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okumenty\Zakázky Irena\"/>
    </mc:Choice>
  </mc:AlternateContent>
  <bookViews>
    <workbookView xWindow="0" yWindow="0" windowWidth="0" windowHeight="0"/>
  </bookViews>
  <sheets>
    <sheet name="Rekapitulace stavby" sheetId="1" r:id="rId1"/>
    <sheet name="01 - D1.1-2 Architektonic..." sheetId="2" r:id="rId2"/>
    <sheet name="02 - D1.4.1 Zdravotechnika" sheetId="3" r:id="rId3"/>
    <sheet name="03 - D1.4.2 Vytápění" sheetId="4" r:id="rId4"/>
    <sheet name="04 - D1.4.3 Plynofikace" sheetId="5" r:id="rId5"/>
    <sheet name="05 - D1.4.4 Elektroinstalace" sheetId="6" r:id="rId6"/>
    <sheet name="02 - D1.1-2 Architektonic..." sheetId="7" r:id="rId7"/>
    <sheet name="03 - D1.4.1 Zdravotechnika" sheetId="8" r:id="rId8"/>
    <sheet name="04 - D1.4.2 Vytápění" sheetId="9" r:id="rId9"/>
    <sheet name="05 - D1.4.4 Elektroinstalace_01" sheetId="10" r:id="rId10"/>
    <sheet name="003 - SO03 Multifunkční h..." sheetId="11" r:id="rId11"/>
    <sheet name="004 - SO04 Úprava veřejné..." sheetId="12" r:id="rId12"/>
    <sheet name="005 - SO05 Zpevněné plochy" sheetId="13" r:id="rId13"/>
    <sheet name="006 - SO06 Kanalizace deš..." sheetId="14" r:id="rId14"/>
    <sheet name="007 - SO07 Kanalizace spl..." sheetId="15" r:id="rId15"/>
    <sheet name="008 - SO08 Vodovodní příp..." sheetId="16" r:id="rId16"/>
    <sheet name="009 - SO09 Úprava veřejné..." sheetId="17" r:id="rId17"/>
    <sheet name="010 - SO10 Veřejné osvětlení" sheetId="18" r:id="rId18"/>
    <sheet name="011 - SO11 Venkovní osvět..." sheetId="19" r:id="rId19"/>
    <sheet name="013 - SO13 Sadové úpravy" sheetId="20" r:id="rId20"/>
    <sheet name="014 - Vedlejší rozpočtové..." sheetId="21" r:id="rId21"/>
    <sheet name="Seznam figur" sheetId="22" r:id="rId22"/>
  </sheets>
  <definedNames>
    <definedName name="_xlnm.Print_Area" localSheetId="0">'Rekapitulace stavby'!$D$4:$AO$76,'Rekapitulace stavby'!$C$82:$AQ$117</definedName>
    <definedName name="_xlnm.Print_Titles" localSheetId="0">'Rekapitulace stavby'!$92:$92</definedName>
    <definedName name="_xlnm._FilterDatabase" localSheetId="1" hidden="1">'01 - D1.1-2 Architektonic...'!$C$147:$K$1545</definedName>
    <definedName name="_xlnm.Print_Area" localSheetId="1">'01 - D1.1-2 Architektonic...'!$C$4:$J$76,'01 - D1.1-2 Architektonic...'!$C$82:$J$127,'01 - D1.1-2 Architektonic...'!$C$133:$K$1545</definedName>
    <definedName name="_xlnm.Print_Titles" localSheetId="1">'01 - D1.1-2 Architektonic...'!$147:$147</definedName>
    <definedName name="_xlnm._FilterDatabase" localSheetId="2" hidden="1">'02 - D1.4.1 Zdravotechnika'!$C$133:$K$292</definedName>
    <definedName name="_xlnm.Print_Area" localSheetId="2">'02 - D1.4.1 Zdravotechnika'!$C$4:$J$76,'02 - D1.4.1 Zdravotechnika'!$C$82:$J$113,'02 - D1.4.1 Zdravotechnika'!$C$119:$K$292</definedName>
    <definedName name="_xlnm.Print_Titles" localSheetId="2">'02 - D1.4.1 Zdravotechnika'!$133:$133</definedName>
    <definedName name="_xlnm._FilterDatabase" localSheetId="3" hidden="1">'03 - D1.4.2 Vytápění'!$C$135:$K$225</definedName>
    <definedName name="_xlnm.Print_Area" localSheetId="3">'03 - D1.4.2 Vytápění'!$C$4:$J$76,'03 - D1.4.2 Vytápění'!$C$82:$J$115,'03 - D1.4.2 Vytápění'!$C$121:$K$225</definedName>
    <definedName name="_xlnm.Print_Titles" localSheetId="3">'03 - D1.4.2 Vytápění'!$135:$135</definedName>
    <definedName name="_xlnm._FilterDatabase" localSheetId="4" hidden="1">'04 - D1.4.3 Plynofikace'!$C$125:$K$153</definedName>
    <definedName name="_xlnm.Print_Area" localSheetId="4">'04 - D1.4.3 Plynofikace'!$C$4:$J$76,'04 - D1.4.3 Plynofikace'!$C$82:$J$105,'04 - D1.4.3 Plynofikace'!$C$111:$K$153</definedName>
    <definedName name="_xlnm.Print_Titles" localSheetId="4">'04 - D1.4.3 Plynofikace'!$125:$125</definedName>
    <definedName name="_xlnm._FilterDatabase" localSheetId="5" hidden="1">'05 - D1.4.4 Elektroinstalace'!$C$121:$K$125</definedName>
    <definedName name="_xlnm.Print_Area" localSheetId="5">'05 - D1.4.4 Elektroinstalace'!$C$4:$J$76,'05 - D1.4.4 Elektroinstalace'!$C$82:$J$101,'05 - D1.4.4 Elektroinstalace'!$C$107:$K$125</definedName>
    <definedName name="_xlnm.Print_Titles" localSheetId="5">'05 - D1.4.4 Elektroinstalace'!$121:$121</definedName>
    <definedName name="_xlnm._FilterDatabase" localSheetId="6" hidden="1">'02 - D1.1-2 Architektonic...'!$C$137:$K$412</definedName>
    <definedName name="_xlnm.Print_Area" localSheetId="6">'02 - D1.1-2 Architektonic...'!$C$4:$J$76,'02 - D1.1-2 Architektonic...'!$C$82:$J$117,'02 - D1.1-2 Architektonic...'!$C$123:$K$412</definedName>
    <definedName name="_xlnm.Print_Titles" localSheetId="6">'02 - D1.1-2 Architektonic...'!$137:$137</definedName>
    <definedName name="_xlnm._FilterDatabase" localSheetId="7" hidden="1">'03 - D1.4.1 Zdravotechnika'!$C$124:$K$169</definedName>
    <definedName name="_xlnm.Print_Area" localSheetId="7">'03 - D1.4.1 Zdravotechnika'!$C$4:$J$76,'03 - D1.4.1 Zdravotechnika'!$C$82:$J$104,'03 - D1.4.1 Zdravotechnika'!$C$110:$K$169</definedName>
    <definedName name="_xlnm.Print_Titles" localSheetId="7">'03 - D1.4.1 Zdravotechnika'!$124:$124</definedName>
    <definedName name="_xlnm._FilterDatabase" localSheetId="8" hidden="1">'04 - D1.4.2 Vytápění'!$C$121:$K$128</definedName>
    <definedName name="_xlnm.Print_Area" localSheetId="8">'04 - D1.4.2 Vytápění'!$C$4:$J$76,'04 - D1.4.2 Vytápění'!$C$82:$J$101,'04 - D1.4.2 Vytápění'!$C$107:$K$128</definedName>
    <definedName name="_xlnm.Print_Titles" localSheetId="8">'04 - D1.4.2 Vytápění'!$121:$121</definedName>
    <definedName name="_xlnm._FilterDatabase" localSheetId="9" hidden="1">'05 - D1.4.4 Elektroinstalace_01'!$C$121:$K$125</definedName>
    <definedName name="_xlnm.Print_Area" localSheetId="9">'05 - D1.4.4 Elektroinstalace_01'!$C$4:$J$76,'05 - D1.4.4 Elektroinstalace_01'!$C$82:$J$101,'05 - D1.4.4 Elektroinstalace_01'!$C$107:$K$125</definedName>
    <definedName name="_xlnm.Print_Titles" localSheetId="9">'05 - D1.4.4 Elektroinstalace_01'!$121:$121</definedName>
    <definedName name="_xlnm._FilterDatabase" localSheetId="10" hidden="1">'003 - SO03 Multifunkční h...'!$C$128:$K$281</definedName>
    <definedName name="_xlnm.Print_Area" localSheetId="10">'003 - SO03 Multifunkční h...'!$C$4:$J$76,'003 - SO03 Multifunkční h...'!$C$82:$J$110,'003 - SO03 Multifunkční h...'!$C$116:$K$281</definedName>
    <definedName name="_xlnm.Print_Titles" localSheetId="10">'003 - SO03 Multifunkční h...'!$128:$128</definedName>
    <definedName name="_xlnm._FilterDatabase" localSheetId="11" hidden="1">'004 - SO04 Úprava veřejné...'!$C$124:$K$249</definedName>
    <definedName name="_xlnm.Print_Area" localSheetId="11">'004 - SO04 Úprava veřejné...'!$C$4:$J$76,'004 - SO04 Úprava veřejné...'!$C$82:$J$106,'004 - SO04 Úprava veřejné...'!$C$112:$K$249</definedName>
    <definedName name="_xlnm.Print_Titles" localSheetId="11">'004 - SO04 Úprava veřejné...'!$124:$124</definedName>
    <definedName name="_xlnm._FilterDatabase" localSheetId="12" hidden="1">'005 - SO05 Zpevněné plochy'!$C$122:$K$191</definedName>
    <definedName name="_xlnm.Print_Area" localSheetId="12">'005 - SO05 Zpevněné plochy'!$C$4:$J$76,'005 - SO05 Zpevněné plochy'!$C$82:$J$104,'005 - SO05 Zpevněné plochy'!$C$110:$K$191</definedName>
    <definedName name="_xlnm.Print_Titles" localSheetId="12">'005 - SO05 Zpevněné plochy'!$122:$122</definedName>
    <definedName name="_xlnm._FilterDatabase" localSheetId="13" hidden="1">'006 - SO06 Kanalizace deš...'!$C$126:$K$407</definedName>
    <definedName name="_xlnm.Print_Area" localSheetId="13">'006 - SO06 Kanalizace deš...'!$C$4:$J$76,'006 - SO06 Kanalizace deš...'!$C$82:$J$108,'006 - SO06 Kanalizace deš...'!$C$114:$K$407</definedName>
    <definedName name="_xlnm.Print_Titles" localSheetId="13">'006 - SO06 Kanalizace deš...'!$126:$126</definedName>
    <definedName name="_xlnm._FilterDatabase" localSheetId="14" hidden="1">'007 - SO07 Kanalizace spl...'!$C$124:$K$316</definedName>
    <definedName name="_xlnm.Print_Area" localSheetId="14">'007 - SO07 Kanalizace spl...'!$C$4:$J$76,'007 - SO07 Kanalizace spl...'!$C$82:$J$106,'007 - SO07 Kanalizace spl...'!$C$112:$K$316</definedName>
    <definedName name="_xlnm.Print_Titles" localSheetId="14">'007 - SO07 Kanalizace spl...'!$124:$124</definedName>
    <definedName name="_xlnm._FilterDatabase" localSheetId="15" hidden="1">'008 - SO08 Vodovodní příp...'!$C$123:$K$249</definedName>
    <definedName name="_xlnm.Print_Area" localSheetId="15">'008 - SO08 Vodovodní příp...'!$C$4:$J$76,'008 - SO08 Vodovodní příp...'!$C$82:$J$105,'008 - SO08 Vodovodní příp...'!$C$111:$K$249</definedName>
    <definedName name="_xlnm.Print_Titles" localSheetId="15">'008 - SO08 Vodovodní příp...'!$123:$123</definedName>
    <definedName name="_xlnm._FilterDatabase" localSheetId="16" hidden="1">'009 - SO09 Úprava veřejné...'!$C$121:$K$184</definedName>
    <definedName name="_xlnm.Print_Area" localSheetId="16">'009 - SO09 Úprava veřejné...'!$C$4:$J$76,'009 - SO09 Úprava veřejné...'!$C$82:$J$103,'009 - SO09 Úprava veřejné...'!$C$109:$K$184</definedName>
    <definedName name="_xlnm.Print_Titles" localSheetId="16">'009 - SO09 Úprava veřejné...'!$121:$121</definedName>
    <definedName name="_xlnm._FilterDatabase" localSheetId="17" hidden="1">'010 - SO10 Veřejné osvětlení'!$C$117:$K$121</definedName>
    <definedName name="_xlnm.Print_Area" localSheetId="17">'010 - SO10 Veřejné osvětlení'!$C$4:$J$76,'010 - SO10 Veřejné osvětlení'!$C$82:$J$99,'010 - SO10 Veřejné osvětlení'!$C$105:$K$121</definedName>
    <definedName name="_xlnm.Print_Titles" localSheetId="17">'010 - SO10 Veřejné osvětlení'!$117:$117</definedName>
    <definedName name="_xlnm._FilterDatabase" localSheetId="18" hidden="1">'011 - SO11 Venkovní osvět...'!$C$117:$K$121</definedName>
    <definedName name="_xlnm.Print_Area" localSheetId="18">'011 - SO11 Venkovní osvět...'!$C$4:$J$76,'011 - SO11 Venkovní osvět...'!$C$82:$J$99,'011 - SO11 Venkovní osvět...'!$C$105:$K$121</definedName>
    <definedName name="_xlnm.Print_Titles" localSheetId="18">'011 - SO11 Venkovní osvět...'!$117:$117</definedName>
    <definedName name="_xlnm._FilterDatabase" localSheetId="19" hidden="1">'013 - SO13 Sadové úpravy'!$C$120:$K$169</definedName>
    <definedName name="_xlnm.Print_Area" localSheetId="19">'013 - SO13 Sadové úpravy'!$C$4:$J$76,'013 - SO13 Sadové úpravy'!$C$82:$J$102,'013 - SO13 Sadové úpravy'!$C$108:$K$169</definedName>
    <definedName name="_xlnm.Print_Titles" localSheetId="19">'013 - SO13 Sadové úpravy'!$120:$120</definedName>
    <definedName name="_xlnm._FilterDatabase" localSheetId="20" hidden="1">'014 - Vedlejší rozpočtové...'!$C$120:$K$132</definedName>
    <definedName name="_xlnm.Print_Area" localSheetId="20">'014 - Vedlejší rozpočtové...'!$C$4:$J$76,'014 - Vedlejší rozpočtové...'!$C$82:$J$102,'014 - Vedlejší rozpočtové...'!$C$108:$K$132</definedName>
    <definedName name="_xlnm.Print_Titles" localSheetId="20">'014 - Vedlejší rozpočtové...'!$120:$120</definedName>
    <definedName name="_xlnm.Print_Area" localSheetId="21">'Seznam figur'!$C$4:$G$578</definedName>
    <definedName name="_xlnm.Print_Titles" localSheetId="21">'Seznam figur'!$9:$9</definedName>
  </definedNames>
  <calcPr/>
</workbook>
</file>

<file path=xl/calcChain.xml><?xml version="1.0" encoding="utf-8"?>
<calcChain xmlns="http://schemas.openxmlformats.org/spreadsheetml/2006/main">
  <c i="22" l="1" r="D7"/>
  <c i="21" r="J37"/>
  <c r="J36"/>
  <c i="1" r="AY116"/>
  <c i="21" r="J35"/>
  <c i="1" r="AX116"/>
  <c i="21"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20" r="J37"/>
  <c r="J36"/>
  <c i="1" r="AY115"/>
  <c i="20" r="J35"/>
  <c i="1" r="AX115"/>
  <c i="20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19" r="J37"/>
  <c r="J36"/>
  <c i="1" r="AY114"/>
  <c i="19" r="J35"/>
  <c i="1" r="AX114"/>
  <c i="19" r="BI121"/>
  <c r="BH121"/>
  <c r="BG121"/>
  <c r="BF121"/>
  <c r="T121"/>
  <c r="T120"/>
  <c r="T119"/>
  <c r="T118"/>
  <c r="R121"/>
  <c r="R120"/>
  <c r="R119"/>
  <c r="R118"/>
  <c r="P121"/>
  <c r="P120"/>
  <c r="P119"/>
  <c r="P118"/>
  <c i="1" r="AU114"/>
  <c i="19" r="J115"/>
  <c r="J114"/>
  <c r="F114"/>
  <c r="F112"/>
  <c r="E110"/>
  <c r="J92"/>
  <c r="J91"/>
  <c r="F91"/>
  <c r="F89"/>
  <c r="E87"/>
  <c r="J18"/>
  <c r="E18"/>
  <c r="F92"/>
  <c r="J17"/>
  <c r="J12"/>
  <c r="J89"/>
  <c r="E7"/>
  <c r="E108"/>
  <c i="18" r="J37"/>
  <c r="J36"/>
  <c i="1" r="AY113"/>
  <c i="18" r="J35"/>
  <c i="1" r="AX113"/>
  <c i="18" r="BI121"/>
  <c r="BH121"/>
  <c r="BG121"/>
  <c r="BF121"/>
  <c r="T121"/>
  <c r="T120"/>
  <c r="T119"/>
  <c r="T118"/>
  <c r="R121"/>
  <c r="R120"/>
  <c r="R119"/>
  <c r="R118"/>
  <c r="P121"/>
  <c r="P120"/>
  <c r="P119"/>
  <c r="P118"/>
  <c i="1" r="AU113"/>
  <c i="18"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17" r="J37"/>
  <c r="J36"/>
  <c i="1" r="AY112"/>
  <c i="17" r="J35"/>
  <c i="1" r="AX112"/>
  <c i="17"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16" r="J37"/>
  <c r="J36"/>
  <c i="1" r="AY111"/>
  <c i="16" r="J35"/>
  <c i="1" r="AX111"/>
  <c i="16"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5"/>
  <c r="BH155"/>
  <c r="BG155"/>
  <c r="BF155"/>
  <c r="T155"/>
  <c r="R155"/>
  <c r="P155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0"/>
  <c r="BH140"/>
  <c r="BG140"/>
  <c r="BF140"/>
  <c r="T140"/>
  <c r="R140"/>
  <c r="P140"/>
  <c r="BI138"/>
  <c r="BH138"/>
  <c r="BG138"/>
  <c r="BF138"/>
  <c r="T138"/>
  <c r="R138"/>
  <c r="P138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15" r="J37"/>
  <c r="J36"/>
  <c i="1" r="AY110"/>
  <c i="15" r="J35"/>
  <c i="1" r="AX110"/>
  <c i="15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T311"/>
  <c r="R312"/>
  <c r="R311"/>
  <c r="P312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0"/>
  <c r="BH180"/>
  <c r="BG180"/>
  <c r="BF180"/>
  <c r="T180"/>
  <c r="R180"/>
  <c r="P180"/>
  <c r="BI179"/>
  <c r="BH179"/>
  <c r="BG179"/>
  <c r="BF179"/>
  <c r="T179"/>
  <c r="R179"/>
  <c r="P179"/>
  <c r="BI169"/>
  <c r="BH169"/>
  <c r="BG169"/>
  <c r="BF169"/>
  <c r="T169"/>
  <c r="R169"/>
  <c r="P169"/>
  <c r="BI167"/>
  <c r="BH167"/>
  <c r="BG167"/>
  <c r="BF167"/>
  <c r="T167"/>
  <c r="R167"/>
  <c r="P167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49"/>
  <c r="BH149"/>
  <c r="BG149"/>
  <c r="BF149"/>
  <c r="T149"/>
  <c r="R149"/>
  <c r="P149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14" r="J37"/>
  <c r="J36"/>
  <c i="1" r="AY109"/>
  <c i="14" r="J35"/>
  <c i="1" r="AX109"/>
  <c i="14" r="BI407"/>
  <c r="BH407"/>
  <c r="BG407"/>
  <c r="BF407"/>
  <c r="T407"/>
  <c r="R407"/>
  <c r="P407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T391"/>
  <c r="R392"/>
  <c r="R391"/>
  <c r="P392"/>
  <c r="P391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1"/>
  <c r="BH281"/>
  <c r="BG281"/>
  <c r="BF281"/>
  <c r="T281"/>
  <c r="R281"/>
  <c r="P281"/>
  <c r="BI271"/>
  <c r="BH271"/>
  <c r="BG271"/>
  <c r="BF271"/>
  <c r="T271"/>
  <c r="R271"/>
  <c r="P271"/>
  <c r="BI270"/>
  <c r="BH270"/>
  <c r="BG270"/>
  <c r="BF270"/>
  <c r="T270"/>
  <c r="R270"/>
  <c r="P270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5"/>
  <c r="BH205"/>
  <c r="BG205"/>
  <c r="BF205"/>
  <c r="T205"/>
  <c r="R205"/>
  <c r="P205"/>
  <c r="BI185"/>
  <c r="BH185"/>
  <c r="BG185"/>
  <c r="BF185"/>
  <c r="T185"/>
  <c r="R185"/>
  <c r="P185"/>
  <c r="BI183"/>
  <c r="BH183"/>
  <c r="BG183"/>
  <c r="BF183"/>
  <c r="T183"/>
  <c r="R183"/>
  <c r="P183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57"/>
  <c r="BH157"/>
  <c r="BG157"/>
  <c r="BF157"/>
  <c r="T157"/>
  <c r="R157"/>
  <c r="P157"/>
  <c r="BI146"/>
  <c r="BH146"/>
  <c r="BG146"/>
  <c r="BF146"/>
  <c r="T146"/>
  <c r="R146"/>
  <c r="P146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13" r="J37"/>
  <c r="J36"/>
  <c i="1" r="AY108"/>
  <c i="13" r="J35"/>
  <c i="1" r="AX108"/>
  <c i="13"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12" r="J37"/>
  <c r="J36"/>
  <c i="1" r="AY107"/>
  <c i="12" r="J35"/>
  <c i="1" r="AX107"/>
  <c i="12"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11" r="J37"/>
  <c r="J36"/>
  <c i="1" r="AY106"/>
  <c i="11" r="J35"/>
  <c i="1" r="AX106"/>
  <c i="11"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85"/>
  <c i="10" r="J39"/>
  <c r="J38"/>
  <c i="1" r="AY105"/>
  <c i="10" r="J37"/>
  <c i="1" r="AX105"/>
  <c i="10" r="BI125"/>
  <c r="BH125"/>
  <c r="BG125"/>
  <c r="BF125"/>
  <c r="T125"/>
  <c r="T124"/>
  <c r="T123"/>
  <c r="T122"/>
  <c r="R125"/>
  <c r="R124"/>
  <c r="R123"/>
  <c r="R122"/>
  <c r="P125"/>
  <c r="P124"/>
  <c r="P123"/>
  <c r="P122"/>
  <c i="1" r="AU105"/>
  <c i="10" r="J119"/>
  <c r="J118"/>
  <c r="F118"/>
  <c r="F116"/>
  <c r="E114"/>
  <c r="J94"/>
  <c r="J93"/>
  <c r="F93"/>
  <c r="F91"/>
  <c r="E89"/>
  <c r="J20"/>
  <c r="E20"/>
  <c r="F119"/>
  <c r="J19"/>
  <c r="J14"/>
  <c r="J91"/>
  <c r="E7"/>
  <c r="E85"/>
  <c i="9" r="J39"/>
  <c r="J38"/>
  <c i="1" r="AY104"/>
  <c i="9" r="J37"/>
  <c i="1" r="AX104"/>
  <c i="9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8" r="J39"/>
  <c r="J38"/>
  <c i="1" r="AY103"/>
  <c i="8" r="J37"/>
  <c i="1" r="AX103"/>
  <c i="8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7" r="J39"/>
  <c r="J38"/>
  <c i="1" r="AY102"/>
  <c i="7" r="J37"/>
  <c i="1" r="AX102"/>
  <c i="7" r="BI410"/>
  <c r="BH410"/>
  <c r="BG410"/>
  <c r="BF410"/>
  <c r="T410"/>
  <c r="T409"/>
  <c r="R410"/>
  <c r="R409"/>
  <c r="P410"/>
  <c r="P409"/>
  <c r="BI404"/>
  <c r="BH404"/>
  <c r="BG404"/>
  <c r="BF404"/>
  <c r="T404"/>
  <c r="T403"/>
  <c r="R404"/>
  <c r="R403"/>
  <c r="P404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2"/>
  <c r="BH392"/>
  <c r="BG392"/>
  <c r="BF392"/>
  <c r="T392"/>
  <c r="R392"/>
  <c r="P392"/>
  <c r="BI391"/>
  <c r="BH391"/>
  <c r="BG391"/>
  <c r="BF391"/>
  <c r="T391"/>
  <c r="R391"/>
  <c r="P391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4"/>
  <c r="BH284"/>
  <c r="BG284"/>
  <c r="BF284"/>
  <c r="T284"/>
  <c r="R284"/>
  <c r="P284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J94"/>
  <c r="J93"/>
  <c r="F93"/>
  <c r="F91"/>
  <c r="E89"/>
  <c r="J20"/>
  <c r="E20"/>
  <c r="F135"/>
  <c r="J19"/>
  <c r="J14"/>
  <c r="J132"/>
  <c r="E7"/>
  <c r="E85"/>
  <c i="6" r="J39"/>
  <c r="J38"/>
  <c i="1" r="AY100"/>
  <c i="6" r="J37"/>
  <c i="1" r="AX100"/>
  <c i="6" r="BI125"/>
  <c r="BH125"/>
  <c r="BG125"/>
  <c r="BF125"/>
  <c r="T125"/>
  <c r="T124"/>
  <c r="T123"/>
  <c r="T122"/>
  <c r="R125"/>
  <c r="R124"/>
  <c r="R123"/>
  <c r="R122"/>
  <c r="P125"/>
  <c r="P124"/>
  <c r="P123"/>
  <c r="P122"/>
  <c i="1" r="AU100"/>
  <c i="6"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5" r="J39"/>
  <c r="J38"/>
  <c i="1" r="AY99"/>
  <c i="5" r="J37"/>
  <c i="1" r="AX99"/>
  <c i="5"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4" r="J39"/>
  <c r="J38"/>
  <c i="1" r="AY98"/>
  <c i="4" r="J37"/>
  <c i="1" r="AX98"/>
  <c i="4"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T221"/>
  <c r="T220"/>
  <c r="R222"/>
  <c r="R221"/>
  <c r="R220"/>
  <c r="P222"/>
  <c r="P221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J94"/>
  <c r="J93"/>
  <c r="F93"/>
  <c r="F91"/>
  <c r="E89"/>
  <c r="J20"/>
  <c r="E20"/>
  <c r="F133"/>
  <c r="J19"/>
  <c r="J14"/>
  <c r="J130"/>
  <c r="E7"/>
  <c r="E124"/>
  <c i="3" r="J39"/>
  <c r="J38"/>
  <c i="1" r="AY97"/>
  <c i="3" r="J37"/>
  <c i="1" r="AX97"/>
  <c i="3"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J131"/>
  <c r="J130"/>
  <c r="F130"/>
  <c r="F128"/>
  <c r="E126"/>
  <c r="J94"/>
  <c r="J93"/>
  <c r="F93"/>
  <c r="F91"/>
  <c r="E89"/>
  <c r="J20"/>
  <c r="E20"/>
  <c r="F94"/>
  <c r="J19"/>
  <c r="J14"/>
  <c r="J128"/>
  <c r="E7"/>
  <c r="E122"/>
  <c i="1" r="AX96"/>
  <c i="2" r="J39"/>
  <c r="J38"/>
  <c i="1" r="AY96"/>
  <c i="2" r="J37"/>
  <c r="BI1543"/>
  <c r="BH1543"/>
  <c r="BG1543"/>
  <c r="BF1543"/>
  <c r="T1543"/>
  <c r="T1542"/>
  <c r="R1543"/>
  <c r="R1542"/>
  <c r="P1543"/>
  <c r="P1542"/>
  <c r="BI1498"/>
  <c r="BH1498"/>
  <c r="BG1498"/>
  <c r="BF1498"/>
  <c r="T1498"/>
  <c r="R1498"/>
  <c r="P1498"/>
  <c r="BI1497"/>
  <c r="BH1497"/>
  <c r="BG1497"/>
  <c r="BF1497"/>
  <c r="T1497"/>
  <c r="R1497"/>
  <c r="P1497"/>
  <c r="BI1491"/>
  <c r="BH1491"/>
  <c r="BG1491"/>
  <c r="BF1491"/>
  <c r="T1491"/>
  <c r="R1491"/>
  <c r="P1491"/>
  <c r="BI1485"/>
  <c r="BH1485"/>
  <c r="BG1485"/>
  <c r="BF1485"/>
  <c r="T1485"/>
  <c r="R1485"/>
  <c r="P1485"/>
  <c r="BI1482"/>
  <c r="BH1482"/>
  <c r="BG1482"/>
  <c r="BF1482"/>
  <c r="T1482"/>
  <c r="R1482"/>
  <c r="P1482"/>
  <c r="BI1480"/>
  <c r="BH1480"/>
  <c r="BG1480"/>
  <c r="BF1480"/>
  <c r="T1480"/>
  <c r="R1480"/>
  <c r="P1480"/>
  <c r="BI1468"/>
  <c r="BH1468"/>
  <c r="BG1468"/>
  <c r="BF1468"/>
  <c r="T1468"/>
  <c r="R1468"/>
  <c r="P1468"/>
  <c r="BI1456"/>
  <c r="BH1456"/>
  <c r="BG1456"/>
  <c r="BF1456"/>
  <c r="T1456"/>
  <c r="R1456"/>
  <c r="P1456"/>
  <c r="BI1447"/>
  <c r="BH1447"/>
  <c r="BG1447"/>
  <c r="BF1447"/>
  <c r="T1447"/>
  <c r="R1447"/>
  <c r="P1447"/>
  <c r="BI1445"/>
  <c r="BH1445"/>
  <c r="BG1445"/>
  <c r="BF1445"/>
  <c r="T1445"/>
  <c r="R1445"/>
  <c r="P1445"/>
  <c r="BI1444"/>
  <c r="BH1444"/>
  <c r="BG1444"/>
  <c r="BF1444"/>
  <c r="T1444"/>
  <c r="R1444"/>
  <c r="P1444"/>
  <c r="BI1443"/>
  <c r="BH1443"/>
  <c r="BG1443"/>
  <c r="BF1443"/>
  <c r="T1443"/>
  <c r="R1443"/>
  <c r="P1443"/>
  <c r="BI1441"/>
  <c r="BH1441"/>
  <c r="BG1441"/>
  <c r="BF1441"/>
  <c r="T1441"/>
  <c r="R1441"/>
  <c r="P1441"/>
  <c r="BI1420"/>
  <c r="BH1420"/>
  <c r="BG1420"/>
  <c r="BF1420"/>
  <c r="T1420"/>
  <c r="R1420"/>
  <c r="P1420"/>
  <c r="BI1419"/>
  <c r="BH1419"/>
  <c r="BG1419"/>
  <c r="BF1419"/>
  <c r="T1419"/>
  <c r="R1419"/>
  <c r="P1419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84"/>
  <c r="BH1384"/>
  <c r="BG1384"/>
  <c r="BF1384"/>
  <c r="T1384"/>
  <c r="R1384"/>
  <c r="P1384"/>
  <c r="BI1371"/>
  <c r="BH1371"/>
  <c r="BG1371"/>
  <c r="BF1371"/>
  <c r="T1371"/>
  <c r="R1371"/>
  <c r="P1371"/>
  <c r="BI1369"/>
  <c r="BH1369"/>
  <c r="BG1369"/>
  <c r="BF1369"/>
  <c r="T1369"/>
  <c r="R1369"/>
  <c r="P1369"/>
  <c r="BI1368"/>
  <c r="BH1368"/>
  <c r="BG1368"/>
  <c r="BF1368"/>
  <c r="T1368"/>
  <c r="R1368"/>
  <c r="P1368"/>
  <c r="BI1366"/>
  <c r="BH1366"/>
  <c r="BG1366"/>
  <c r="BF1366"/>
  <c r="T1366"/>
  <c r="R1366"/>
  <c r="P1366"/>
  <c r="BI1364"/>
  <c r="BH1364"/>
  <c r="BG1364"/>
  <c r="BF1364"/>
  <c r="T1364"/>
  <c r="R1364"/>
  <c r="P1364"/>
  <c r="BI1359"/>
  <c r="BH1359"/>
  <c r="BG1359"/>
  <c r="BF1359"/>
  <c r="T1359"/>
  <c r="R1359"/>
  <c r="P1359"/>
  <c r="BI1355"/>
  <c r="BH1355"/>
  <c r="BG1355"/>
  <c r="BF1355"/>
  <c r="T1355"/>
  <c r="R1355"/>
  <c r="P1355"/>
  <c r="BI1354"/>
  <c r="BH1354"/>
  <c r="BG1354"/>
  <c r="BF1354"/>
  <c r="T1354"/>
  <c r="R1354"/>
  <c r="P1354"/>
  <c r="BI1352"/>
  <c r="BH1352"/>
  <c r="BG1352"/>
  <c r="BF1352"/>
  <c r="T1352"/>
  <c r="R1352"/>
  <c r="P1352"/>
  <c r="BI1351"/>
  <c r="BH1351"/>
  <c r="BG1351"/>
  <c r="BF1351"/>
  <c r="T1351"/>
  <c r="R1351"/>
  <c r="P1351"/>
  <c r="BI1350"/>
  <c r="BH1350"/>
  <c r="BG1350"/>
  <c r="BF1350"/>
  <c r="T1350"/>
  <c r="R1350"/>
  <c r="P1350"/>
  <c r="BI1348"/>
  <c r="BH1348"/>
  <c r="BG1348"/>
  <c r="BF1348"/>
  <c r="T1348"/>
  <c r="R1348"/>
  <c r="P1348"/>
  <c r="BI1345"/>
  <c r="BH1345"/>
  <c r="BG1345"/>
  <c r="BF1345"/>
  <c r="T1345"/>
  <c r="T1344"/>
  <c r="R1345"/>
  <c r="R1344"/>
  <c r="P1345"/>
  <c r="P1344"/>
  <c r="BI1343"/>
  <c r="BH1343"/>
  <c r="BG1343"/>
  <c r="BF1343"/>
  <c r="T1343"/>
  <c r="R1343"/>
  <c r="P1343"/>
  <c r="BI1339"/>
  <c r="BH1339"/>
  <c r="BG1339"/>
  <c r="BF1339"/>
  <c r="T1339"/>
  <c r="R1339"/>
  <c r="P1339"/>
  <c r="BI1338"/>
  <c r="BH1338"/>
  <c r="BG1338"/>
  <c r="BF1338"/>
  <c r="T1338"/>
  <c r="R1338"/>
  <c r="P1338"/>
  <c r="BI1337"/>
  <c r="BH1337"/>
  <c r="BG1337"/>
  <c r="BF1337"/>
  <c r="T1337"/>
  <c r="R1337"/>
  <c r="P1337"/>
  <c r="BI1334"/>
  <c r="BH1334"/>
  <c r="BG1334"/>
  <c r="BF1334"/>
  <c r="T1334"/>
  <c r="R1334"/>
  <c r="P1334"/>
  <c r="BI1332"/>
  <c r="BH1332"/>
  <c r="BG1332"/>
  <c r="BF1332"/>
  <c r="T1332"/>
  <c r="R1332"/>
  <c r="P1332"/>
  <c r="BI1324"/>
  <c r="BH1324"/>
  <c r="BG1324"/>
  <c r="BF1324"/>
  <c r="T1324"/>
  <c r="R1324"/>
  <c r="P1324"/>
  <c r="BI1318"/>
  <c r="BH1318"/>
  <c r="BG1318"/>
  <c r="BF1318"/>
  <c r="T1318"/>
  <c r="R1318"/>
  <c r="P1318"/>
  <c r="BI1316"/>
  <c r="BH1316"/>
  <c r="BG1316"/>
  <c r="BF1316"/>
  <c r="T1316"/>
  <c r="R1316"/>
  <c r="P1316"/>
  <c r="BI1305"/>
  <c r="BH1305"/>
  <c r="BG1305"/>
  <c r="BF1305"/>
  <c r="T1305"/>
  <c r="R1305"/>
  <c r="P1305"/>
  <c r="BI1303"/>
  <c r="BH1303"/>
  <c r="BG1303"/>
  <c r="BF1303"/>
  <c r="T1303"/>
  <c r="R1303"/>
  <c r="P1303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5"/>
  <c r="BH1295"/>
  <c r="BG1295"/>
  <c r="BF1295"/>
  <c r="T1295"/>
  <c r="R1295"/>
  <c r="P1295"/>
  <c r="BI1293"/>
  <c r="BH1293"/>
  <c r="BG1293"/>
  <c r="BF1293"/>
  <c r="T1293"/>
  <c r="R1293"/>
  <c r="P1293"/>
  <c r="BI1290"/>
  <c r="BH1290"/>
  <c r="BG1290"/>
  <c r="BF1290"/>
  <c r="T1290"/>
  <c r="R1290"/>
  <c r="P1290"/>
  <c r="BI1289"/>
  <c r="BH1289"/>
  <c r="BG1289"/>
  <c r="BF1289"/>
  <c r="T1289"/>
  <c r="R1289"/>
  <c r="P1289"/>
  <c r="BI1286"/>
  <c r="BH1286"/>
  <c r="BG1286"/>
  <c r="BF1286"/>
  <c r="T1286"/>
  <c r="R1286"/>
  <c r="P1286"/>
  <c r="BI1285"/>
  <c r="BH1285"/>
  <c r="BG1285"/>
  <c r="BF1285"/>
  <c r="T1285"/>
  <c r="R1285"/>
  <c r="P1285"/>
  <c r="BI1284"/>
  <c r="BH1284"/>
  <c r="BG1284"/>
  <c r="BF1284"/>
  <c r="T1284"/>
  <c r="R1284"/>
  <c r="P1284"/>
  <c r="BI1283"/>
  <c r="BH1283"/>
  <c r="BG1283"/>
  <c r="BF1283"/>
  <c r="T1283"/>
  <c r="R1283"/>
  <c r="P1283"/>
  <c r="BI1281"/>
  <c r="BH1281"/>
  <c r="BG1281"/>
  <c r="BF1281"/>
  <c r="T1281"/>
  <c r="R1281"/>
  <c r="P1281"/>
  <c r="BI1280"/>
  <c r="BH1280"/>
  <c r="BG1280"/>
  <c r="BF1280"/>
  <c r="T1280"/>
  <c r="R1280"/>
  <c r="P1280"/>
  <c r="BI1277"/>
  <c r="BH1277"/>
  <c r="BG1277"/>
  <c r="BF1277"/>
  <c r="T1277"/>
  <c r="R1277"/>
  <c r="P1277"/>
  <c r="BI1276"/>
  <c r="BH1276"/>
  <c r="BG1276"/>
  <c r="BF1276"/>
  <c r="T1276"/>
  <c r="R1276"/>
  <c r="P1276"/>
  <c r="BI1274"/>
  <c r="BH1274"/>
  <c r="BG1274"/>
  <c r="BF1274"/>
  <c r="T1274"/>
  <c r="R1274"/>
  <c r="P1274"/>
  <c r="BI1273"/>
  <c r="BH1273"/>
  <c r="BG1273"/>
  <c r="BF1273"/>
  <c r="T1273"/>
  <c r="R1273"/>
  <c r="P1273"/>
  <c r="BI1270"/>
  <c r="BH1270"/>
  <c r="BG1270"/>
  <c r="BF1270"/>
  <c r="T1270"/>
  <c r="R1270"/>
  <c r="P1270"/>
  <c r="BI1268"/>
  <c r="BH1268"/>
  <c r="BG1268"/>
  <c r="BF1268"/>
  <c r="T1268"/>
  <c r="R1268"/>
  <c r="P1268"/>
  <c r="BI1266"/>
  <c r="BH1266"/>
  <c r="BG1266"/>
  <c r="BF1266"/>
  <c r="T1266"/>
  <c r="R1266"/>
  <c r="P1266"/>
  <c r="BI1264"/>
  <c r="BH1264"/>
  <c r="BG1264"/>
  <c r="BF1264"/>
  <c r="T1264"/>
  <c r="R1264"/>
  <c r="P1264"/>
  <c r="BI1262"/>
  <c r="BH1262"/>
  <c r="BG1262"/>
  <c r="BF1262"/>
  <c r="T1262"/>
  <c r="R1262"/>
  <c r="P1262"/>
  <c r="BI1256"/>
  <c r="BH1256"/>
  <c r="BG1256"/>
  <c r="BF1256"/>
  <c r="T1256"/>
  <c r="R1256"/>
  <c r="P1256"/>
  <c r="BI1255"/>
  <c r="BH1255"/>
  <c r="BG1255"/>
  <c r="BF1255"/>
  <c r="T1255"/>
  <c r="R1255"/>
  <c r="P1255"/>
  <c r="BI1253"/>
  <c r="BH1253"/>
  <c r="BG1253"/>
  <c r="BF1253"/>
  <c r="T1253"/>
  <c r="R1253"/>
  <c r="P1253"/>
  <c r="BI1252"/>
  <c r="BH1252"/>
  <c r="BG1252"/>
  <c r="BF1252"/>
  <c r="T1252"/>
  <c r="R1252"/>
  <c r="P1252"/>
  <c r="BI1250"/>
  <c r="BH1250"/>
  <c r="BG1250"/>
  <c r="BF1250"/>
  <c r="T1250"/>
  <c r="R1250"/>
  <c r="P1250"/>
  <c r="BI1248"/>
  <c r="BH1248"/>
  <c r="BG1248"/>
  <c r="BF1248"/>
  <c r="T1248"/>
  <c r="R1248"/>
  <c r="P1248"/>
  <c r="BI1247"/>
  <c r="BH1247"/>
  <c r="BG1247"/>
  <c r="BF1247"/>
  <c r="T1247"/>
  <c r="R1247"/>
  <c r="P1247"/>
  <c r="BI1246"/>
  <c r="BH1246"/>
  <c r="BG1246"/>
  <c r="BF1246"/>
  <c r="T1246"/>
  <c r="R1246"/>
  <c r="P1246"/>
  <c r="BI1245"/>
  <c r="BH1245"/>
  <c r="BG1245"/>
  <c r="BF1245"/>
  <c r="T1245"/>
  <c r="R1245"/>
  <c r="P1245"/>
  <c r="BI1244"/>
  <c r="BH1244"/>
  <c r="BG1244"/>
  <c r="BF1244"/>
  <c r="T1244"/>
  <c r="R1244"/>
  <c r="P1244"/>
  <c r="BI1243"/>
  <c r="BH1243"/>
  <c r="BG1243"/>
  <c r="BF1243"/>
  <c r="T1243"/>
  <c r="R1243"/>
  <c r="P1243"/>
  <c r="BI1242"/>
  <c r="BH1242"/>
  <c r="BG1242"/>
  <c r="BF1242"/>
  <c r="T1242"/>
  <c r="R1242"/>
  <c r="P1242"/>
  <c r="BI1241"/>
  <c r="BH1241"/>
  <c r="BG1241"/>
  <c r="BF1241"/>
  <c r="T1241"/>
  <c r="R1241"/>
  <c r="P1241"/>
  <c r="BI1240"/>
  <c r="BH1240"/>
  <c r="BG1240"/>
  <c r="BF1240"/>
  <c r="T1240"/>
  <c r="R1240"/>
  <c r="P1240"/>
  <c r="BI1239"/>
  <c r="BH1239"/>
  <c r="BG1239"/>
  <c r="BF1239"/>
  <c r="T1239"/>
  <c r="R1239"/>
  <c r="P1239"/>
  <c r="BI1238"/>
  <c r="BH1238"/>
  <c r="BG1238"/>
  <c r="BF1238"/>
  <c r="T1238"/>
  <c r="R1238"/>
  <c r="P1238"/>
  <c r="BI1237"/>
  <c r="BH1237"/>
  <c r="BG1237"/>
  <c r="BF1237"/>
  <c r="T1237"/>
  <c r="R1237"/>
  <c r="P1237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3"/>
  <c r="BH1233"/>
  <c r="BG1233"/>
  <c r="BF1233"/>
  <c r="T1233"/>
  <c r="R1233"/>
  <c r="P1233"/>
  <c r="BI1232"/>
  <c r="BH1232"/>
  <c r="BG1232"/>
  <c r="BF1232"/>
  <c r="T1232"/>
  <c r="R1232"/>
  <c r="P1232"/>
  <c r="BI1231"/>
  <c r="BH1231"/>
  <c r="BG1231"/>
  <c r="BF1231"/>
  <c r="T1231"/>
  <c r="R1231"/>
  <c r="P1231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9"/>
  <c r="BH1209"/>
  <c r="BG1209"/>
  <c r="BF1209"/>
  <c r="T1209"/>
  <c r="R1209"/>
  <c r="P1209"/>
  <c r="BI1208"/>
  <c r="BH1208"/>
  <c r="BG1208"/>
  <c r="BF1208"/>
  <c r="T1208"/>
  <c r="R1208"/>
  <c r="P1208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93"/>
  <c r="BH1193"/>
  <c r="BG1193"/>
  <c r="BF1193"/>
  <c r="T1193"/>
  <c r="R1193"/>
  <c r="P1193"/>
  <c r="BI1192"/>
  <c r="BH1192"/>
  <c r="BG1192"/>
  <c r="BF1192"/>
  <c r="T1192"/>
  <c r="R1192"/>
  <c r="P1192"/>
  <c r="BI1189"/>
  <c r="BH1189"/>
  <c r="BG1189"/>
  <c r="BF1189"/>
  <c r="T1189"/>
  <c r="R1189"/>
  <c r="P1189"/>
  <c r="BI1187"/>
  <c r="BH1187"/>
  <c r="BG1187"/>
  <c r="BF1187"/>
  <c r="T1187"/>
  <c r="R1187"/>
  <c r="P1187"/>
  <c r="BI1185"/>
  <c r="BH1185"/>
  <c r="BG1185"/>
  <c r="BF1185"/>
  <c r="T1185"/>
  <c r="R1185"/>
  <c r="P1185"/>
  <c r="BI1184"/>
  <c r="BH1184"/>
  <c r="BG1184"/>
  <c r="BF1184"/>
  <c r="T1184"/>
  <c r="R1184"/>
  <c r="P1184"/>
  <c r="BI1182"/>
  <c r="BH1182"/>
  <c r="BG1182"/>
  <c r="BF1182"/>
  <c r="T1182"/>
  <c r="R1182"/>
  <c r="P1182"/>
  <c r="BI1177"/>
  <c r="BH1177"/>
  <c r="BG1177"/>
  <c r="BF1177"/>
  <c r="T1177"/>
  <c r="R1177"/>
  <c r="P1177"/>
  <c r="BI1175"/>
  <c r="BH1175"/>
  <c r="BG1175"/>
  <c r="BF1175"/>
  <c r="T1175"/>
  <c r="R1175"/>
  <c r="P1175"/>
  <c r="BI1171"/>
  <c r="BH1171"/>
  <c r="BG1171"/>
  <c r="BF1171"/>
  <c r="T1171"/>
  <c r="R1171"/>
  <c r="P1171"/>
  <c r="BI1168"/>
  <c r="BH1168"/>
  <c r="BG1168"/>
  <c r="BF1168"/>
  <c r="T1168"/>
  <c r="R1168"/>
  <c r="P1168"/>
  <c r="BI1166"/>
  <c r="BH1166"/>
  <c r="BG1166"/>
  <c r="BF1166"/>
  <c r="T1166"/>
  <c r="R1166"/>
  <c r="P1166"/>
  <c r="BI1164"/>
  <c r="BH1164"/>
  <c r="BG1164"/>
  <c r="BF1164"/>
  <c r="T1164"/>
  <c r="R1164"/>
  <c r="P1164"/>
  <c r="BI1162"/>
  <c r="BH1162"/>
  <c r="BG1162"/>
  <c r="BF1162"/>
  <c r="T1162"/>
  <c r="R1162"/>
  <c r="P1162"/>
  <c r="BI1160"/>
  <c r="BH1160"/>
  <c r="BG1160"/>
  <c r="BF1160"/>
  <c r="T1160"/>
  <c r="R1160"/>
  <c r="P1160"/>
  <c r="BI1156"/>
  <c r="BH1156"/>
  <c r="BG1156"/>
  <c r="BF1156"/>
  <c r="T1156"/>
  <c r="R1156"/>
  <c r="P1156"/>
  <c r="BI1154"/>
  <c r="BH1154"/>
  <c r="BG1154"/>
  <c r="BF1154"/>
  <c r="T1154"/>
  <c r="R1154"/>
  <c r="P1154"/>
  <c r="BI1150"/>
  <c r="BH1150"/>
  <c r="BG1150"/>
  <c r="BF1150"/>
  <c r="T1150"/>
  <c r="R1150"/>
  <c r="P1150"/>
  <c r="BI1146"/>
  <c r="BH1146"/>
  <c r="BG1146"/>
  <c r="BF1146"/>
  <c r="T1146"/>
  <c r="R1146"/>
  <c r="P1146"/>
  <c r="BI1141"/>
  <c r="BH1141"/>
  <c r="BG1141"/>
  <c r="BF1141"/>
  <c r="T1141"/>
  <c r="R1141"/>
  <c r="P1141"/>
  <c r="BI1139"/>
  <c r="BH1139"/>
  <c r="BG1139"/>
  <c r="BF1139"/>
  <c r="T1139"/>
  <c r="R1139"/>
  <c r="P1139"/>
  <c r="BI1132"/>
  <c r="BH1132"/>
  <c r="BG1132"/>
  <c r="BF1132"/>
  <c r="T1132"/>
  <c r="R1132"/>
  <c r="P1132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20"/>
  <c r="BH1120"/>
  <c r="BG1120"/>
  <c r="BF1120"/>
  <c r="T1120"/>
  <c r="R1120"/>
  <c r="P1120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100"/>
  <c r="BH1100"/>
  <c r="BG1100"/>
  <c r="BF1100"/>
  <c r="T1100"/>
  <c r="R1100"/>
  <c r="P1100"/>
  <c r="BI1099"/>
  <c r="BH1099"/>
  <c r="BG1099"/>
  <c r="BF1099"/>
  <c r="T1099"/>
  <c r="R1099"/>
  <c r="P1099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3"/>
  <c r="BH1083"/>
  <c r="BG1083"/>
  <c r="BF1083"/>
  <c r="T1083"/>
  <c r="R1083"/>
  <c r="P1083"/>
  <c r="BI1080"/>
  <c r="BH1080"/>
  <c r="BG1080"/>
  <c r="BF1080"/>
  <c r="T1080"/>
  <c r="R1080"/>
  <c r="P1080"/>
  <c r="BI1077"/>
  <c r="BH1077"/>
  <c r="BG1077"/>
  <c r="BF1077"/>
  <c r="T1077"/>
  <c r="R1077"/>
  <c r="P1077"/>
  <c r="BI1074"/>
  <c r="BH1074"/>
  <c r="BG1074"/>
  <c r="BF1074"/>
  <c r="T1074"/>
  <c r="R1074"/>
  <c r="P1074"/>
  <c r="BI1071"/>
  <c r="BH1071"/>
  <c r="BG1071"/>
  <c r="BF1071"/>
  <c r="T1071"/>
  <c r="R1071"/>
  <c r="P1071"/>
  <c r="BI1068"/>
  <c r="BH1068"/>
  <c r="BG1068"/>
  <c r="BF1068"/>
  <c r="T1068"/>
  <c r="R1068"/>
  <c r="P1068"/>
  <c r="BI1065"/>
  <c r="BH1065"/>
  <c r="BG1065"/>
  <c r="BF1065"/>
  <c r="T1065"/>
  <c r="R1065"/>
  <c r="P1065"/>
  <c r="BI1062"/>
  <c r="BH1062"/>
  <c r="BG1062"/>
  <c r="BF1062"/>
  <c r="T1062"/>
  <c r="R1062"/>
  <c r="P1062"/>
  <c r="BI1059"/>
  <c r="BH1059"/>
  <c r="BG1059"/>
  <c r="BF1059"/>
  <c r="T1059"/>
  <c r="R1059"/>
  <c r="P1059"/>
  <c r="BI1057"/>
  <c r="BH1057"/>
  <c r="BG1057"/>
  <c r="BF1057"/>
  <c r="T1057"/>
  <c r="R1057"/>
  <c r="P1057"/>
  <c r="BI1055"/>
  <c r="BH1055"/>
  <c r="BG1055"/>
  <c r="BF1055"/>
  <c r="T1055"/>
  <c r="R1055"/>
  <c r="P1055"/>
  <c r="BI1054"/>
  <c r="BH1054"/>
  <c r="BG1054"/>
  <c r="BF1054"/>
  <c r="T1054"/>
  <c r="R1054"/>
  <c r="P1054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8"/>
  <c r="BH1038"/>
  <c r="BG1038"/>
  <c r="BF1038"/>
  <c r="T1038"/>
  <c r="R1038"/>
  <c r="P1038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7"/>
  <c r="BH1027"/>
  <c r="BG1027"/>
  <c r="BF1027"/>
  <c r="T1027"/>
  <c r="R1027"/>
  <c r="P1027"/>
  <c r="BI1025"/>
  <c r="BH1025"/>
  <c r="BG1025"/>
  <c r="BF1025"/>
  <c r="T1025"/>
  <c r="R1025"/>
  <c r="P1025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08"/>
  <c r="BH1008"/>
  <c r="BG1008"/>
  <c r="BF1008"/>
  <c r="T1008"/>
  <c r="R1008"/>
  <c r="P1008"/>
  <c r="BI1006"/>
  <c r="BH1006"/>
  <c r="BG1006"/>
  <c r="BF1006"/>
  <c r="T1006"/>
  <c r="R1006"/>
  <c r="P1006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5"/>
  <c r="BH985"/>
  <c r="BG985"/>
  <c r="BF985"/>
  <c r="T985"/>
  <c r="R985"/>
  <c r="P985"/>
  <c r="BI983"/>
  <c r="BH983"/>
  <c r="BG983"/>
  <c r="BF983"/>
  <c r="T983"/>
  <c r="R983"/>
  <c r="P983"/>
  <c r="BI978"/>
  <c r="BH978"/>
  <c r="BG978"/>
  <c r="BF978"/>
  <c r="T978"/>
  <c r="R978"/>
  <c r="P978"/>
  <c r="BI976"/>
  <c r="BH976"/>
  <c r="BG976"/>
  <c r="BF976"/>
  <c r="T976"/>
  <c r="R976"/>
  <c r="P976"/>
  <c r="BI973"/>
  <c r="BH973"/>
  <c r="BG973"/>
  <c r="BF973"/>
  <c r="T973"/>
  <c r="R973"/>
  <c r="P973"/>
  <c r="BI971"/>
  <c r="BH971"/>
  <c r="BG971"/>
  <c r="BF971"/>
  <c r="T971"/>
  <c r="R971"/>
  <c r="P971"/>
  <c r="BI958"/>
  <c r="BH958"/>
  <c r="BG958"/>
  <c r="BF958"/>
  <c r="T958"/>
  <c r="R958"/>
  <c r="P958"/>
  <c r="BI956"/>
  <c r="BH956"/>
  <c r="BG956"/>
  <c r="BF956"/>
  <c r="T956"/>
  <c r="R956"/>
  <c r="P956"/>
  <c r="BI952"/>
  <c r="BH952"/>
  <c r="BG952"/>
  <c r="BF952"/>
  <c r="T952"/>
  <c r="R952"/>
  <c r="P952"/>
  <c r="BI950"/>
  <c r="BH950"/>
  <c r="BG950"/>
  <c r="BF950"/>
  <c r="T950"/>
  <c r="R950"/>
  <c r="P950"/>
  <c r="BI945"/>
  <c r="BH945"/>
  <c r="BG945"/>
  <c r="BF945"/>
  <c r="T945"/>
  <c r="R945"/>
  <c r="P945"/>
  <c r="BI940"/>
  <c r="BH940"/>
  <c r="BG940"/>
  <c r="BF940"/>
  <c r="T940"/>
  <c r="R940"/>
  <c r="P940"/>
  <c r="BI938"/>
  <c r="BH938"/>
  <c r="BG938"/>
  <c r="BF938"/>
  <c r="T938"/>
  <c r="R938"/>
  <c r="P938"/>
  <c r="BI936"/>
  <c r="BH936"/>
  <c r="BG936"/>
  <c r="BF936"/>
  <c r="T936"/>
  <c r="R936"/>
  <c r="P936"/>
  <c r="BI935"/>
  <c r="BH935"/>
  <c r="BG935"/>
  <c r="BF935"/>
  <c r="T935"/>
  <c r="R935"/>
  <c r="P935"/>
  <c r="BI926"/>
  <c r="BH926"/>
  <c r="BG926"/>
  <c r="BF926"/>
  <c r="T926"/>
  <c r="R926"/>
  <c r="P926"/>
  <c r="BI924"/>
  <c r="BH924"/>
  <c r="BG924"/>
  <c r="BF924"/>
  <c r="T924"/>
  <c r="R924"/>
  <c r="P924"/>
  <c r="BI923"/>
  <c r="BH923"/>
  <c r="BG923"/>
  <c r="BF923"/>
  <c r="T923"/>
  <c r="R923"/>
  <c r="P923"/>
  <c r="BI921"/>
  <c r="BH921"/>
  <c r="BG921"/>
  <c r="BF921"/>
  <c r="T921"/>
  <c r="R921"/>
  <c r="P921"/>
  <c r="BI912"/>
  <c r="BH912"/>
  <c r="BG912"/>
  <c r="BF912"/>
  <c r="T912"/>
  <c r="R912"/>
  <c r="P912"/>
  <c r="BI910"/>
  <c r="BH910"/>
  <c r="BG910"/>
  <c r="BF910"/>
  <c r="T910"/>
  <c r="R910"/>
  <c r="P910"/>
  <c r="BI907"/>
  <c r="BH907"/>
  <c r="BG907"/>
  <c r="BF907"/>
  <c r="T907"/>
  <c r="R907"/>
  <c r="P907"/>
  <c r="BI906"/>
  <c r="BH906"/>
  <c r="BG906"/>
  <c r="BF906"/>
  <c r="T906"/>
  <c r="R906"/>
  <c r="P906"/>
  <c r="BI904"/>
  <c r="BH904"/>
  <c r="BG904"/>
  <c r="BF904"/>
  <c r="T904"/>
  <c r="R904"/>
  <c r="P904"/>
  <c r="BI903"/>
  <c r="BH903"/>
  <c r="BG903"/>
  <c r="BF903"/>
  <c r="T903"/>
  <c r="R903"/>
  <c r="P903"/>
  <c r="BI901"/>
  <c r="BH901"/>
  <c r="BG901"/>
  <c r="BF901"/>
  <c r="T901"/>
  <c r="R901"/>
  <c r="P901"/>
  <c r="BI896"/>
  <c r="BH896"/>
  <c r="BG896"/>
  <c r="BF896"/>
  <c r="T896"/>
  <c r="R896"/>
  <c r="P896"/>
  <c r="BI894"/>
  <c r="BH894"/>
  <c r="BG894"/>
  <c r="BF894"/>
  <c r="T894"/>
  <c r="R894"/>
  <c r="P894"/>
  <c r="BI893"/>
  <c r="BH893"/>
  <c r="BG893"/>
  <c r="BF893"/>
  <c r="T893"/>
  <c r="R893"/>
  <c r="P893"/>
  <c r="BI890"/>
  <c r="BH890"/>
  <c r="BG890"/>
  <c r="BF890"/>
  <c r="T890"/>
  <c r="T889"/>
  <c r="R890"/>
  <c r="R889"/>
  <c r="P890"/>
  <c r="P889"/>
  <c r="BI888"/>
  <c r="BH888"/>
  <c r="BG888"/>
  <c r="BF888"/>
  <c r="T888"/>
  <c r="R888"/>
  <c r="P888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1"/>
  <c r="BH881"/>
  <c r="BG881"/>
  <c r="BF881"/>
  <c r="T881"/>
  <c r="R881"/>
  <c r="P881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70"/>
  <c r="BH870"/>
  <c r="BG870"/>
  <c r="BF870"/>
  <c r="T870"/>
  <c r="R870"/>
  <c r="P870"/>
  <c r="BI867"/>
  <c r="BH867"/>
  <c r="BG867"/>
  <c r="BF867"/>
  <c r="T867"/>
  <c r="R867"/>
  <c r="P867"/>
  <c r="BI858"/>
  <c r="BH858"/>
  <c r="BG858"/>
  <c r="BF858"/>
  <c r="T858"/>
  <c r="R858"/>
  <c r="P858"/>
  <c r="BI849"/>
  <c r="BH849"/>
  <c r="BG849"/>
  <c r="BF849"/>
  <c r="T849"/>
  <c r="R849"/>
  <c r="P849"/>
  <c r="BI841"/>
  <c r="BH841"/>
  <c r="BG841"/>
  <c r="BF841"/>
  <c r="T841"/>
  <c r="R841"/>
  <c r="P841"/>
  <c r="BI838"/>
  <c r="BH838"/>
  <c r="BG838"/>
  <c r="BF838"/>
  <c r="T838"/>
  <c r="R838"/>
  <c r="P838"/>
  <c r="BI826"/>
  <c r="BH826"/>
  <c r="BG826"/>
  <c r="BF826"/>
  <c r="T826"/>
  <c r="R826"/>
  <c r="P826"/>
  <c r="BI824"/>
  <c r="BH824"/>
  <c r="BG824"/>
  <c r="BF824"/>
  <c r="T824"/>
  <c r="R824"/>
  <c r="P824"/>
  <c r="BI821"/>
  <c r="BH821"/>
  <c r="BG821"/>
  <c r="BF821"/>
  <c r="T821"/>
  <c r="R821"/>
  <c r="P821"/>
  <c r="BI818"/>
  <c r="BH818"/>
  <c r="BG818"/>
  <c r="BF818"/>
  <c r="T818"/>
  <c r="R818"/>
  <c r="P818"/>
  <c r="BI815"/>
  <c r="BH815"/>
  <c r="BG815"/>
  <c r="BF815"/>
  <c r="T815"/>
  <c r="R815"/>
  <c r="P815"/>
  <c r="BI811"/>
  <c r="BH811"/>
  <c r="BG811"/>
  <c r="BF811"/>
  <c r="T811"/>
  <c r="R811"/>
  <c r="P811"/>
  <c r="BI809"/>
  <c r="BH809"/>
  <c r="BG809"/>
  <c r="BF809"/>
  <c r="T809"/>
  <c r="R809"/>
  <c r="P809"/>
  <c r="BI803"/>
  <c r="BH803"/>
  <c r="BG803"/>
  <c r="BF803"/>
  <c r="T803"/>
  <c r="R803"/>
  <c r="P803"/>
  <c r="BI794"/>
  <c r="BH794"/>
  <c r="BG794"/>
  <c r="BF794"/>
  <c r="T794"/>
  <c r="R794"/>
  <c r="P794"/>
  <c r="BI792"/>
  <c r="BH792"/>
  <c r="BG792"/>
  <c r="BF792"/>
  <c r="T792"/>
  <c r="R792"/>
  <c r="P792"/>
  <c r="BI787"/>
  <c r="BH787"/>
  <c r="BG787"/>
  <c r="BF787"/>
  <c r="T787"/>
  <c r="R787"/>
  <c r="P787"/>
  <c r="BI786"/>
  <c r="BH786"/>
  <c r="BG786"/>
  <c r="BF786"/>
  <c r="T786"/>
  <c r="R786"/>
  <c r="P786"/>
  <c r="BI778"/>
  <c r="BH778"/>
  <c r="BG778"/>
  <c r="BF778"/>
  <c r="T778"/>
  <c r="R778"/>
  <c r="P778"/>
  <c r="BI769"/>
  <c r="BH769"/>
  <c r="BG769"/>
  <c r="BF769"/>
  <c r="T769"/>
  <c r="R769"/>
  <c r="P769"/>
  <c r="BI764"/>
  <c r="BH764"/>
  <c r="BG764"/>
  <c r="BF764"/>
  <c r="T764"/>
  <c r="R764"/>
  <c r="P764"/>
  <c r="BI761"/>
  <c r="BH761"/>
  <c r="BG761"/>
  <c r="BF761"/>
  <c r="T761"/>
  <c r="R761"/>
  <c r="P761"/>
  <c r="BI757"/>
  <c r="BH757"/>
  <c r="BG757"/>
  <c r="BF757"/>
  <c r="T757"/>
  <c r="R757"/>
  <c r="P757"/>
  <c r="BI750"/>
  <c r="BH750"/>
  <c r="BG750"/>
  <c r="BF750"/>
  <c r="T750"/>
  <c r="R750"/>
  <c r="P750"/>
  <c r="BI744"/>
  <c r="BH744"/>
  <c r="BG744"/>
  <c r="BF744"/>
  <c r="T744"/>
  <c r="R744"/>
  <c r="P744"/>
  <c r="BI738"/>
  <c r="BH738"/>
  <c r="BG738"/>
  <c r="BF738"/>
  <c r="T738"/>
  <c r="R738"/>
  <c r="P738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8"/>
  <c r="BH698"/>
  <c r="BG698"/>
  <c r="BF698"/>
  <c r="T698"/>
  <c r="R698"/>
  <c r="P698"/>
  <c r="BI697"/>
  <c r="BH697"/>
  <c r="BG697"/>
  <c r="BF697"/>
  <c r="T697"/>
  <c r="R697"/>
  <c r="P697"/>
  <c r="BI695"/>
  <c r="BH695"/>
  <c r="BG695"/>
  <c r="BF695"/>
  <c r="T695"/>
  <c r="R695"/>
  <c r="P695"/>
  <c r="BI692"/>
  <c r="BH692"/>
  <c r="BG692"/>
  <c r="BF692"/>
  <c r="T692"/>
  <c r="R692"/>
  <c r="P692"/>
  <c r="BI690"/>
  <c r="BH690"/>
  <c r="BG690"/>
  <c r="BF690"/>
  <c r="T690"/>
  <c r="R690"/>
  <c r="P690"/>
  <c r="BI689"/>
  <c r="BH689"/>
  <c r="BG689"/>
  <c r="BF689"/>
  <c r="T689"/>
  <c r="R689"/>
  <c r="P689"/>
  <c r="BI686"/>
  <c r="BH686"/>
  <c r="BG686"/>
  <c r="BF686"/>
  <c r="T686"/>
  <c r="R686"/>
  <c r="P686"/>
  <c r="BI680"/>
  <c r="BH680"/>
  <c r="BG680"/>
  <c r="BF680"/>
  <c r="T680"/>
  <c r="R680"/>
  <c r="P680"/>
  <c r="BI676"/>
  <c r="BH676"/>
  <c r="BG676"/>
  <c r="BF676"/>
  <c r="T676"/>
  <c r="R676"/>
  <c r="P676"/>
  <c r="BI671"/>
  <c r="BH671"/>
  <c r="BG671"/>
  <c r="BF671"/>
  <c r="T671"/>
  <c r="R671"/>
  <c r="P671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4"/>
  <c r="BH664"/>
  <c r="BG664"/>
  <c r="BF664"/>
  <c r="T664"/>
  <c r="R664"/>
  <c r="P664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4"/>
  <c r="BH644"/>
  <c r="BG644"/>
  <c r="BF644"/>
  <c r="T644"/>
  <c r="R644"/>
  <c r="P644"/>
  <c r="BI636"/>
  <c r="BH636"/>
  <c r="BG636"/>
  <c r="BF636"/>
  <c r="T636"/>
  <c r="R636"/>
  <c r="P636"/>
  <c r="BI626"/>
  <c r="BH626"/>
  <c r="BG626"/>
  <c r="BF626"/>
  <c r="T626"/>
  <c r="R626"/>
  <c r="P626"/>
  <c r="BI620"/>
  <c r="BH620"/>
  <c r="BG620"/>
  <c r="BF620"/>
  <c r="T620"/>
  <c r="R620"/>
  <c r="P620"/>
  <c r="BI614"/>
  <c r="BH614"/>
  <c r="BG614"/>
  <c r="BF614"/>
  <c r="T614"/>
  <c r="R614"/>
  <c r="P614"/>
  <c r="BI613"/>
  <c r="BH613"/>
  <c r="BG613"/>
  <c r="BF613"/>
  <c r="T613"/>
  <c r="R613"/>
  <c r="P613"/>
  <c r="BI590"/>
  <c r="BH590"/>
  <c r="BG590"/>
  <c r="BF590"/>
  <c r="T590"/>
  <c r="R590"/>
  <c r="P590"/>
  <c r="BI588"/>
  <c r="BH588"/>
  <c r="BG588"/>
  <c r="BF588"/>
  <c r="T588"/>
  <c r="R588"/>
  <c r="P588"/>
  <c r="BI587"/>
  <c r="BH587"/>
  <c r="BG587"/>
  <c r="BF587"/>
  <c r="T587"/>
  <c r="R587"/>
  <c r="P587"/>
  <c r="BI569"/>
  <c r="BH569"/>
  <c r="BG569"/>
  <c r="BF569"/>
  <c r="T569"/>
  <c r="R569"/>
  <c r="P569"/>
  <c r="BI565"/>
  <c r="BH565"/>
  <c r="BG565"/>
  <c r="BF565"/>
  <c r="T565"/>
  <c r="R565"/>
  <c r="P565"/>
  <c r="BI545"/>
  <c r="BH545"/>
  <c r="BG545"/>
  <c r="BF545"/>
  <c r="T545"/>
  <c r="R545"/>
  <c r="P545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78"/>
  <c r="BH478"/>
  <c r="BG478"/>
  <c r="BF478"/>
  <c r="T478"/>
  <c r="R478"/>
  <c r="P478"/>
  <c r="BI472"/>
  <c r="BH472"/>
  <c r="BG472"/>
  <c r="BF472"/>
  <c r="T472"/>
  <c r="R472"/>
  <c r="P472"/>
  <c r="BI470"/>
  <c r="BH470"/>
  <c r="BG470"/>
  <c r="BF470"/>
  <c r="T470"/>
  <c r="R470"/>
  <c r="P470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47"/>
  <c r="BH447"/>
  <c r="BG447"/>
  <c r="BF447"/>
  <c r="T447"/>
  <c r="R447"/>
  <c r="P447"/>
  <c r="BI405"/>
  <c r="BH405"/>
  <c r="BG405"/>
  <c r="BF405"/>
  <c r="T405"/>
  <c r="R405"/>
  <c r="P405"/>
  <c r="BI398"/>
  <c r="BH398"/>
  <c r="BG398"/>
  <c r="BF398"/>
  <c r="T398"/>
  <c r="R398"/>
  <c r="P398"/>
  <c r="BI392"/>
  <c r="BH392"/>
  <c r="BG392"/>
  <c r="BF392"/>
  <c r="T392"/>
  <c r="R392"/>
  <c r="P392"/>
  <c r="BI387"/>
  <c r="BH387"/>
  <c r="BG387"/>
  <c r="BF387"/>
  <c r="T387"/>
  <c r="R387"/>
  <c r="P387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6"/>
  <c r="BH376"/>
  <c r="BG376"/>
  <c r="BF376"/>
  <c r="T376"/>
  <c r="R376"/>
  <c r="P376"/>
  <c r="BI371"/>
  <c r="BH371"/>
  <c r="BG371"/>
  <c r="BF371"/>
  <c r="T371"/>
  <c r="R371"/>
  <c r="P371"/>
  <c r="BI365"/>
  <c r="BH365"/>
  <c r="BG365"/>
  <c r="BF365"/>
  <c r="T365"/>
  <c r="R365"/>
  <c r="P365"/>
  <c r="BI355"/>
  <c r="BH355"/>
  <c r="BG355"/>
  <c r="BF355"/>
  <c r="T355"/>
  <c r="R355"/>
  <c r="P355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1"/>
  <c r="BH331"/>
  <c r="BG331"/>
  <c r="BF331"/>
  <c r="T331"/>
  <c r="R331"/>
  <c r="P331"/>
  <c r="BI330"/>
  <c r="BH330"/>
  <c r="BG330"/>
  <c r="BF330"/>
  <c r="T330"/>
  <c r="R330"/>
  <c r="P330"/>
  <c r="BI319"/>
  <c r="BH319"/>
  <c r="BG319"/>
  <c r="BF319"/>
  <c r="T319"/>
  <c r="R319"/>
  <c r="P319"/>
  <c r="BI303"/>
  <c r="BH303"/>
  <c r="BG303"/>
  <c r="BF303"/>
  <c r="T303"/>
  <c r="R303"/>
  <c r="P303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64"/>
  <c r="BH264"/>
  <c r="BG264"/>
  <c r="BF264"/>
  <c r="T264"/>
  <c r="R264"/>
  <c r="P264"/>
  <c r="BI257"/>
  <c r="BH257"/>
  <c r="BG257"/>
  <c r="BF257"/>
  <c r="T257"/>
  <c r="R257"/>
  <c r="P257"/>
  <c r="BI254"/>
  <c r="BH254"/>
  <c r="BG254"/>
  <c r="BF254"/>
  <c r="T254"/>
  <c r="R254"/>
  <c r="P254"/>
  <c r="BI248"/>
  <c r="BH248"/>
  <c r="BG248"/>
  <c r="BF248"/>
  <c r="T248"/>
  <c r="R248"/>
  <c r="P248"/>
  <c r="BI232"/>
  <c r="BH232"/>
  <c r="BG232"/>
  <c r="BF232"/>
  <c r="T232"/>
  <c r="R232"/>
  <c r="P232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09"/>
  <c r="BH209"/>
  <c r="BG209"/>
  <c r="BF209"/>
  <c r="T209"/>
  <c r="R209"/>
  <c r="P209"/>
  <c r="BI202"/>
  <c r="BH202"/>
  <c r="BG202"/>
  <c r="BF202"/>
  <c r="T202"/>
  <c r="R202"/>
  <c r="P202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0"/>
  <c r="BH170"/>
  <c r="BG170"/>
  <c r="BF170"/>
  <c r="T170"/>
  <c r="R170"/>
  <c r="P170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J145"/>
  <c r="J144"/>
  <c r="F144"/>
  <c r="F142"/>
  <c r="E140"/>
  <c r="J94"/>
  <c r="J93"/>
  <c r="F93"/>
  <c r="F91"/>
  <c r="E89"/>
  <c r="J20"/>
  <c r="E20"/>
  <c r="F145"/>
  <c r="J19"/>
  <c r="J14"/>
  <c r="J142"/>
  <c r="E7"/>
  <c r="E136"/>
  <c i="1" r="L90"/>
  <c r="AM90"/>
  <c r="AM89"/>
  <c r="L89"/>
  <c r="AM87"/>
  <c r="L87"/>
  <c r="L85"/>
  <c r="L84"/>
  <c i="2" r="J222"/>
  <c r="J209"/>
  <c r="J183"/>
  <c r="J1543"/>
  <c r="J1497"/>
  <c r="J1485"/>
  <c r="J1480"/>
  <c r="J1456"/>
  <c r="J1445"/>
  <c r="J1443"/>
  <c r="J1420"/>
  <c r="BK1398"/>
  <c r="J1394"/>
  <c r="BK1390"/>
  <c r="BK1386"/>
  <c r="BK1371"/>
  <c r="BK1366"/>
  <c r="J1359"/>
  <c r="J1354"/>
  <c r="J1351"/>
  <c r="BK1348"/>
  <c r="BK1337"/>
  <c r="BK1332"/>
  <c r="J1318"/>
  <c r="J1305"/>
  <c r="J1301"/>
  <c r="J1297"/>
  <c r="J1293"/>
  <c r="BK1286"/>
  <c r="BK1284"/>
  <c r="J1281"/>
  <c r="J1277"/>
  <c r="BK1273"/>
  <c r="J1268"/>
  <c r="BK1262"/>
  <c r="BK1255"/>
  <c r="J1250"/>
  <c r="BK1246"/>
  <c r="J1244"/>
  <c r="J1241"/>
  <c r="J1239"/>
  <c r="BK1236"/>
  <c r="J1234"/>
  <c r="BK1231"/>
  <c r="BK1228"/>
  <c r="BK1225"/>
  <c r="BK1222"/>
  <c r="J1219"/>
  <c r="BK1216"/>
  <c r="BK1214"/>
  <c r="J1212"/>
  <c r="BK1209"/>
  <c r="BK1206"/>
  <c r="BK1200"/>
  <c r="J1196"/>
  <c r="BK1189"/>
  <c r="BK1187"/>
  <c r="J1184"/>
  <c r="J1175"/>
  <c r="BK1164"/>
  <c r="BK1156"/>
  <c r="J1150"/>
  <c r="J1139"/>
  <c r="J1128"/>
  <c r="BK1122"/>
  <c r="BK1116"/>
  <c r="BK1108"/>
  <c r="BK1100"/>
  <c r="J1094"/>
  <c r="BK1088"/>
  <c r="J1083"/>
  <c r="BK1074"/>
  <c r="BK1068"/>
  <c r="J1062"/>
  <c r="BK1055"/>
  <c r="J1051"/>
  <c r="J1047"/>
  <c r="J1038"/>
  <c r="J1028"/>
  <c r="J1021"/>
  <c r="BK1015"/>
  <c r="BK1005"/>
  <c r="BK999"/>
  <c r="J990"/>
  <c r="BK985"/>
  <c r="BK978"/>
  <c r="J973"/>
  <c r="BK956"/>
  <c r="J950"/>
  <c r="BK936"/>
  <c r="J926"/>
  <c r="J923"/>
  <c r="J910"/>
  <c r="BK904"/>
  <c r="BK896"/>
  <c r="J893"/>
  <c r="BK886"/>
  <c r="J884"/>
  <c r="BK876"/>
  <c r="BK870"/>
  <c r="BK858"/>
  <c r="J841"/>
  <c r="BK824"/>
  <c r="J821"/>
  <c r="J809"/>
  <c r="J792"/>
  <c r="BK778"/>
  <c r="BK764"/>
  <c r="BK750"/>
  <c r="BK738"/>
  <c r="J731"/>
  <c r="BK720"/>
  <c r="J718"/>
  <c r="BK712"/>
  <c r="J706"/>
  <c r="BK703"/>
  <c r="J701"/>
  <c r="BK695"/>
  <c r="J690"/>
  <c r="BK686"/>
  <c r="J676"/>
  <c r="J667"/>
  <c r="J652"/>
  <c r="BK649"/>
  <c r="BK647"/>
  <c r="J636"/>
  <c r="J620"/>
  <c r="BK590"/>
  <c r="J587"/>
  <c r="J545"/>
  <c r="BK515"/>
  <c r="J509"/>
  <c r="BK488"/>
  <c r="J485"/>
  <c r="J472"/>
  <c r="J456"/>
  <c r="J398"/>
  <c r="J378"/>
  <c r="BK232"/>
  <c r="BK156"/>
  <c r="BK355"/>
  <c r="BK337"/>
  <c r="BK330"/>
  <c r="BK287"/>
  <c r="J285"/>
  <c r="J264"/>
  <c r="J232"/>
  <c i="3" r="J282"/>
  <c r="J247"/>
  <c r="J179"/>
  <c r="BK144"/>
  <c r="BK266"/>
  <c r="BK220"/>
  <c r="J209"/>
  <c r="J142"/>
  <c r="BK274"/>
  <c r="BK214"/>
  <c r="BK184"/>
  <c r="J175"/>
  <c r="J284"/>
  <c r="J261"/>
  <c r="BK217"/>
  <c r="J189"/>
  <c r="BK173"/>
  <c r="BK288"/>
  <c r="J275"/>
  <c r="BK262"/>
  <c r="J221"/>
  <c r="J185"/>
  <c r="BK139"/>
  <c r="J268"/>
  <c r="J258"/>
  <c r="BK203"/>
  <c r="J178"/>
  <c r="J146"/>
  <c r="J252"/>
  <c r="J205"/>
  <c r="BK256"/>
  <c r="J222"/>
  <c r="J208"/>
  <c r="J182"/>
  <c i="4" r="BK219"/>
  <c r="BK198"/>
  <c r="BK167"/>
  <c r="BK154"/>
  <c r="BK207"/>
  <c r="J172"/>
  <c r="J142"/>
  <c r="BK203"/>
  <c r="BK190"/>
  <c r="BK211"/>
  <c r="BK186"/>
  <c r="BK171"/>
  <c r="J206"/>
  <c r="J175"/>
  <c r="BK142"/>
  <c r="BK183"/>
  <c r="J150"/>
  <c r="J169"/>
  <c r="BK199"/>
  <c r="J167"/>
  <c r="BK146"/>
  <c i="5" r="J140"/>
  <c r="J147"/>
  <c r="J130"/>
  <c r="BK146"/>
  <c r="J131"/>
  <c r="BK142"/>
  <c i="6" r="J125"/>
  <c i="7" r="J410"/>
  <c r="J404"/>
  <c r="BK391"/>
  <c r="BK374"/>
  <c r="BK350"/>
  <c r="J328"/>
  <c r="J400"/>
  <c r="J379"/>
  <c r="BK347"/>
  <c r="BK299"/>
  <c r="J274"/>
  <c r="BK243"/>
  <c r="J189"/>
  <c r="BK410"/>
  <c r="J381"/>
  <c r="BK326"/>
  <c r="J260"/>
  <c r="J216"/>
  <c r="BK152"/>
  <c r="BK386"/>
  <c r="J320"/>
  <c r="BK269"/>
  <c r="BK232"/>
  <c r="J212"/>
  <c r="J164"/>
  <c r="J336"/>
  <c r="J296"/>
  <c r="J221"/>
  <c r="J201"/>
  <c r="J284"/>
  <c r="BK253"/>
  <c r="J215"/>
  <c r="J152"/>
  <c r="BK345"/>
  <c r="J317"/>
  <c r="J256"/>
  <c r="J184"/>
  <c r="J156"/>
  <c i="8" r="J163"/>
  <c r="J166"/>
  <c r="J156"/>
  <c r="BK169"/>
  <c r="J151"/>
  <c r="BK157"/>
  <c r="J135"/>
  <c r="J164"/>
  <c r="J149"/>
  <c r="J134"/>
  <c i="9" r="J125"/>
  <c i="10" r="J125"/>
  <c i="11" r="BK232"/>
  <c r="J202"/>
  <c r="J143"/>
  <c r="BK252"/>
  <c r="J224"/>
  <c r="BK192"/>
  <c r="J246"/>
  <c r="BK210"/>
  <c r="BK152"/>
  <c r="J205"/>
  <c r="J251"/>
  <c r="J232"/>
  <c r="BK225"/>
  <c r="BK160"/>
  <c r="BK135"/>
  <c r="BK172"/>
  <c r="J279"/>
  <c r="BK276"/>
  <c r="J269"/>
  <c r="J260"/>
  <c r="J247"/>
  <c r="J149"/>
  <c i="12" r="J213"/>
  <c r="BK157"/>
  <c r="BK222"/>
  <c r="BK129"/>
  <c r="J220"/>
  <c r="BK139"/>
  <c r="BK200"/>
  <c r="J168"/>
  <c r="J245"/>
  <c r="J166"/>
  <c r="BK244"/>
  <c r="J201"/>
  <c r="BK177"/>
  <c r="BK144"/>
  <c r="BK206"/>
  <c r="J140"/>
  <c r="BK202"/>
  <c i="13" r="BK191"/>
  <c r="J155"/>
  <c r="BK126"/>
  <c r="J158"/>
  <c r="J152"/>
  <c r="BK147"/>
  <c r="BK146"/>
  <c r="BK160"/>
  <c i="14" r="BK358"/>
  <c r="J331"/>
  <c r="J255"/>
  <c r="J398"/>
  <c r="BK314"/>
  <c r="BK211"/>
  <c r="J373"/>
  <c r="J334"/>
  <c r="J222"/>
  <c r="BK172"/>
  <c r="J395"/>
  <c r="J389"/>
  <c r="BK348"/>
  <c r="J226"/>
  <c r="J377"/>
  <c r="BK342"/>
  <c r="J290"/>
  <c r="J133"/>
  <c r="BK373"/>
  <c r="BK344"/>
  <c r="J248"/>
  <c r="BK137"/>
  <c r="J337"/>
  <c r="BK308"/>
  <c r="BK146"/>
  <c i="15" r="BK275"/>
  <c r="BK156"/>
  <c r="BK299"/>
  <c r="BK237"/>
  <c r="J167"/>
  <c r="BK200"/>
  <c r="BK158"/>
  <c r="BK298"/>
  <c r="BK254"/>
  <c r="BK190"/>
  <c r="J290"/>
  <c r="J269"/>
  <c r="J160"/>
  <c r="J241"/>
  <c r="BK309"/>
  <c r="BK261"/>
  <c r="BK133"/>
  <c r="J270"/>
  <c r="BK232"/>
  <c i="16" r="BK219"/>
  <c r="J240"/>
  <c r="J227"/>
  <c r="J127"/>
  <c r="J229"/>
  <c r="J168"/>
  <c r="J248"/>
  <c r="J222"/>
  <c r="J173"/>
  <c r="J185"/>
  <c r="J140"/>
  <c r="J218"/>
  <c r="BK182"/>
  <c r="BK127"/>
  <c r="BK149"/>
  <c i="17" r="J168"/>
  <c r="J166"/>
  <c r="J178"/>
  <c r="BK180"/>
  <c r="J159"/>
  <c r="BK125"/>
  <c r="J180"/>
  <c r="BK150"/>
  <c r="BK168"/>
  <c r="BK137"/>
  <c i="19" r="J121"/>
  <c r="F34"/>
  <c i="1" r="BA114"/>
  <c i="20" r="J141"/>
  <c r="J132"/>
  <c r="BK169"/>
  <c r="BK133"/>
  <c r="J144"/>
  <c r="J130"/>
  <c r="BK141"/>
  <c i="21" r="BK128"/>
  <c r="BK126"/>
  <c i="2" r="J227"/>
  <c r="BK202"/>
  <c r="J179"/>
  <c r="F38"/>
  <c r="J405"/>
  <c r="J386"/>
  <c r="BK376"/>
  <c r="J160"/>
  <c r="J365"/>
  <c r="J341"/>
  <c r="J337"/>
  <c r="BK319"/>
  <c r="J303"/>
  <c r="J287"/>
  <c r="J281"/>
  <c r="J254"/>
  <c r="J226"/>
  <c i="3" r="BK281"/>
  <c r="J231"/>
  <c r="J163"/>
  <c r="BK285"/>
  <c r="J260"/>
  <c r="J216"/>
  <c r="J207"/>
  <c r="J159"/>
  <c r="J283"/>
  <c r="J266"/>
  <c r="BK250"/>
  <c r="J210"/>
  <c r="BK179"/>
  <c r="BK161"/>
  <c r="J285"/>
  <c r="BK235"/>
  <c r="BK212"/>
  <c r="J188"/>
  <c r="BK175"/>
  <c r="BK287"/>
  <c r="J203"/>
  <c r="J167"/>
  <c r="J148"/>
  <c i="4" r="J207"/>
  <c r="BK194"/>
  <c r="J171"/>
  <c r="J161"/>
  <c r="BK177"/>
  <c r="J164"/>
  <c r="BK222"/>
  <c r="BK202"/>
  <c r="BK158"/>
  <c r="BK139"/>
  <c r="J198"/>
  <c r="BK178"/>
  <c r="J224"/>
  <c r="J201"/>
  <c r="BK163"/>
  <c r="J215"/>
  <c r="J180"/>
  <c r="J211"/>
  <c r="BK201"/>
  <c r="J146"/>
  <c r="BK184"/>
  <c r="J154"/>
  <c i="5" r="BK130"/>
  <c r="J152"/>
  <c r="BK141"/>
  <c r="J136"/>
  <c r="J141"/>
  <c r="BK136"/>
  <c i="6" r="BK125"/>
  <c r="F38"/>
  <c i="1" r="BC100"/>
  <c i="7" r="J402"/>
  <c r="BK382"/>
  <c r="J354"/>
  <c r="BK344"/>
  <c r="J304"/>
  <c r="J383"/>
  <c r="BK352"/>
  <c r="J301"/>
  <c r="BK291"/>
  <c r="BK231"/>
  <c r="BK201"/>
  <c r="J141"/>
  <c r="J356"/>
  <c r="BK317"/>
  <c r="J204"/>
  <c r="J148"/>
  <c r="J377"/>
  <c r="BK308"/>
  <c r="J257"/>
  <c r="BK226"/>
  <c r="J372"/>
  <c r="BK328"/>
  <c r="BK276"/>
  <c r="J219"/>
  <c r="J387"/>
  <c r="BK338"/>
  <c r="J278"/>
  <c r="BK256"/>
  <c r="BK212"/>
  <c r="J374"/>
  <c r="BK330"/>
  <c r="J283"/>
  <c r="J169"/>
  <c r="BK189"/>
  <c i="8" r="J169"/>
  <c r="J159"/>
  <c r="BK168"/>
  <c r="BK146"/>
  <c r="BK158"/>
  <c r="BK137"/>
  <c r="BK149"/>
  <c r="BK134"/>
  <c r="J160"/>
  <c r="BK151"/>
  <c r="J139"/>
  <c i="9" r="J128"/>
  <c r="BK128"/>
  <c i="10" r="F39"/>
  <c i="1" r="BD105"/>
  <c i="11" r="BK234"/>
  <c r="BK208"/>
  <c r="BK198"/>
  <c r="BK145"/>
  <c r="BK132"/>
  <c r="BK233"/>
  <c r="J203"/>
  <c r="BK178"/>
  <c r="J234"/>
  <c r="BK180"/>
  <c r="J210"/>
  <c r="BK253"/>
  <c r="BK247"/>
  <c r="J187"/>
  <c r="BK212"/>
  <c r="BK149"/>
  <c r="J183"/>
  <c r="BK147"/>
  <c r="J278"/>
  <c r="BK271"/>
  <c r="BK265"/>
  <c r="BK255"/>
  <c r="J212"/>
  <c r="J147"/>
  <c i="12" r="BK219"/>
  <c r="BK172"/>
  <c r="J144"/>
  <c r="J200"/>
  <c r="BK170"/>
  <c r="J239"/>
  <c r="BK197"/>
  <c r="J231"/>
  <c r="J192"/>
  <c r="J142"/>
  <c r="BK232"/>
  <c r="J167"/>
  <c r="J131"/>
  <c r="BK231"/>
  <c r="J187"/>
  <c r="J159"/>
  <c r="J139"/>
  <c r="J229"/>
  <c r="BK194"/>
  <c r="J177"/>
  <c r="J129"/>
  <c r="BK193"/>
  <c i="13" r="J134"/>
  <c r="J188"/>
  <c r="J126"/>
  <c r="BK156"/>
  <c r="J180"/>
  <c i="14" r="BK377"/>
  <c r="J341"/>
  <c r="BK328"/>
  <c r="BK222"/>
  <c r="J386"/>
  <c r="J304"/>
  <c r="J185"/>
  <c r="BK364"/>
  <c r="BK305"/>
  <c r="J406"/>
  <c r="BK210"/>
  <c r="J370"/>
  <c r="BK337"/>
  <c r="J305"/>
  <c r="BK400"/>
  <c r="BK365"/>
  <c r="J345"/>
  <c r="BK302"/>
  <c r="BK246"/>
  <c r="J157"/>
  <c r="BK379"/>
  <c r="BK368"/>
  <c r="BK320"/>
  <c r="BK271"/>
  <c r="BK176"/>
  <c r="J338"/>
  <c r="BK331"/>
  <c r="J236"/>
  <c i="15" r="BK302"/>
  <c r="J230"/>
  <c r="J295"/>
  <c r="BK265"/>
  <c r="BK202"/>
  <c r="J133"/>
  <c r="J278"/>
  <c r="J190"/>
  <c r="BK140"/>
  <c r="BK286"/>
  <c r="BK227"/>
  <c r="J128"/>
  <c r="J289"/>
  <c r="BK244"/>
  <c r="BK167"/>
  <c r="J256"/>
  <c r="J135"/>
  <c r="BK285"/>
  <c r="J210"/>
  <c r="J285"/>
  <c r="J265"/>
  <c r="J193"/>
  <c i="16" r="J226"/>
  <c r="BK179"/>
  <c r="J236"/>
  <c r="J217"/>
  <c r="J175"/>
  <c r="J154"/>
  <c r="BK225"/>
  <c r="J187"/>
  <c r="J216"/>
  <c r="J138"/>
  <c r="BK230"/>
  <c r="BK218"/>
  <c r="BK245"/>
  <c r="BK130"/>
  <c r="BK202"/>
  <c r="BK168"/>
  <c i="17" r="BK179"/>
  <c r="BK142"/>
  <c r="BK175"/>
  <c r="BK152"/>
  <c r="J152"/>
  <c r="J169"/>
  <c r="J154"/>
  <c r="J163"/>
  <c r="J139"/>
  <c r="BK170"/>
  <c r="BK159"/>
  <c r="BK182"/>
  <c r="BK157"/>
  <c i="18" r="J121"/>
  <c i="19" r="BK121"/>
  <c r="F35"/>
  <c i="1" r="BB114"/>
  <c i="19" r="F36"/>
  <c i="1" r="BC114"/>
  <c i="20" r="BK146"/>
  <c r="J161"/>
  <c r="BK137"/>
  <c r="J125"/>
  <c r="J156"/>
  <c r="J137"/>
  <c r="BK129"/>
  <c r="BK152"/>
  <c r="J135"/>
  <c r="BK124"/>
  <c r="BK125"/>
  <c i="21" r="J124"/>
  <c r="BK132"/>
  <c i="2" r="BK226"/>
  <c r="J202"/>
  <c r="J156"/>
  <c r="BK1498"/>
  <c r="J1491"/>
  <c r="J1482"/>
  <c r="J1468"/>
  <c r="BK1447"/>
  <c r="J1444"/>
  <c r="BK1441"/>
  <c r="BK1419"/>
  <c r="BK1396"/>
  <c r="BK1392"/>
  <c r="BK1388"/>
  <c r="J1384"/>
  <c r="J1369"/>
  <c r="J1366"/>
  <c r="BK1359"/>
  <c r="BK1354"/>
  <c r="BK1351"/>
  <c r="J1348"/>
  <c r="BK1343"/>
  <c r="J1339"/>
  <c r="J1337"/>
  <c r="J1332"/>
  <c r="BK1318"/>
  <c r="BK1305"/>
  <c r="BK1301"/>
  <c r="BK1297"/>
  <c r="BK1293"/>
  <c r="J1289"/>
  <c r="J1285"/>
  <c r="J1283"/>
  <c r="J1276"/>
  <c r="J1273"/>
  <c r="J1266"/>
  <c r="BK1256"/>
  <c r="BK1253"/>
  <c r="J1248"/>
  <c r="BK1245"/>
  <c r="J1243"/>
  <c r="J1240"/>
  <c r="BK1237"/>
  <c r="J1236"/>
  <c r="BK1233"/>
  <c r="J1231"/>
  <c r="J1229"/>
  <c r="BK1226"/>
  <c r="BK1223"/>
  <c r="BK1220"/>
  <c r="J1218"/>
  <c r="BK1215"/>
  <c r="J1213"/>
  <c r="BK1211"/>
  <c r="J1208"/>
  <c r="BK1202"/>
  <c r="J1198"/>
  <c r="BK1193"/>
  <c r="J1189"/>
  <c r="BK1184"/>
  <c r="BK1177"/>
  <c r="J1171"/>
  <c r="J1166"/>
  <c r="J1160"/>
  <c r="J1154"/>
  <c r="BK1141"/>
  <c r="J1132"/>
  <c r="BK1126"/>
  <c r="J1122"/>
  <c r="J1118"/>
  <c r="BK1110"/>
  <c r="J1106"/>
  <c r="BK1099"/>
  <c r="J1092"/>
  <c r="BK1086"/>
  <c r="J1080"/>
  <c r="BK1071"/>
  <c r="BK1062"/>
  <c r="J1057"/>
  <c r="BK1051"/>
  <c r="J1044"/>
  <c r="BK1032"/>
  <c r="BK1028"/>
  <c r="BK1025"/>
  <c r="J1019"/>
  <c r="BK1008"/>
  <c r="J1005"/>
  <c r="J1001"/>
  <c r="BK990"/>
  <c r="J986"/>
  <c r="J978"/>
  <c r="BK971"/>
  <c r="J952"/>
  <c r="J940"/>
  <c r="BK926"/>
  <c r="J924"/>
  <c r="J921"/>
  <c r="BK907"/>
  <c r="BK903"/>
  <c r="J896"/>
  <c r="J890"/>
  <c r="J886"/>
  <c r="BK881"/>
  <c r="J876"/>
  <c r="BK849"/>
  <c r="BK838"/>
  <c r="J818"/>
  <c r="J811"/>
  <c r="J794"/>
  <c r="J787"/>
  <c r="BK769"/>
  <c r="J764"/>
  <c r="J750"/>
  <c r="J738"/>
  <c r="BK729"/>
  <c r="BK722"/>
  <c r="J720"/>
  <c r="BK714"/>
  <c r="BK706"/>
  <c r="J704"/>
  <c r="J702"/>
  <c r="J698"/>
  <c r="J695"/>
  <c r="BK689"/>
  <c r="BK676"/>
  <c r="J669"/>
  <c r="BK664"/>
  <c r="BK650"/>
  <c r="BK644"/>
  <c r="BK626"/>
  <c r="BK614"/>
  <c r="J590"/>
  <c r="BK569"/>
  <c r="BK521"/>
  <c r="J512"/>
  <c r="J506"/>
  <c r="BK485"/>
  <c r="BK470"/>
  <c r="BK456"/>
  <c r="J455"/>
  <c r="BK398"/>
  <c r="J387"/>
  <c r="BK254"/>
  <c r="J36"/>
  <c i="7" r="J254"/>
  <c r="BK148"/>
  <c r="J398"/>
  <c r="J359"/>
  <c r="J291"/>
  <c r="BK162"/>
  <c r="J363"/>
  <c r="J340"/>
  <c r="BK274"/>
  <c r="J231"/>
  <c r="BK204"/>
  <c r="BK363"/>
  <c r="BK325"/>
  <c r="J245"/>
  <c r="BK392"/>
  <c r="J326"/>
  <c r="BK267"/>
  <c r="J232"/>
  <c r="BK154"/>
  <c r="J357"/>
  <c r="J299"/>
  <c r="J267"/>
  <c r="BK362"/>
  <c r="BK164"/>
  <c i="8" r="BK165"/>
  <c r="BK141"/>
  <c r="J130"/>
  <c r="J137"/>
  <c r="J132"/>
  <c r="BK159"/>
  <c r="J146"/>
  <c r="BK138"/>
  <c i="9" r="J126"/>
  <c r="BK126"/>
  <c i="10" r="BK125"/>
  <c r="F36"/>
  <c i="1" r="BA105"/>
  <c i="11" r="J233"/>
  <c r="BK203"/>
  <c r="J191"/>
  <c r="J135"/>
  <c r="J240"/>
  <c r="BK221"/>
  <c r="BK202"/>
  <c r="BK187"/>
  <c r="J151"/>
  <c r="BK216"/>
  <c r="J216"/>
  <c r="J225"/>
  <c r="BK177"/>
  <c r="J178"/>
  <c r="BK141"/>
  <c r="BK193"/>
  <c r="J155"/>
  <c r="J277"/>
  <c r="J265"/>
  <c r="BK257"/>
  <c r="J249"/>
  <c i="12" r="J230"/>
  <c r="J205"/>
  <c r="J156"/>
  <c r="BK229"/>
  <c r="J137"/>
  <c r="J232"/>
  <c r="J174"/>
  <c r="BK227"/>
  <c r="J183"/>
  <c r="BK156"/>
  <c r="J249"/>
  <c r="J199"/>
  <c r="J157"/>
  <c r="BK239"/>
  <c r="J191"/>
  <c r="BK152"/>
  <c r="J128"/>
  <c r="J222"/>
  <c r="J189"/>
  <c r="J134"/>
  <c r="BK199"/>
  <c r="BK137"/>
  <c i="13" r="BK180"/>
  <c r="BK132"/>
  <c r="BK172"/>
  <c r="J146"/>
  <c r="BK149"/>
  <c r="J140"/>
  <c r="BK155"/>
  <c i="14" r="J368"/>
  <c r="J350"/>
  <c r="J325"/>
  <c r="J234"/>
  <c r="BK389"/>
  <c r="BK353"/>
  <c r="BK270"/>
  <c r="J392"/>
  <c r="BK343"/>
  <c r="BK226"/>
  <c r="J135"/>
  <c r="J243"/>
  <c r="J146"/>
  <c r="J359"/>
  <c r="J328"/>
  <c r="BK248"/>
  <c r="BK388"/>
  <c r="BK359"/>
  <c r="BK341"/>
  <c r="BK257"/>
  <c r="BK212"/>
  <c r="J380"/>
  <c r="J358"/>
  <c r="J336"/>
  <c r="BK304"/>
  <c r="BK243"/>
  <c r="J344"/>
  <c r="J332"/>
  <c r="J292"/>
  <c r="BK132"/>
  <c i="15" r="J282"/>
  <c r="J242"/>
  <c r="J316"/>
  <c r="BK281"/>
  <c r="BK207"/>
  <c r="BK128"/>
  <c r="BK289"/>
  <c r="BK269"/>
  <c r="J180"/>
  <c r="BK142"/>
  <c r="BK293"/>
  <c r="J202"/>
  <c r="J140"/>
  <c r="BK288"/>
  <c r="J223"/>
  <c r="J227"/>
  <c r="BK316"/>
  <c r="J280"/>
  <c r="J214"/>
  <c r="BK130"/>
  <c r="BK256"/>
  <c i="16" r="BK243"/>
  <c r="J212"/>
  <c r="BK239"/>
  <c r="BK223"/>
  <c r="BK173"/>
  <c r="BK231"/>
  <c r="BK193"/>
  <c r="J231"/>
  <c r="J228"/>
  <c r="J149"/>
  <c r="BK226"/>
  <c r="J249"/>
  <c r="J224"/>
  <c r="J147"/>
  <c r="J221"/>
  <c r="BK189"/>
  <c r="BK222"/>
  <c r="J155"/>
  <c i="17" r="J174"/>
  <c r="BK129"/>
  <c r="J150"/>
  <c r="BK148"/>
  <c r="BK173"/>
  <c r="J137"/>
  <c r="J133"/>
  <c r="BK165"/>
  <c r="J170"/>
  <c i="18" r="BK121"/>
  <c i="19" r="F37"/>
  <c i="1" r="BD114"/>
  <c i="20" r="BK164"/>
  <c r="J134"/>
  <c r="J139"/>
  <c r="BK128"/>
  <c r="J152"/>
  <c r="BK132"/>
  <c r="BK156"/>
  <c r="J128"/>
  <c i="21" r="BK124"/>
  <c i="2" r="J224"/>
  <c r="BK209"/>
  <c r="BK183"/>
  <c r="BK151"/>
  <c r="J1498"/>
  <c r="BK1491"/>
  <c r="BK1482"/>
  <c r="BK1468"/>
  <c r="J1447"/>
  <c r="BK1444"/>
  <c r="BK1420"/>
  <c r="J1398"/>
  <c r="BK1394"/>
  <c r="J1390"/>
  <c r="J1386"/>
  <c r="J1371"/>
  <c r="J1368"/>
  <c r="BK1364"/>
  <c r="BK1355"/>
  <c r="BK1352"/>
  <c r="J1350"/>
  <c r="J1345"/>
  <c r="BK1339"/>
  <c r="J1338"/>
  <c r="BK1334"/>
  <c r="BK1324"/>
  <c r="BK1316"/>
  <c r="BK1303"/>
  <c r="J1299"/>
  <c r="J1295"/>
  <c r="BK1290"/>
  <c r="BK1285"/>
  <c r="BK1281"/>
  <c r="BK1277"/>
  <c r="J1274"/>
  <c r="J1270"/>
  <c r="BK1266"/>
  <c r="J1262"/>
  <c r="J1253"/>
  <c r="BK1250"/>
  <c r="J1247"/>
  <c r="BK1244"/>
  <c r="BK1242"/>
  <c r="BK1240"/>
  <c r="BK1238"/>
  <c r="BK1234"/>
  <c r="BK1232"/>
  <c r="BK1229"/>
  <c r="BK1227"/>
  <c r="J1225"/>
  <c r="J1223"/>
  <c r="J1221"/>
  <c r="BK1218"/>
  <c r="J1216"/>
  <c r="J1214"/>
  <c r="J1210"/>
  <c r="J1206"/>
  <c r="J1202"/>
  <c r="BK1196"/>
  <c r="J1193"/>
  <c r="J1187"/>
  <c r="J1182"/>
  <c r="BK1168"/>
  <c r="J1164"/>
  <c r="BK1160"/>
  <c r="BK1150"/>
  <c r="J1141"/>
  <c r="BK1128"/>
  <c r="J1124"/>
  <c r="BK1118"/>
  <c r="J1114"/>
  <c r="BK1106"/>
  <c r="J1100"/>
  <c r="BK1092"/>
  <c r="J1088"/>
  <c r="BK1080"/>
  <c r="J1074"/>
  <c r="J1068"/>
  <c r="BK1059"/>
  <c r="J1055"/>
  <c r="BK1049"/>
  <c r="BK1044"/>
  <c r="BK1038"/>
  <c r="J1030"/>
  <c r="J1027"/>
  <c r="BK1019"/>
  <c r="J1015"/>
  <c r="J1006"/>
  <c r="BK1001"/>
  <c r="J992"/>
  <c r="BK986"/>
  <c r="BK983"/>
  <c r="J976"/>
  <c r="BK958"/>
  <c r="BK950"/>
  <c r="J945"/>
  <c r="J938"/>
  <c r="BK935"/>
  <c r="BK924"/>
  <c r="BK921"/>
  <c r="BK910"/>
  <c r="J906"/>
  <c r="BK901"/>
  <c r="BK894"/>
  <c r="BK890"/>
  <c r="BK885"/>
  <c r="J881"/>
  <c r="J870"/>
  <c r="J858"/>
  <c r="J838"/>
  <c r="J824"/>
  <c r="J815"/>
  <c r="BK794"/>
  <c r="BK786"/>
  <c r="J769"/>
  <c r="J761"/>
  <c r="BK744"/>
  <c r="BK731"/>
  <c r="J724"/>
  <c r="BK718"/>
  <c r="J714"/>
  <c r="J710"/>
  <c r="BK704"/>
  <c r="BK701"/>
  <c r="BK698"/>
  <c r="BK692"/>
  <c r="J689"/>
  <c r="J680"/>
  <c r="BK669"/>
  <c r="BK667"/>
  <c r="BK651"/>
  <c r="BK648"/>
  <c r="BK636"/>
  <c r="BK613"/>
  <c r="BK587"/>
  <c r="BK565"/>
  <c r="BK518"/>
  <c r="BK512"/>
  <c r="BK506"/>
  <c r="J478"/>
  <c r="BK457"/>
  <c r="J447"/>
  <c r="BK392"/>
  <c r="BK386"/>
  <c r="J376"/>
  <c r="BK179"/>
  <c r="J151"/>
  <c r="J355"/>
  <c r="BK339"/>
  <c r="BK331"/>
  <c r="J319"/>
  <c r="J290"/>
  <c r="BK286"/>
  <c r="J283"/>
  <c r="J257"/>
  <c i="3" r="J289"/>
  <c r="J256"/>
  <c r="J184"/>
  <c r="J161"/>
  <c r="BK282"/>
  <c r="BK253"/>
  <c r="J214"/>
  <c r="J174"/>
  <c r="BK158"/>
  <c r="J279"/>
  <c r="BK259"/>
  <c r="BK216"/>
  <c r="BK208"/>
  <c r="BK178"/>
  <c r="BK152"/>
  <c r="BK277"/>
  <c r="J226"/>
  <c r="J195"/>
  <c r="J187"/>
  <c r="BK165"/>
  <c r="J277"/>
  <c r="J263"/>
  <c r="BK252"/>
  <c r="BK190"/>
  <c r="BK174"/>
  <c r="J292"/>
  <c r="BK280"/>
  <c r="J259"/>
  <c r="BK215"/>
  <c r="J193"/>
  <c r="BK177"/>
  <c r="BK137"/>
  <c r="BK248"/>
  <c r="BK211"/>
  <c r="BK192"/>
  <c r="BK142"/>
  <c r="BK225"/>
  <c r="J220"/>
  <c r="BK205"/>
  <c r="BK180"/>
  <c r="J155"/>
  <c i="4" r="J212"/>
  <c r="J195"/>
  <c r="J162"/>
  <c r="BK214"/>
  <c r="J173"/>
  <c r="BK156"/>
  <c r="J214"/>
  <c r="BK200"/>
  <c r="J159"/>
  <c r="BK225"/>
  <c r="BK196"/>
  <c r="J182"/>
  <c r="BK170"/>
  <c r="J204"/>
  <c r="J181"/>
  <c r="BK161"/>
  <c r="J213"/>
  <c r="BK175"/>
  <c r="J218"/>
  <c r="BK206"/>
  <c r="J170"/>
  <c r="BK145"/>
  <c r="BK180"/>
  <c r="J144"/>
  <c i="5" r="J146"/>
  <c r="J149"/>
  <c r="BK140"/>
  <c r="J153"/>
  <c r="J143"/>
  <c r="BK133"/>
  <c r="J129"/>
  <c i="6" r="F39"/>
  <c i="1" r="BD100"/>
  <c i="7" r="BK400"/>
  <c r="BK379"/>
  <c r="J352"/>
  <c r="BK332"/>
  <c r="BK284"/>
  <c r="J382"/>
  <c r="BK354"/>
  <c r="BK314"/>
  <c r="BK260"/>
  <c r="BK229"/>
  <c r="BK166"/>
  <c r="BK404"/>
  <c r="J366"/>
  <c r="BK336"/>
  <c r="BK303"/>
  <c r="BK217"/>
  <c r="BK141"/>
  <c r="BK353"/>
  <c r="BK289"/>
  <c r="BK234"/>
  <c r="J218"/>
  <c r="J384"/>
  <c r="BK340"/>
  <c r="BK283"/>
  <c r="J253"/>
  <c r="J166"/>
  <c r="BK334"/>
  <c r="BK262"/>
  <c r="BK219"/>
  <c r="BK196"/>
  <c r="BK383"/>
  <c r="BK304"/>
  <c r="J237"/>
  <c r="J353"/>
  <c r="J158"/>
  <c i="8" r="BK164"/>
  <c r="J144"/>
  <c r="BK163"/>
  <c r="J141"/>
  <c r="BK136"/>
  <c r="BK153"/>
  <c r="BK139"/>
  <c r="BK131"/>
  <c r="J153"/>
  <c r="BK144"/>
  <c r="J128"/>
  <c i="9" r="J127"/>
  <c r="BK125"/>
  <c i="10" r="F37"/>
  <c i="1" r="BB105"/>
  <c i="11" r="BK246"/>
  <c r="BK205"/>
  <c r="J195"/>
  <c r="BK139"/>
  <c r="BK249"/>
  <c r="BK204"/>
  <c r="J174"/>
  <c r="BK222"/>
  <c r="J177"/>
  <c r="BK214"/>
  <c r="J257"/>
  <c r="BK240"/>
  <c r="BK155"/>
  <c r="BK190"/>
  <c r="J139"/>
  <c r="BK174"/>
  <c r="BK279"/>
  <c r="J276"/>
  <c r="BK269"/>
  <c r="J262"/>
  <c r="J255"/>
  <c r="J180"/>
  <c i="12" r="J241"/>
  <c r="J190"/>
  <c r="BK242"/>
  <c r="BK203"/>
  <c r="J188"/>
  <c r="BK249"/>
  <c r="BK201"/>
  <c r="BK246"/>
  <c r="BK181"/>
  <c r="BK148"/>
  <c r="J216"/>
  <c r="BK165"/>
  <c r="BK245"/>
  <c r="J195"/>
  <c r="J171"/>
  <c r="BK146"/>
  <c r="BK234"/>
  <c r="J197"/>
  <c r="J181"/>
  <c r="BK213"/>
  <c r="BK188"/>
  <c i="13" r="BK188"/>
  <c r="J149"/>
  <c r="J191"/>
  <c r="J175"/>
  <c r="J172"/>
  <c r="BK162"/>
  <c r="J156"/>
  <c r="BK184"/>
  <c r="J138"/>
  <c i="14" r="BK386"/>
  <c r="J353"/>
  <c r="J322"/>
  <c r="J238"/>
  <c r="J407"/>
  <c r="J379"/>
  <c r="J294"/>
  <c r="J401"/>
  <c r="BK346"/>
  <c r="J302"/>
  <c r="BK183"/>
  <c r="BK144"/>
  <c r="J172"/>
  <c r="J357"/>
  <c r="J324"/>
  <c r="J211"/>
  <c r="BK369"/>
  <c r="BK351"/>
  <c r="BK327"/>
  <c r="BK205"/>
  <c r="BK130"/>
  <c r="J354"/>
  <c r="J310"/>
  <c r="BK255"/>
  <c r="J343"/>
  <c r="BK325"/>
  <c r="BK310"/>
  <c r="BK250"/>
  <c r="J144"/>
  <c i="15" r="J277"/>
  <c r="J237"/>
  <c r="J131"/>
  <c r="BK278"/>
  <c r="J254"/>
  <c r="BK169"/>
  <c r="J308"/>
  <c r="BK214"/>
  <c r="J149"/>
  <c r="BK306"/>
  <c r="BK280"/>
  <c r="J207"/>
  <c r="BK179"/>
  <c r="J287"/>
  <c r="BK210"/>
  <c r="J274"/>
  <c r="BK204"/>
  <c r="BK294"/>
  <c r="BK246"/>
  <c r="J179"/>
  <c r="J281"/>
  <c r="BK255"/>
  <c r="J156"/>
  <c i="16" r="BK215"/>
  <c r="BK161"/>
  <c r="BK228"/>
  <c r="J205"/>
  <c r="BK155"/>
  <c r="J220"/>
  <c r="J182"/>
  <c r="BK185"/>
  <c r="J130"/>
  <c r="BK232"/>
  <c r="BK221"/>
  <c r="BK227"/>
  <c r="BK177"/>
  <c r="BK132"/>
  <c r="BK224"/>
  <c r="BK216"/>
  <c i="17" r="J175"/>
  <c r="J167"/>
  <c r="J182"/>
  <c r="J135"/>
  <c r="J157"/>
  <c r="J165"/>
  <c r="J179"/>
  <c r="BK133"/>
  <c r="J164"/>
  <c i="18" r="F36"/>
  <c i="1" r="BC113"/>
  <c i="20" r="J159"/>
  <c r="J148"/>
  <c r="J162"/>
  <c r="BK135"/>
  <c r="BK159"/>
  <c r="J133"/>
  <c r="BK139"/>
  <c i="21" r="J130"/>
  <c r="BK125"/>
  <c i="2" r="BK222"/>
  <c r="J185"/>
  <c r="BK170"/>
  <c r="F39"/>
  <c r="BK405"/>
  <c r="J382"/>
  <c r="BK371"/>
  <c i="1" r="AS95"/>
  <c i="2" r="J330"/>
  <c r="BK289"/>
  <c r="BK283"/>
  <c r="BK257"/>
  <c r="BK227"/>
  <c i="3" r="J265"/>
  <c r="J218"/>
  <c r="BK291"/>
  <c r="J249"/>
  <c r="BK202"/>
  <c r="BK148"/>
  <c r="J278"/>
  <c r="BK245"/>
  <c r="J180"/>
  <c r="BK160"/>
  <c r="J262"/>
  <c r="BK249"/>
  <c r="BK210"/>
  <c r="BK182"/>
  <c r="J160"/>
  <c r="J281"/>
  <c r="J274"/>
  <c r="J225"/>
  <c r="J192"/>
  <c r="J176"/>
  <c r="BK146"/>
  <c r="J267"/>
  <c r="J257"/>
  <c r="J200"/>
  <c r="J186"/>
  <c r="J139"/>
  <c r="J250"/>
  <c r="J215"/>
  <c r="BK195"/>
  <c r="J150"/>
  <c r="J223"/>
  <c r="BK218"/>
  <c r="BK189"/>
  <c r="J165"/>
  <c i="4" r="BK224"/>
  <c r="J199"/>
  <c r="BK173"/>
  <c r="J219"/>
  <c r="BK182"/>
  <c r="BK166"/>
  <c r="J216"/>
  <c r="J197"/>
  <c r="J156"/>
  <c r="BK216"/>
  <c r="J194"/>
  <c r="J179"/>
  <c r="BK148"/>
  <c r="J203"/>
  <c r="BK172"/>
  <c r="J225"/>
  <c r="BK204"/>
  <c r="BK169"/>
  <c r="J202"/>
  <c r="BK162"/>
  <c r="J140"/>
  <c r="J165"/>
  <c r="BK141"/>
  <c i="5" r="J139"/>
  <c r="BK145"/>
  <c r="BK152"/>
  <c r="J145"/>
  <c r="BK139"/>
  <c r="BK137"/>
  <c r="J150"/>
  <c i="6" r="F36"/>
  <c i="1" r="BA100"/>
  <c i="7" r="J392"/>
  <c r="BK372"/>
  <c r="J338"/>
  <c r="BK143"/>
  <c r="BK377"/>
  <c r="BK320"/>
  <c r="J294"/>
  <c r="BK251"/>
  <c r="J222"/>
  <c r="J143"/>
  <c r="BK387"/>
  <c r="BK357"/>
  <c r="J314"/>
  <c r="BK237"/>
  <c r="BK156"/>
  <c r="J350"/>
  <c r="BK306"/>
  <c r="J273"/>
  <c r="J229"/>
  <c r="J209"/>
  <c r="BK381"/>
  <c r="J303"/>
  <c r="J262"/>
  <c r="BK209"/>
  <c r="J355"/>
  <c r="J308"/>
  <c r="J234"/>
  <c r="J162"/>
  <c r="BK359"/>
  <c r="BK301"/>
  <c r="J270"/>
  <c r="BK355"/>
  <c i="8" r="J168"/>
  <c r="BK132"/>
  <c r="J148"/>
  <c r="BK162"/>
  <c r="J147"/>
  <c r="J133"/>
  <c r="BK148"/>
  <c r="BK133"/>
  <c r="J155"/>
  <c i="11" r="BK191"/>
  <c r="J132"/>
  <c r="BK183"/>
  <c r="J243"/>
  <c r="BK195"/>
  <c r="J198"/>
  <c r="J152"/>
  <c r="J222"/>
  <c r="J157"/>
  <c r="BK274"/>
  <c r="BK268"/>
  <c r="BK259"/>
  <c r="BK251"/>
  <c r="J160"/>
  <c i="12" r="BK220"/>
  <c r="BK166"/>
  <c r="BK216"/>
  <c r="BK187"/>
  <c r="J152"/>
  <c r="J203"/>
  <c r="BK186"/>
  <c i="13" r="BK158"/>
  <c r="BK127"/>
  <c r="J186"/>
  <c r="J132"/>
  <c r="J160"/>
  <c r="BK136"/>
  <c r="BK134"/>
  <c r="BK140"/>
  <c i="14" r="J388"/>
  <c r="J355"/>
  <c r="BK336"/>
  <c r="BK290"/>
  <c r="J210"/>
  <c r="BK370"/>
  <c r="J240"/>
  <c r="J378"/>
  <c r="BK345"/>
  <c r="BK236"/>
  <c r="BK174"/>
  <c r="J400"/>
  <c r="J205"/>
  <c r="J369"/>
  <c r="BK322"/>
  <c r="BK406"/>
  <c r="BK374"/>
  <c r="BK349"/>
  <c r="J270"/>
  <c r="J176"/>
  <c r="BK398"/>
  <c r="J364"/>
  <c r="BK340"/>
  <c r="J281"/>
  <c r="J365"/>
  <c r="BK334"/>
  <c r="BK324"/>
  <c r="J183"/>
  <c i="15" r="BK290"/>
  <c r="BK267"/>
  <c r="J232"/>
  <c r="J302"/>
  <c r="J272"/>
  <c r="J187"/>
  <c r="J293"/>
  <c r="BK270"/>
  <c r="J169"/>
  <c r="J294"/>
  <c r="BK277"/>
  <c r="BK180"/>
  <c r="BK308"/>
  <c r="BK276"/>
  <c r="J186"/>
  <c r="BK272"/>
  <c r="BK223"/>
  <c r="J299"/>
  <c r="BK252"/>
  <c r="BK160"/>
  <c r="J267"/>
  <c i="16" r="J245"/>
  <c r="J189"/>
  <c r="BK235"/>
  <c r="BK220"/>
  <c r="J202"/>
  <c r="J161"/>
  <c r="J233"/>
  <c r="BK205"/>
  <c r="J232"/>
  <c r="J208"/>
  <c r="J129"/>
  <c r="J225"/>
  <c r="J193"/>
  <c r="BK234"/>
  <c r="J162"/>
  <c r="BK240"/>
  <c r="J179"/>
  <c r="BK129"/>
  <c r="BK147"/>
  <c i="17" r="J148"/>
  <c r="BK164"/>
  <c r="BK174"/>
  <c r="BK176"/>
  <c r="BK139"/>
  <c r="J129"/>
  <c r="BK167"/>
  <c r="BK140"/>
  <c i="18" r="J34"/>
  <c i="1" r="AW113"/>
  <c i="20" r="BK148"/>
  <c r="J146"/>
  <c r="BK136"/>
  <c r="J124"/>
  <c r="J150"/>
  <c r="J164"/>
  <c r="BK134"/>
  <c r="BK127"/>
  <c i="21" r="J132"/>
  <c r="J128"/>
  <c i="2" r="BK224"/>
  <c r="BK185"/>
  <c r="BK160"/>
  <c r="BK1543"/>
  <c r="BK1497"/>
  <c r="BK1485"/>
  <c r="BK1480"/>
  <c r="BK1456"/>
  <c r="BK1445"/>
  <c r="BK1443"/>
  <c r="J1441"/>
  <c r="J1419"/>
  <c r="J1396"/>
  <c r="J1392"/>
  <c r="J1388"/>
  <c r="BK1384"/>
  <c r="BK1369"/>
  <c r="BK1368"/>
  <c r="J1364"/>
  <c r="J1355"/>
  <c r="J1352"/>
  <c r="BK1350"/>
  <c r="BK1345"/>
  <c r="J1343"/>
  <c r="BK1338"/>
  <c r="J1334"/>
  <c r="J1324"/>
  <c r="J1316"/>
  <c r="J1303"/>
  <c r="BK1299"/>
  <c r="BK1295"/>
  <c r="BK1289"/>
  <c r="J1286"/>
  <c r="J1284"/>
  <c r="J1280"/>
  <c r="BK1274"/>
  <c r="BK1268"/>
  <c r="J1264"/>
  <c r="J1255"/>
  <c r="BK1252"/>
  <c r="BK1248"/>
  <c r="J1246"/>
  <c r="BK1243"/>
  <c r="BK1241"/>
  <c r="J1238"/>
  <c r="BK1235"/>
  <c r="J1233"/>
  <c r="BK1230"/>
  <c r="J1228"/>
  <c r="J1226"/>
  <c r="BK1224"/>
  <c r="J1222"/>
  <c r="J1220"/>
  <c r="BK1217"/>
  <c r="J1215"/>
  <c r="BK1212"/>
  <c r="J1211"/>
  <c r="BK1208"/>
  <c r="BK1204"/>
  <c r="J1200"/>
  <c r="J1194"/>
  <c r="BK1192"/>
  <c r="BK1185"/>
  <c r="BK1182"/>
  <c r="BK1175"/>
  <c r="BK1166"/>
  <c r="BK1162"/>
  <c r="J1156"/>
  <c r="BK1146"/>
  <c r="BK1139"/>
  <c r="BK1130"/>
  <c r="J1126"/>
  <c r="J1120"/>
  <c r="BK1114"/>
  <c r="J1108"/>
  <c r="BK1104"/>
  <c r="J1099"/>
  <c r="BK1090"/>
  <c r="J1086"/>
  <c r="BK1077"/>
  <c r="J1071"/>
  <c r="J1065"/>
  <c r="BK1057"/>
  <c r="J1054"/>
  <c r="J1049"/>
  <c r="BK1041"/>
  <c r="J1032"/>
  <c r="BK1027"/>
  <c r="BK1021"/>
  <c r="BK1017"/>
  <c r="BK1006"/>
  <c r="BK1003"/>
  <c r="J999"/>
  <c r="J988"/>
  <c r="J983"/>
  <c r="BK973"/>
  <c r="J958"/>
  <c r="J956"/>
  <c r="BK945"/>
  <c r="BK938"/>
  <c r="J935"/>
  <c r="BK923"/>
  <c r="J912"/>
  <c r="J907"/>
  <c r="J903"/>
  <c r="BK893"/>
  <c r="BK888"/>
  <c r="J885"/>
  <c r="J879"/>
  <c r="J873"/>
  <c r="J867"/>
  <c r="J849"/>
  <c r="J826"/>
  <c r="BK821"/>
  <c r="BK815"/>
  <c r="BK809"/>
  <c r="J803"/>
  <c r="BK787"/>
  <c r="J778"/>
  <c r="BK757"/>
  <c r="J744"/>
  <c r="J733"/>
  <c r="BK724"/>
  <c r="J716"/>
  <c r="BK710"/>
  <c r="J705"/>
  <c r="BK702"/>
  <c r="BK700"/>
  <c r="J697"/>
  <c r="J692"/>
  <c r="J686"/>
  <c r="J671"/>
  <c r="J668"/>
  <c r="BK652"/>
  <c r="J650"/>
  <c r="J648"/>
  <c r="J644"/>
  <c r="BK620"/>
  <c r="J613"/>
  <c r="BK588"/>
  <c r="J565"/>
  <c r="J521"/>
  <c r="J515"/>
  <c r="BK490"/>
  <c r="J488"/>
  <c r="BK472"/>
  <c r="J457"/>
  <c r="BK447"/>
  <c r="J392"/>
  <c r="BK382"/>
  <c r="J371"/>
  <c r="J170"/>
  <c r="BK365"/>
  <c r="BK341"/>
  <c r="J339"/>
  <c r="J331"/>
  <c r="BK303"/>
  <c r="J289"/>
  <c r="BK285"/>
  <c r="BK264"/>
  <c i="3" r="J291"/>
  <c r="BK279"/>
  <c r="BK226"/>
  <c r="BK169"/>
  <c r="J288"/>
  <c r="BK264"/>
  <c r="BK231"/>
  <c r="J213"/>
  <c r="BK164"/>
  <c r="J137"/>
  <c r="J280"/>
  <c r="J253"/>
  <c r="BK222"/>
  <c r="BK207"/>
  <c r="BK172"/>
  <c r="BK283"/>
  <c r="BK258"/>
  <c r="J219"/>
  <c r="BK193"/>
  <c r="BK176"/>
  <c r="BK155"/>
  <c r="BK265"/>
  <c r="J243"/>
  <c r="J217"/>
  <c r="BK188"/>
  <c r="J172"/>
  <c r="BK289"/>
  <c r="J264"/>
  <c r="BK239"/>
  <c r="J202"/>
  <c r="BK187"/>
  <c r="J152"/>
  <c r="BK254"/>
  <c r="J235"/>
  <c r="BK200"/>
  <c r="BK185"/>
  <c r="BK247"/>
  <c r="BK221"/>
  <c r="J199"/>
  <c r="J158"/>
  <c i="4" r="BK205"/>
  <c r="J178"/>
  <c r="J166"/>
  <c r="J222"/>
  <c r="J190"/>
  <c r="BK150"/>
  <c r="BK213"/>
  <c r="J196"/>
  <c r="J148"/>
  <c r="J200"/>
  <c r="J183"/>
  <c r="J141"/>
  <c r="BK188"/>
  <c r="BK165"/>
  <c r="BK218"/>
  <c r="J188"/>
  <c r="BK164"/>
  <c r="J208"/>
  <c r="BK195"/>
  <c r="BK153"/>
  <c r="J186"/>
  <c r="BK159"/>
  <c i="5" r="BK147"/>
  <c r="J137"/>
  <c r="J144"/>
  <c r="BK150"/>
  <c r="BK149"/>
  <c i="7" r="BK384"/>
  <c r="J347"/>
  <c r="J306"/>
  <c r="J226"/>
  <c r="BK158"/>
  <c r="J391"/>
  <c r="J332"/>
  <c r="BK254"/>
  <c r="BK221"/>
  <c r="BK169"/>
  <c r="BK356"/>
  <c r="BK272"/>
  <c r="J251"/>
  <c r="J196"/>
  <c r="J344"/>
  <c r="BK270"/>
  <c r="BK245"/>
  <c r="BK175"/>
  <c r="J349"/>
  <c r="J325"/>
  <c r="J276"/>
  <c r="J154"/>
  <c r="BK181"/>
  <c i="8" r="BK166"/>
  <c r="J157"/>
  <c r="J165"/>
  <c r="BK129"/>
  <c r="BK155"/>
  <c r="BK135"/>
  <c r="BK147"/>
  <c r="J136"/>
  <c r="J129"/>
  <c i="11" r="BK166"/>
  <c r="J204"/>
  <c r="J231"/>
  <c r="J190"/>
  <c r="BK248"/>
  <c r="J201"/>
  <c r="J193"/>
  <c r="BK143"/>
  <c r="BK201"/>
  <c r="BK151"/>
  <c r="BK278"/>
  <c r="J271"/>
  <c r="BK262"/>
  <c r="J259"/>
  <c r="BK231"/>
  <c i="12" r="J227"/>
  <c r="J170"/>
  <c r="BK134"/>
  <c r="J193"/>
  <c r="BK140"/>
  <c r="BK205"/>
  <c r="BK167"/>
  <c r="J186"/>
  <c r="J165"/>
  <c r="J146"/>
  <c r="BK241"/>
  <c r="BK183"/>
  <c r="J148"/>
  <c r="BK204"/>
  <c r="BK142"/>
  <c r="J242"/>
  <c r="BK190"/>
  <c r="BK168"/>
  <c r="J204"/>
  <c r="BK171"/>
  <c i="13" r="J151"/>
  <c r="BK169"/>
  <c r="BK151"/>
  <c r="J187"/>
  <c r="J147"/>
  <c r="BK138"/>
  <c r="BK152"/>
  <c i="14" r="BK378"/>
  <c r="J348"/>
  <c r="J330"/>
  <c r="BK229"/>
  <c r="J403"/>
  <c r="J376"/>
  <c r="J229"/>
  <c r="J130"/>
  <c r="BK350"/>
  <c r="BK294"/>
  <c r="BK185"/>
  <c r="BK157"/>
  <c r="BK281"/>
  <c r="BK380"/>
  <c r="J351"/>
  <c r="J287"/>
  <c r="BK401"/>
  <c r="BK354"/>
  <c r="BK338"/>
  <c r="J250"/>
  <c r="J137"/>
  <c r="BK355"/>
  <c r="BK330"/>
  <c r="J257"/>
  <c r="BK240"/>
  <c r="J340"/>
  <c r="J327"/>
  <c r="J314"/>
  <c r="BK238"/>
  <c r="BK135"/>
  <c i="15" r="J276"/>
  <c r="J244"/>
  <c r="J315"/>
  <c r="BK283"/>
  <c r="BK212"/>
  <c r="BK186"/>
  <c r="BK315"/>
  <c r="J286"/>
  <c r="BK198"/>
  <c r="BK312"/>
  <c r="J259"/>
  <c r="J212"/>
  <c r="J130"/>
  <c r="J283"/>
  <c r="J204"/>
  <c r="J273"/>
  <c r="J158"/>
  <c r="BK287"/>
  <c r="BK230"/>
  <c r="J306"/>
  <c r="BK273"/>
  <c r="BK241"/>
  <c i="16" r="J234"/>
  <c r="BK249"/>
  <c r="J230"/>
  <c r="BK208"/>
  <c r="BK248"/>
  <c r="J213"/>
  <c r="J239"/>
  <c r="J219"/>
  <c r="BK162"/>
  <c r="BK236"/>
  <c r="BK237"/>
  <c r="J165"/>
  <c r="J241"/>
  <c r="BK187"/>
  <c r="BK138"/>
  <c r="J132"/>
  <c i="17" r="J140"/>
  <c r="BK154"/>
  <c r="BK162"/>
  <c r="BK178"/>
  <c r="J144"/>
  <c r="BK146"/>
  <c r="J176"/>
  <c r="J184"/>
  <c r="J162"/>
  <c i="18" r="F37"/>
  <c i="1" r="BD113"/>
  <c i="20" r="BK154"/>
  <c r="J154"/>
  <c r="BK166"/>
  <c r="J143"/>
  <c r="BK161"/>
  <c r="J136"/>
  <c r="BK143"/>
  <c i="21" r="J125"/>
  <c i="2" r="J1290"/>
  <c r="BK1283"/>
  <c r="BK1280"/>
  <c r="BK1276"/>
  <c r="BK1270"/>
  <c r="BK1264"/>
  <c r="J1256"/>
  <c r="J1252"/>
  <c r="BK1247"/>
  <c r="J1245"/>
  <c r="J1242"/>
  <c r="BK1239"/>
  <c r="J1237"/>
  <c r="J1235"/>
  <c r="J1232"/>
  <c r="J1230"/>
  <c r="J1227"/>
  <c r="J1224"/>
  <c r="BK1221"/>
  <c r="BK1219"/>
  <c r="J1217"/>
  <c r="BK1213"/>
  <c r="BK1210"/>
  <c r="J1209"/>
  <c r="J1204"/>
  <c r="BK1198"/>
  <c r="BK1194"/>
  <c r="J1192"/>
  <c r="J1185"/>
  <c r="J1177"/>
  <c r="BK1171"/>
  <c r="J1168"/>
  <c r="J1162"/>
  <c r="BK1154"/>
  <c r="J1146"/>
  <c r="BK1132"/>
  <c r="J1130"/>
  <c r="BK1124"/>
  <c r="BK1120"/>
  <c r="J1116"/>
  <c r="J1110"/>
  <c r="J1104"/>
  <c r="BK1094"/>
  <c r="J1090"/>
  <c r="BK1083"/>
  <c r="J1077"/>
  <c r="BK1065"/>
  <c r="J1059"/>
  <c r="BK1054"/>
  <c r="BK1047"/>
  <c r="J1041"/>
  <c r="BK1030"/>
  <c r="J1025"/>
  <c r="J1017"/>
  <c r="J1008"/>
  <c r="J1003"/>
  <c r="BK992"/>
  <c r="BK988"/>
  <c r="J985"/>
  <c r="BK976"/>
  <c r="J971"/>
  <c r="BK952"/>
  <c r="BK940"/>
  <c r="J936"/>
  <c r="BK912"/>
  <c r="BK906"/>
  <c r="J904"/>
  <c r="J901"/>
  <c r="J894"/>
  <c r="J888"/>
  <c r="BK884"/>
  <c r="BK879"/>
  <c r="BK873"/>
  <c r="BK867"/>
  <c r="BK841"/>
  <c r="BK826"/>
  <c r="BK818"/>
  <c r="BK811"/>
  <c r="BK803"/>
  <c r="BK792"/>
  <c r="J786"/>
  <c r="BK761"/>
  <c r="J757"/>
  <c r="BK733"/>
  <c r="J729"/>
  <c r="J722"/>
  <c r="BK716"/>
  <c r="J712"/>
  <c r="BK705"/>
  <c r="J703"/>
  <c r="J700"/>
  <c r="BK697"/>
  <c r="BK690"/>
  <c r="BK680"/>
  <c r="BK671"/>
  <c r="BK668"/>
  <c r="J664"/>
  <c r="J651"/>
  <c r="J649"/>
  <c r="J647"/>
  <c r="J626"/>
  <c r="J614"/>
  <c r="J588"/>
  <c r="J569"/>
  <c r="BK545"/>
  <c r="J518"/>
  <c r="BK509"/>
  <c r="J490"/>
  <c r="BK478"/>
  <c r="J470"/>
  <c r="BK455"/>
  <c r="BK387"/>
  <c r="BK378"/>
  <c r="J248"/>
  <c i="1" r="AS101"/>
  <c i="2" r="BK290"/>
  <c r="J286"/>
  <c r="BK281"/>
  <c r="BK248"/>
  <c i="3" r="BK284"/>
  <c r="J248"/>
  <c r="BK181"/>
  <c r="BK159"/>
  <c r="BK275"/>
  <c r="BK243"/>
  <c r="J212"/>
  <c r="BK163"/>
  <c r="BK292"/>
  <c r="BK263"/>
  <c r="BK223"/>
  <c r="BK186"/>
  <c r="J177"/>
  <c r="J144"/>
  <c r="BK268"/>
  <c r="BK257"/>
  <c r="BK209"/>
  <c r="BK183"/>
  <c r="J164"/>
  <c r="BK278"/>
  <c r="BK267"/>
  <c r="J254"/>
  <c r="BK219"/>
  <c r="J181"/>
  <c r="BK167"/>
  <c r="J287"/>
  <c r="BK260"/>
  <c r="BK213"/>
  <c r="J190"/>
  <c r="J173"/>
  <c r="BK261"/>
  <c r="J245"/>
  <c r="BK199"/>
  <c r="J169"/>
  <c r="J239"/>
  <c r="J211"/>
  <c r="J183"/>
  <c r="BK150"/>
  <c i="4" r="BK209"/>
  <c r="BK179"/>
  <c r="J163"/>
  <c r="BK215"/>
  <c r="BK181"/>
  <c r="J139"/>
  <c r="BK212"/>
  <c r="J192"/>
  <c r="BK144"/>
  <c r="BK208"/>
  <c r="BK192"/>
  <c r="BK174"/>
  <c r="BK140"/>
  <c r="J184"/>
  <c r="J145"/>
  <c r="J205"/>
  <c r="J174"/>
  <c r="J209"/>
  <c r="BK197"/>
  <c r="J158"/>
  <c r="J177"/>
  <c r="J153"/>
  <c i="5" r="BK144"/>
  <c r="BK129"/>
  <c r="BK143"/>
  <c r="J142"/>
  <c r="J133"/>
  <c r="BK131"/>
  <c r="BK153"/>
  <c i="6" r="F37"/>
  <c i="1" r="BB100"/>
  <c i="7" r="J386"/>
  <c r="BK366"/>
  <c r="J345"/>
  <c r="BK294"/>
  <c r="BK398"/>
  <c r="BK365"/>
  <c r="J330"/>
  <c r="BK296"/>
  <c r="J272"/>
  <c r="J240"/>
  <c r="BK218"/>
  <c r="BK402"/>
  <c r="J365"/>
  <c r="J334"/>
  <c r="J298"/>
  <c r="J181"/>
  <c r="BK401"/>
  <c r="J342"/>
  <c r="BK278"/>
  <c r="BK240"/>
  <c r="BK222"/>
  <c r="BK184"/>
  <c r="J362"/>
  <c r="BK298"/>
  <c r="J269"/>
  <c r="BK215"/>
  <c r="J175"/>
  <c r="BK349"/>
  <c r="BK273"/>
  <c r="BK257"/>
  <c r="BK216"/>
  <c r="J401"/>
  <c r="BK342"/>
  <c r="J289"/>
  <c r="J243"/>
  <c r="J217"/>
  <c i="8" r="BK156"/>
  <c r="J162"/>
  <c r="BK160"/>
  <c r="J138"/>
  <c r="J131"/>
  <c r="J142"/>
  <c r="BK128"/>
  <c r="J158"/>
  <c r="BK142"/>
  <c r="BK130"/>
  <c i="9" r="BK127"/>
  <c i="10" r="F38"/>
  <c i="1" r="BC105"/>
  <c i="11" r="BK243"/>
  <c r="J213"/>
  <c r="J200"/>
  <c r="J141"/>
  <c r="J248"/>
  <c r="J214"/>
  <c r="BK200"/>
  <c r="J172"/>
  <c r="J221"/>
  <c r="BK157"/>
  <c r="J192"/>
  <c r="J252"/>
  <c r="BK213"/>
  <c r="BK224"/>
  <c r="J166"/>
  <c r="BK277"/>
  <c r="J274"/>
  <c r="J268"/>
  <c r="BK260"/>
  <c r="J253"/>
  <c r="J208"/>
  <c r="J145"/>
  <c i="12" r="J206"/>
  <c r="BK230"/>
  <c r="BK192"/>
  <c r="J244"/>
  <c r="BK195"/>
  <c r="J219"/>
  <c r="J172"/>
  <c r="J154"/>
  <c r="J246"/>
  <c r="BK191"/>
  <c r="BK159"/>
  <c r="J234"/>
  <c r="J194"/>
  <c r="BK154"/>
  <c r="BK131"/>
  <c r="J202"/>
  <c r="BK174"/>
  <c r="BK128"/>
  <c r="BK189"/>
  <c i="13" r="J184"/>
  <c r="J136"/>
  <c r="BK186"/>
  <c r="J169"/>
  <c r="J162"/>
  <c r="BK187"/>
  <c r="BK175"/>
  <c r="J127"/>
  <c i="14" r="BK407"/>
  <c r="BK357"/>
  <c r="BK333"/>
  <c r="BK292"/>
  <c r="J223"/>
  <c r="BK395"/>
  <c r="J349"/>
  <c r="BK287"/>
  <c r="BK133"/>
  <c r="J356"/>
  <c r="BK332"/>
  <c r="J212"/>
  <c r="BK403"/>
  <c r="BK234"/>
  <c r="J374"/>
  <c r="BK339"/>
  <c r="J271"/>
  <c r="BK392"/>
  <c r="BK356"/>
  <c r="J339"/>
  <c r="BK223"/>
  <c r="J132"/>
  <c r="BK376"/>
  <c r="J346"/>
  <c r="J308"/>
  <c r="J246"/>
  <c r="J342"/>
  <c r="J333"/>
  <c r="J320"/>
  <c r="J174"/>
  <c i="15" r="J309"/>
  <c r="BK259"/>
  <c r="J142"/>
  <c r="J298"/>
  <c r="J255"/>
  <c r="BK193"/>
  <c r="J312"/>
  <c r="J275"/>
  <c r="BK187"/>
  <c r="BK135"/>
  <c r="J288"/>
  <c r="J246"/>
  <c r="J198"/>
  <c r="BK295"/>
  <c r="J261"/>
  <c r="BK149"/>
  <c r="J252"/>
  <c r="BK131"/>
  <c r="BK274"/>
  <c r="J200"/>
  <c r="BK282"/>
  <c r="BK242"/>
  <c i="16" r="J235"/>
  <c r="J196"/>
  <c r="BK233"/>
  <c r="BK213"/>
  <c r="BK165"/>
  <c r="J243"/>
  <c r="BK212"/>
  <c r="J237"/>
  <c r="J177"/>
  <c r="BK241"/>
  <c r="J223"/>
  <c r="J215"/>
  <c r="BK229"/>
  <c r="BK154"/>
  <c r="BK217"/>
  <c r="BK175"/>
  <c r="BK140"/>
  <c r="BK196"/>
  <c i="17" r="BK144"/>
  <c r="J173"/>
  <c r="J146"/>
  <c r="J142"/>
  <c r="BK163"/>
  <c r="BK135"/>
  <c r="BK184"/>
  <c r="BK169"/>
  <c r="J125"/>
  <c r="BK166"/>
  <c i="18" r="F35"/>
  <c i="1" r="BB113"/>
  <c i="20" r="BK162"/>
  <c r="J166"/>
  <c r="BK130"/>
  <c r="BK144"/>
  <c r="J169"/>
  <c r="BK150"/>
  <c r="J129"/>
  <c r="J127"/>
  <c i="21" r="J126"/>
  <c r="BK130"/>
  <c i="2" l="1" r="BK208"/>
  <c r="J208"/>
  <c r="J101"/>
  <c r="T256"/>
  <c r="T370"/>
  <c r="BK699"/>
  <c r="J699"/>
  <c r="J106"/>
  <c r="T892"/>
  <c r="P939"/>
  <c r="R1050"/>
  <c r="T1188"/>
  <c r="P1300"/>
  <c r="R1347"/>
  <c r="BK1484"/>
  <c r="J1484"/>
  <c r="J125"/>
  <c i="3" r="BK162"/>
  <c r="J162"/>
  <c r="J103"/>
  <c r="P194"/>
  <c r="P246"/>
  <c r="BK251"/>
  <c r="J251"/>
  <c r="J109"/>
  <c r="BK286"/>
  <c r="J286"/>
  <c r="J111"/>
  <c r="T290"/>
  <c i="4" r="R143"/>
  <c r="R152"/>
  <c r="R157"/>
  <c r="P176"/>
  <c r="BK210"/>
  <c r="J210"/>
  <c r="J110"/>
  <c r="R217"/>
  <c r="T223"/>
  <c i="5" r="R128"/>
  <c r="R127"/>
  <c r="BK148"/>
  <c r="J148"/>
  <c r="J103"/>
  <c r="P151"/>
  <c i="7" r="P140"/>
  <c r="R168"/>
  <c r="P228"/>
  <c r="P277"/>
  <c r="R327"/>
  <c r="P364"/>
  <c i="11" r="BK131"/>
  <c r="J131"/>
  <c r="J98"/>
  <c r="R186"/>
  <c r="P215"/>
  <c r="T264"/>
  <c r="BK275"/>
  <c r="J275"/>
  <c r="J109"/>
  <c i="12" r="P127"/>
  <c r="P155"/>
  <c r="T155"/>
  <c r="P196"/>
  <c i="13" r="BK125"/>
  <c r="J125"/>
  <c r="J98"/>
  <c r="T148"/>
  <c r="R185"/>
  <c i="14" r="BK129"/>
  <c r="J129"/>
  <c r="J98"/>
  <c r="BK289"/>
  <c r="J289"/>
  <c r="J99"/>
  <c r="R289"/>
  <c r="T293"/>
  <c r="R385"/>
  <c r="T394"/>
  <c r="T393"/>
  <c i="15" r="P127"/>
  <c r="BK264"/>
  <c r="J264"/>
  <c r="J101"/>
  <c r="R314"/>
  <c r="R313"/>
  <c i="16" r="T211"/>
  <c i="17" r="P156"/>
  <c i="2" r="T208"/>
  <c r="R256"/>
  <c r="P370"/>
  <c r="T699"/>
  <c r="P883"/>
  <c r="P911"/>
  <c r="P1007"/>
  <c r="T1050"/>
  <c r="BK1188"/>
  <c r="J1188"/>
  <c r="J118"/>
  <c r="BK1300"/>
  <c r="J1300"/>
  <c r="J120"/>
  <c r="R1395"/>
  <c r="T1484"/>
  <c i="3" r="BK157"/>
  <c r="J157"/>
  <c r="J102"/>
  <c r="P162"/>
  <c r="T194"/>
  <c r="T246"/>
  <c r="T251"/>
  <c r="R286"/>
  <c r="P290"/>
  <c i="4" r="R138"/>
  <c r="R137"/>
  <c r="T160"/>
  <c r="T176"/>
  <c r="T210"/>
  <c r="R223"/>
  <c i="5" r="T128"/>
  <c r="T127"/>
  <c r="P148"/>
  <c i="7" r="R183"/>
  <c r="P239"/>
  <c r="BK261"/>
  <c r="J261"/>
  <c r="J107"/>
  <c r="P307"/>
  <c r="BK348"/>
  <c r="J348"/>
  <c r="J111"/>
  <c r="T364"/>
  <c i="8" r="P127"/>
  <c r="T154"/>
  <c i="11" r="T131"/>
  <c r="P186"/>
  <c r="R215"/>
  <c r="BK264"/>
  <c r="J264"/>
  <c r="J107"/>
  <c r="R275"/>
  <c i="12" r="T127"/>
  <c r="BK196"/>
  <c r="J196"/>
  <c r="J103"/>
  <c r="R240"/>
  <c i="13" r="BK148"/>
  <c r="J148"/>
  <c r="J100"/>
  <c r="T174"/>
  <c i="14" r="T129"/>
  <c r="P289"/>
  <c r="T289"/>
  <c r="R293"/>
  <c r="BK385"/>
  <c r="J385"/>
  <c r="J102"/>
  <c r="R394"/>
  <c r="R393"/>
  <c i="15" r="BK127"/>
  <c r="R264"/>
  <c i="16" r="T126"/>
  <c r="BK238"/>
  <c r="J238"/>
  <c r="J101"/>
  <c r="R247"/>
  <c r="R246"/>
  <c i="17" r="P124"/>
  <c r="R161"/>
  <c i="20" r="T145"/>
  <c i="2" r="T150"/>
  <c r="BK397"/>
  <c r="J397"/>
  <c r="J104"/>
  <c r="P688"/>
  <c r="BK892"/>
  <c r="J892"/>
  <c r="J110"/>
  <c r="R911"/>
  <c r="T1007"/>
  <c r="T1093"/>
  <c r="R1183"/>
  <c r="R1249"/>
  <c r="T1395"/>
  <c r="P1446"/>
  <c i="3" r="R162"/>
  <c r="R194"/>
  <c r="R246"/>
  <c r="R251"/>
  <c r="T286"/>
  <c r="R290"/>
  <c i="4" r="T138"/>
  <c r="P152"/>
  <c r="P157"/>
  <c r="BK168"/>
  <c r="J168"/>
  <c r="J107"/>
  <c i="5" r="P135"/>
  <c r="P134"/>
  <c i="7" r="T140"/>
  <c r="P168"/>
  <c r="BK239"/>
  <c r="J239"/>
  <c r="J106"/>
  <c r="P261"/>
  <c r="R307"/>
  <c r="T348"/>
  <c r="R364"/>
  <c i="8" r="R140"/>
  <c r="R167"/>
  <c i="9" r="BK124"/>
  <c r="BK123"/>
  <c r="BK122"/>
  <c r="J122"/>
  <c i="11" r="P131"/>
  <c r="T186"/>
  <c r="T215"/>
  <c r="P264"/>
  <c r="T270"/>
  <c i="12" r="R127"/>
  <c r="R155"/>
  <c r="R196"/>
  <c i="14" r="BK313"/>
  <c r="J313"/>
  <c r="J101"/>
  <c r="T385"/>
  <c r="R405"/>
  <c r="R404"/>
  <c i="15" r="T229"/>
  <c r="P245"/>
  <c r="BK305"/>
  <c r="J305"/>
  <c r="J102"/>
  <c r="BK314"/>
  <c r="J314"/>
  <c r="J105"/>
  <c i="16" r="BK126"/>
  <c r="R238"/>
  <c r="BK247"/>
  <c r="J247"/>
  <c r="J104"/>
  <c i="17" r="BK156"/>
  <c r="J156"/>
  <c r="J99"/>
  <c r="T161"/>
  <c i="20" r="P123"/>
  <c i="2" r="R150"/>
  <c r="P397"/>
  <c r="T688"/>
  <c r="P892"/>
  <c r="BK939"/>
  <c r="J939"/>
  <c r="J112"/>
  <c r="BK1002"/>
  <c r="J1002"/>
  <c r="J113"/>
  <c r="P1002"/>
  <c r="BK1093"/>
  <c r="J1093"/>
  <c r="J116"/>
  <c r="BK1183"/>
  <c r="J1183"/>
  <c r="J117"/>
  <c r="T1249"/>
  <c r="T1347"/>
  <c r="R1484"/>
  <c i="3" r="P136"/>
  <c r="P135"/>
  <c r="P157"/>
  <c r="R171"/>
  <c r="T255"/>
  <c i="4" r="BK138"/>
  <c r="J138"/>
  <c r="J100"/>
  <c r="BK152"/>
  <c r="J152"/>
  <c r="J104"/>
  <c r="BK160"/>
  <c r="J160"/>
  <c r="J106"/>
  <c r="P168"/>
  <c r="BK193"/>
  <c r="J193"/>
  <c r="J109"/>
  <c r="P210"/>
  <c i="5" r="BK128"/>
  <c r="J128"/>
  <c r="J100"/>
  <c r="BK151"/>
  <c r="J151"/>
  <c r="J104"/>
  <c i="7" r="BK183"/>
  <c r="J183"/>
  <c r="J102"/>
  <c r="R228"/>
  <c r="BK277"/>
  <c r="J277"/>
  <c r="J108"/>
  <c r="BK327"/>
  <c r="J327"/>
  <c r="J110"/>
  <c r="BK364"/>
  <c r="J364"/>
  <c r="J113"/>
  <c r="T385"/>
  <c i="8" r="R127"/>
  <c r="BK154"/>
  <c r="J154"/>
  <c r="J102"/>
  <c r="T167"/>
  <c i="9" r="T124"/>
  <c r="T123"/>
  <c r="T122"/>
  <c i="11" r="R148"/>
  <c r="BK215"/>
  <c r="J215"/>
  <c r="J103"/>
  <c r="R264"/>
  <c r="T275"/>
  <c i="12" r="T158"/>
  <c r="P185"/>
  <c r="P240"/>
  <c i="13" r="P125"/>
  <c r="R148"/>
  <c r="T185"/>
  <c i="14" r="R129"/>
  <c i="15" r="T127"/>
  <c r="P264"/>
  <c r="P314"/>
  <c r="P313"/>
  <c i="16" r="R211"/>
  <c r="T247"/>
  <c r="T246"/>
  <c i="17" r="R124"/>
  <c r="R156"/>
  <c r="T177"/>
  <c i="20" r="R123"/>
  <c i="2" r="BK150"/>
  <c r="T397"/>
  <c r="R688"/>
  <c r="R892"/>
  <c r="R939"/>
  <c r="R1002"/>
  <c r="P1050"/>
  <c r="R1188"/>
  <c r="T1300"/>
  <c r="BK1395"/>
  <c r="J1395"/>
  <c r="J123"/>
  <c r="P1484"/>
  <c i="3" r="R136"/>
  <c r="R135"/>
  <c r="R157"/>
  <c r="BK194"/>
  <c r="J194"/>
  <c r="J107"/>
  <c r="BK246"/>
  <c r="J246"/>
  <c r="J108"/>
  <c r="P251"/>
  <c r="P286"/>
  <c i="4" r="P138"/>
  <c r="P160"/>
  <c r="R176"/>
  <c r="R210"/>
  <c r="BK223"/>
  <c r="J223"/>
  <c r="J114"/>
  <c i="5" r="BK135"/>
  <c r="J135"/>
  <c r="J102"/>
  <c r="T148"/>
  <c i="7" r="BK140"/>
  <c r="J140"/>
  <c r="J100"/>
  <c r="BK168"/>
  <c r="J168"/>
  <c r="J101"/>
  <c r="BK228"/>
  <c r="J228"/>
  <c r="J103"/>
  <c r="R277"/>
  <c r="T327"/>
  <c i="8" r="T127"/>
  <c r="R154"/>
  <c i="11" r="P148"/>
  <c r="T199"/>
  <c r="R211"/>
  <c r="BK250"/>
  <c r="J250"/>
  <c r="J104"/>
  <c r="P275"/>
  <c i="12" r="BK127"/>
  <c r="J127"/>
  <c r="J98"/>
  <c r="BK155"/>
  <c r="J155"/>
  <c r="J100"/>
  <c r="T196"/>
  <c i="13" r="R125"/>
  <c r="T139"/>
  <c r="R174"/>
  <c i="14" r="P129"/>
  <c r="BK293"/>
  <c r="J293"/>
  <c r="J100"/>
  <c r="P293"/>
  <c r="P385"/>
  <c i="15" r="R127"/>
  <c r="T264"/>
  <c i="16" r="P211"/>
  <c i="17" r="T124"/>
  <c r="T123"/>
  <c r="T122"/>
  <c r="T156"/>
  <c r="BK177"/>
  <c r="J177"/>
  <c r="J101"/>
  <c i="20" r="T123"/>
  <c r="T122"/>
  <c r="T121"/>
  <c i="21" r="T123"/>
  <c r="T122"/>
  <c r="T121"/>
  <c i="2" r="P208"/>
  <c r="BK256"/>
  <c r="J256"/>
  <c r="J102"/>
  <c r="BK370"/>
  <c r="J370"/>
  <c r="J103"/>
  <c r="P699"/>
  <c r="T883"/>
  <c r="T911"/>
  <c r="BK1007"/>
  <c r="J1007"/>
  <c r="J114"/>
  <c r="BK1050"/>
  <c r="J1050"/>
  <c r="J115"/>
  <c r="P1188"/>
  <c r="R1300"/>
  <c r="P1347"/>
  <c r="BK1446"/>
  <c r="J1446"/>
  <c r="J124"/>
  <c r="R1446"/>
  <c i="3" r="T136"/>
  <c r="T157"/>
  <c r="P171"/>
  <c r="R255"/>
  <c i="4" r="P143"/>
  <c r="T152"/>
  <c r="T157"/>
  <c r="R168"/>
  <c r="T193"/>
  <c r="P217"/>
  <c i="5" r="T135"/>
  <c r="T134"/>
  <c r="R151"/>
  <c i="7" r="T183"/>
  <c r="T228"/>
  <c r="T277"/>
  <c r="P327"/>
  <c r="BK358"/>
  <c r="J358"/>
  <c r="J112"/>
  <c r="T358"/>
  <c r="R385"/>
  <c i="8" r="P140"/>
  <c r="P167"/>
  <c i="11" r="T148"/>
  <c r="P199"/>
  <c r="BK211"/>
  <c r="J211"/>
  <c r="J102"/>
  <c r="P250"/>
  <c r="P270"/>
  <c i="12" r="P158"/>
  <c r="T185"/>
  <c r="BK240"/>
  <c r="J240"/>
  <c r="J104"/>
  <c i="13" r="P148"/>
  <c r="BK185"/>
  <c r="J185"/>
  <c r="J102"/>
  <c i="14" r="R313"/>
  <c r="P394"/>
  <c r="P393"/>
  <c r="T405"/>
  <c r="T404"/>
  <c i="15" r="P229"/>
  <c r="T245"/>
  <c r="P305"/>
  <c i="16" r="R126"/>
  <c r="R125"/>
  <c r="R124"/>
  <c r="T238"/>
  <c r="P247"/>
  <c r="P246"/>
  <c i="17" r="BK124"/>
  <c r="J124"/>
  <c r="J98"/>
  <c r="P161"/>
  <c r="R177"/>
  <c i="20" r="BK123"/>
  <c r="J123"/>
  <c r="J98"/>
  <c r="R145"/>
  <c i="21" r="R123"/>
  <c r="R122"/>
  <c r="R121"/>
  <c i="2" r="P150"/>
  <c r="R397"/>
  <c r="BK688"/>
  <c r="J688"/>
  <c r="J105"/>
  <c r="BK883"/>
  <c r="J883"/>
  <c r="J107"/>
  <c r="BK911"/>
  <c r="J911"/>
  <c r="J111"/>
  <c r="R1007"/>
  <c r="R1093"/>
  <c r="T1183"/>
  <c r="P1249"/>
  <c r="P1395"/>
  <c r="T1446"/>
  <c i="3" r="BK171"/>
  <c r="J171"/>
  <c r="J106"/>
  <c r="BK255"/>
  <c r="J255"/>
  <c r="J110"/>
  <c r="BK290"/>
  <c r="J290"/>
  <c r="J112"/>
  <c i="4" r="BK143"/>
  <c r="J143"/>
  <c r="J101"/>
  <c r="BK157"/>
  <c r="J157"/>
  <c r="J105"/>
  <c r="BK176"/>
  <c r="J176"/>
  <c r="J108"/>
  <c r="R193"/>
  <c r="T217"/>
  <c r="P223"/>
  <c i="5" r="R135"/>
  <c r="T151"/>
  <c i="7" r="P183"/>
  <c r="R239"/>
  <c r="T261"/>
  <c r="BK307"/>
  <c r="J307"/>
  <c r="J109"/>
  <c r="P348"/>
  <c r="P358"/>
  <c r="P385"/>
  <c i="8" r="BK140"/>
  <c r="J140"/>
  <c r="J101"/>
  <c r="P154"/>
  <c i="9" r="R124"/>
  <c r="R123"/>
  <c r="R122"/>
  <c i="11" r="R131"/>
  <c r="BK186"/>
  <c r="J186"/>
  <c r="J100"/>
  <c r="BK199"/>
  <c r="J199"/>
  <c r="J101"/>
  <c r="P211"/>
  <c r="R250"/>
  <c r="BK270"/>
  <c r="J270"/>
  <c r="J108"/>
  <c i="12" r="R158"/>
  <c r="R185"/>
  <c r="T240"/>
  <c i="13" r="T125"/>
  <c r="T124"/>
  <c r="T123"/>
  <c r="P139"/>
  <c r="BK174"/>
  <c r="J174"/>
  <c r="J101"/>
  <c r="P185"/>
  <c i="14" r="P313"/>
  <c r="BK405"/>
  <c r="BK404"/>
  <c r="J404"/>
  <c r="J106"/>
  <c i="15" r="BK229"/>
  <c r="J229"/>
  <c r="J99"/>
  <c r="BK245"/>
  <c r="J245"/>
  <c r="J100"/>
  <c r="T305"/>
  <c i="16" r="BK211"/>
  <c r="J211"/>
  <c r="J100"/>
  <c i="17" r="BK161"/>
  <c r="J161"/>
  <c r="J100"/>
  <c r="P177"/>
  <c i="20" r="P145"/>
  <c i="21" r="BK123"/>
  <c i="2" r="R208"/>
  <c r="P256"/>
  <c r="R370"/>
  <c r="R699"/>
  <c r="R883"/>
  <c r="T939"/>
  <c r="T1002"/>
  <c r="P1093"/>
  <c r="P1183"/>
  <c r="BK1249"/>
  <c r="J1249"/>
  <c r="J119"/>
  <c r="BK1347"/>
  <c r="J1347"/>
  <c r="J122"/>
  <c i="3" r="BK136"/>
  <c r="T162"/>
  <c r="T171"/>
  <c r="T170"/>
  <c r="P255"/>
  <c i="4" r="T143"/>
  <c r="R160"/>
  <c r="T168"/>
  <c r="P193"/>
  <c r="BK217"/>
  <c r="J217"/>
  <c r="J111"/>
  <c i="5" r="P128"/>
  <c r="P127"/>
  <c r="P126"/>
  <c i="1" r="AU99"/>
  <c i="5" r="R148"/>
  <c i="7" r="R140"/>
  <c r="R139"/>
  <c r="T168"/>
  <c r="T239"/>
  <c r="T238"/>
  <c r="R261"/>
  <c r="T307"/>
  <c r="R348"/>
  <c r="R358"/>
  <c r="BK385"/>
  <c r="J385"/>
  <c r="J114"/>
  <c i="8" r="BK127"/>
  <c r="J127"/>
  <c r="J100"/>
  <c r="T140"/>
  <c r="BK167"/>
  <c r="J167"/>
  <c r="J103"/>
  <c i="9" r="P124"/>
  <c r="P123"/>
  <c r="P122"/>
  <c i="1" r="AU104"/>
  <c i="11" r="BK148"/>
  <c r="R199"/>
  <c r="T211"/>
  <c r="T250"/>
  <c r="R270"/>
  <c i="12" r="BK158"/>
  <c r="J158"/>
  <c r="J101"/>
  <c r="BK185"/>
  <c r="J185"/>
  <c r="J102"/>
  <c i="13" r="BK139"/>
  <c r="J139"/>
  <c r="J99"/>
  <c r="R139"/>
  <c r="P174"/>
  <c i="14" r="T313"/>
  <c r="BK394"/>
  <c r="J394"/>
  <c r="J105"/>
  <c r="P405"/>
  <c r="P404"/>
  <c i="15" r="R229"/>
  <c r="R245"/>
  <c r="R305"/>
  <c r="T314"/>
  <c r="T313"/>
  <c i="16" r="P126"/>
  <c r="P125"/>
  <c r="P124"/>
  <c i="1" r="AU111"/>
  <c i="16" r="P238"/>
  <c i="20" r="BK145"/>
  <c r="J145"/>
  <c r="J99"/>
  <c i="21" r="P123"/>
  <c r="P122"/>
  <c r="P121"/>
  <c i="1" r="AU116"/>
  <c i="2" r="BK1542"/>
  <c r="J1542"/>
  <c r="J126"/>
  <c i="4" r="BK149"/>
  <c r="J149"/>
  <c r="J102"/>
  <c r="BK221"/>
  <c r="J221"/>
  <c r="J113"/>
  <c i="13" r="BK190"/>
  <c r="J190"/>
  <c r="J103"/>
  <c i="16" r="BK244"/>
  <c r="J244"/>
  <c r="J102"/>
  <c i="2" r="BK1344"/>
  <c r="J1344"/>
  <c r="J121"/>
  <c i="7" r="BK403"/>
  <c r="J403"/>
  <c r="J115"/>
  <c i="6" r="BK124"/>
  <c r="J124"/>
  <c r="J100"/>
  <c i="7" r="BK236"/>
  <c r="J236"/>
  <c r="J104"/>
  <c i="10" r="BK124"/>
  <c r="J124"/>
  <c r="J100"/>
  <c i="15" r="BK311"/>
  <c r="J311"/>
  <c r="J103"/>
  <c i="19" r="BK120"/>
  <c r="J120"/>
  <c r="J98"/>
  <c i="11" r="BK261"/>
  <c r="J261"/>
  <c r="J105"/>
  <c i="12" r="BK153"/>
  <c r="J153"/>
  <c r="J99"/>
  <c i="14" r="BK391"/>
  <c r="J391"/>
  <c r="J103"/>
  <c i="3" r="BK168"/>
  <c r="J168"/>
  <c r="J104"/>
  <c i="12" r="BK248"/>
  <c r="J248"/>
  <c r="J105"/>
  <c i="21" r="BK127"/>
  <c r="J127"/>
  <c r="J99"/>
  <c i="2" r="BK889"/>
  <c r="J889"/>
  <c r="J108"/>
  <c i="3" r="BK154"/>
  <c r="J154"/>
  <c r="J101"/>
  <c i="7" r="BK409"/>
  <c r="J409"/>
  <c r="J116"/>
  <c i="17" r="BK183"/>
  <c r="J183"/>
  <c r="J102"/>
  <c i="18" r="BK120"/>
  <c r="J120"/>
  <c r="J98"/>
  <c i="21" r="BK129"/>
  <c r="J129"/>
  <c r="J100"/>
  <c r="BK131"/>
  <c r="J131"/>
  <c r="J101"/>
  <c i="16" r="BK207"/>
  <c r="J207"/>
  <c r="J99"/>
  <c i="20" r="BK168"/>
  <c r="J168"/>
  <c r="J101"/>
  <c i="21" r="BE124"/>
  <c r="J89"/>
  <c r="BE126"/>
  <c r="E111"/>
  <c r="F118"/>
  <c r="BE128"/>
  <c r="BE130"/>
  <c r="BE125"/>
  <c r="BE132"/>
  <c i="20" r="E111"/>
  <c r="F118"/>
  <c r="BE124"/>
  <c r="BE125"/>
  <c r="BE134"/>
  <c r="BE144"/>
  <c r="BE148"/>
  <c r="J89"/>
  <c r="BE127"/>
  <c r="BE132"/>
  <c r="BE137"/>
  <c r="BE146"/>
  <c r="BE162"/>
  <c r="BE166"/>
  <c r="BE128"/>
  <c r="BE130"/>
  <c r="BE136"/>
  <c r="BE141"/>
  <c r="BE143"/>
  <c r="BE154"/>
  <c r="BE159"/>
  <c r="BE161"/>
  <c r="BE164"/>
  <c r="BE169"/>
  <c r="BE129"/>
  <c r="BE133"/>
  <c r="BE135"/>
  <c r="BE139"/>
  <c r="BE150"/>
  <c r="BE152"/>
  <c r="BE156"/>
  <c i="19" r="J112"/>
  <c r="F115"/>
  <c r="E85"/>
  <c r="BE121"/>
  <c i="18" r="E85"/>
  <c r="J112"/>
  <c i="17" r="BK123"/>
  <c r="J123"/>
  <c r="J97"/>
  <c i="18" r="BE121"/>
  <c r="F92"/>
  <c i="17" r="E112"/>
  <c r="BE125"/>
  <c r="BE129"/>
  <c r="BE144"/>
  <c r="BE169"/>
  <c r="BE178"/>
  <c r="BE180"/>
  <c r="BE148"/>
  <c r="BE166"/>
  <c r="BE168"/>
  <c r="BE184"/>
  <c i="16" r="J126"/>
  <c r="J98"/>
  <c i="17" r="J116"/>
  <c r="BE142"/>
  <c r="F92"/>
  <c r="BE152"/>
  <c r="BE175"/>
  <c r="BE179"/>
  <c r="BE182"/>
  <c r="BE139"/>
  <c r="BE140"/>
  <c r="BE146"/>
  <c r="BE154"/>
  <c r="BE164"/>
  <c r="BE170"/>
  <c r="BE173"/>
  <c r="BE133"/>
  <c r="BE135"/>
  <c r="BE165"/>
  <c r="BE174"/>
  <c i="16" r="BK246"/>
  <c r="J246"/>
  <c r="J103"/>
  <c i="17" r="BE137"/>
  <c r="BE150"/>
  <c r="BE157"/>
  <c r="BE159"/>
  <c r="BE162"/>
  <c r="BE163"/>
  <c r="BE167"/>
  <c r="BE176"/>
  <c i="16" r="BE208"/>
  <c r="BE220"/>
  <c i="15" r="J127"/>
  <c r="J98"/>
  <c i="16" r="J89"/>
  <c r="E114"/>
  <c r="BE177"/>
  <c r="BE193"/>
  <c r="BE138"/>
  <c r="BE225"/>
  <c r="BE226"/>
  <c r="BE228"/>
  <c r="BE233"/>
  <c r="BE236"/>
  <c r="BE241"/>
  <c i="15" r="BK313"/>
  <c r="J313"/>
  <c r="J104"/>
  <c i="16" r="BE130"/>
  <c r="BE216"/>
  <c r="BE217"/>
  <c r="BE219"/>
  <c r="BE223"/>
  <c r="BE231"/>
  <c r="BE235"/>
  <c r="BE239"/>
  <c r="BE240"/>
  <c r="F121"/>
  <c r="BE127"/>
  <c r="BE132"/>
  <c r="BE140"/>
  <c r="BE147"/>
  <c r="BE161"/>
  <c r="BE179"/>
  <c r="BE182"/>
  <c r="BE202"/>
  <c r="BE213"/>
  <c r="BE215"/>
  <c r="BE227"/>
  <c r="BE230"/>
  <c r="BE129"/>
  <c r="BE173"/>
  <c r="BE189"/>
  <c r="BE218"/>
  <c r="BE221"/>
  <c r="BE232"/>
  <c r="BE245"/>
  <c r="BE249"/>
  <c r="BE162"/>
  <c r="BE168"/>
  <c r="BE187"/>
  <c r="BE196"/>
  <c r="BE212"/>
  <c r="BE229"/>
  <c r="BE234"/>
  <c r="BE237"/>
  <c r="BE243"/>
  <c r="BE248"/>
  <c r="BE149"/>
  <c r="BE154"/>
  <c r="BE155"/>
  <c r="BE165"/>
  <c r="BE175"/>
  <c r="BE185"/>
  <c r="BE205"/>
  <c r="BE222"/>
  <c r="BE224"/>
  <c i="14" r="BK393"/>
  <c r="J393"/>
  <c r="J104"/>
  <c i="15" r="BE160"/>
  <c r="BE180"/>
  <c r="BE186"/>
  <c r="BE187"/>
  <c r="BE190"/>
  <c r="BE200"/>
  <c r="BE223"/>
  <c r="BE230"/>
  <c r="BE254"/>
  <c r="BE277"/>
  <c r="BE278"/>
  <c r="BE280"/>
  <c r="BE293"/>
  <c r="BE312"/>
  <c r="J119"/>
  <c r="BE128"/>
  <c r="BE131"/>
  <c r="BE169"/>
  <c r="BE202"/>
  <c r="BE204"/>
  <c r="BE259"/>
  <c r="BE272"/>
  <c r="BE276"/>
  <c r="BE281"/>
  <c r="BE282"/>
  <c r="BE308"/>
  <c r="E115"/>
  <c r="BE133"/>
  <c r="BE167"/>
  <c r="BE237"/>
  <c r="BE242"/>
  <c r="BE255"/>
  <c r="BE275"/>
  <c r="BE198"/>
  <c r="BE207"/>
  <c r="BE214"/>
  <c r="BE273"/>
  <c r="BE286"/>
  <c i="14" r="J405"/>
  <c r="J107"/>
  <c i="15" r="BE193"/>
  <c r="BE252"/>
  <c r="BE270"/>
  <c r="BE274"/>
  <c r="BE285"/>
  <c r="BE290"/>
  <c r="BE302"/>
  <c r="BE309"/>
  <c r="BE179"/>
  <c r="BE210"/>
  <c r="BE232"/>
  <c r="BE241"/>
  <c r="BE261"/>
  <c r="BE265"/>
  <c r="BE267"/>
  <c r="BE294"/>
  <c r="BE295"/>
  <c r="BE306"/>
  <c i="14" r="BK128"/>
  <c r="J128"/>
  <c r="J97"/>
  <c i="15" r="F92"/>
  <c r="BE135"/>
  <c r="BE140"/>
  <c r="BE142"/>
  <c r="BE149"/>
  <c r="BE156"/>
  <c r="BE158"/>
  <c r="BE227"/>
  <c r="BE244"/>
  <c r="BE246"/>
  <c r="BE256"/>
  <c r="BE269"/>
  <c r="BE287"/>
  <c r="BE316"/>
  <c r="BE130"/>
  <c r="BE212"/>
  <c r="BE283"/>
  <c r="BE288"/>
  <c r="BE289"/>
  <c r="BE298"/>
  <c r="BE299"/>
  <c r="BE315"/>
  <c i="14" r="J89"/>
  <c r="F124"/>
  <c r="BE211"/>
  <c r="BE212"/>
  <c r="BE222"/>
  <c r="BE223"/>
  <c r="BE234"/>
  <c r="BE246"/>
  <c r="BE248"/>
  <c r="BE328"/>
  <c r="BE336"/>
  <c r="BE339"/>
  <c r="BE357"/>
  <c r="BE374"/>
  <c r="BE133"/>
  <c r="BE135"/>
  <c r="BE210"/>
  <c r="BE238"/>
  <c r="BE305"/>
  <c r="BE325"/>
  <c r="BE350"/>
  <c r="BE356"/>
  <c r="BE359"/>
  <c r="BE365"/>
  <c r="BE386"/>
  <c r="BE172"/>
  <c r="BE271"/>
  <c r="BE281"/>
  <c r="BE294"/>
  <c r="BE331"/>
  <c r="BE340"/>
  <c r="BE353"/>
  <c r="BE358"/>
  <c r="BE373"/>
  <c r="BE376"/>
  <c r="BE377"/>
  <c r="BE403"/>
  <c r="BE407"/>
  <c r="BE146"/>
  <c r="BE157"/>
  <c r="BE174"/>
  <c r="BE205"/>
  <c r="BE236"/>
  <c r="BE243"/>
  <c r="BE290"/>
  <c r="BE292"/>
  <c r="BE314"/>
  <c r="BE320"/>
  <c i="13" r="BK124"/>
  <c r="J124"/>
  <c r="J97"/>
  <c i="14" r="E117"/>
  <c r="BE144"/>
  <c r="BE183"/>
  <c r="BE226"/>
  <c r="BE240"/>
  <c r="BE250"/>
  <c r="BE287"/>
  <c r="BE332"/>
  <c r="BE392"/>
  <c r="BE130"/>
  <c r="BE137"/>
  <c r="BE229"/>
  <c r="BE255"/>
  <c r="BE270"/>
  <c r="BE304"/>
  <c r="BE310"/>
  <c r="BE330"/>
  <c r="BE333"/>
  <c r="BE337"/>
  <c r="BE338"/>
  <c r="BE341"/>
  <c r="BE342"/>
  <c r="BE344"/>
  <c r="BE349"/>
  <c r="BE354"/>
  <c r="BE355"/>
  <c r="BE370"/>
  <c r="BE379"/>
  <c r="BE132"/>
  <c r="BE257"/>
  <c r="BE308"/>
  <c r="BE322"/>
  <c r="BE327"/>
  <c r="BE334"/>
  <c r="BE345"/>
  <c r="BE348"/>
  <c r="BE351"/>
  <c r="BE364"/>
  <c r="BE368"/>
  <c r="BE369"/>
  <c r="BE378"/>
  <c r="BE388"/>
  <c r="BE401"/>
  <c r="BE176"/>
  <c r="BE185"/>
  <c r="BE302"/>
  <c r="BE324"/>
  <c r="BE343"/>
  <c r="BE346"/>
  <c r="BE380"/>
  <c r="BE389"/>
  <c r="BE395"/>
  <c r="BE398"/>
  <c r="BE400"/>
  <c r="BE406"/>
  <c i="13" r="BE151"/>
  <c r="BE158"/>
  <c r="BE169"/>
  <c r="BE149"/>
  <c r="F120"/>
  <c r="BE126"/>
  <c r="BE134"/>
  <c r="BE138"/>
  <c r="BE146"/>
  <c r="BE160"/>
  <c r="BE184"/>
  <c r="BE186"/>
  <c r="BE188"/>
  <c i="12" r="BK126"/>
  <c r="BK125"/>
  <c r="J125"/>
  <c i="13" r="BE155"/>
  <c r="E85"/>
  <c r="J117"/>
  <c r="BE127"/>
  <c r="BE140"/>
  <c r="BE180"/>
  <c r="BE187"/>
  <c r="BE132"/>
  <c r="BE136"/>
  <c r="BE162"/>
  <c r="BE175"/>
  <c r="BE191"/>
  <c r="BE147"/>
  <c r="BE152"/>
  <c r="BE156"/>
  <c r="BE172"/>
  <c i="11" r="J148"/>
  <c r="J99"/>
  <c r="BK263"/>
  <c r="J263"/>
  <c r="J106"/>
  <c i="12" r="BE129"/>
  <c r="BE166"/>
  <c r="BE183"/>
  <c r="BE191"/>
  <c r="BE201"/>
  <c r="BE205"/>
  <c r="BE139"/>
  <c r="BE142"/>
  <c r="BE172"/>
  <c r="BE192"/>
  <c r="BE227"/>
  <c r="BE231"/>
  <c r="BE232"/>
  <c r="J89"/>
  <c r="F122"/>
  <c r="BE156"/>
  <c r="BE174"/>
  <c r="BE189"/>
  <c r="BE199"/>
  <c r="BE220"/>
  <c r="BE222"/>
  <c r="BE241"/>
  <c r="BE134"/>
  <c r="BE146"/>
  <c r="BE148"/>
  <c r="BE152"/>
  <c r="BE165"/>
  <c r="BE168"/>
  <c r="BE170"/>
  <c r="BE177"/>
  <c r="BE181"/>
  <c r="BE200"/>
  <c r="BE202"/>
  <c r="BE230"/>
  <c r="BE242"/>
  <c r="BE244"/>
  <c r="E115"/>
  <c r="BE128"/>
  <c r="BE144"/>
  <c r="BE154"/>
  <c r="BE157"/>
  <c r="BE159"/>
  <c r="BE171"/>
  <c r="BE193"/>
  <c r="BE203"/>
  <c r="BE188"/>
  <c r="BE204"/>
  <c r="BE206"/>
  <c r="BE213"/>
  <c r="BE229"/>
  <c r="BE249"/>
  <c r="BE131"/>
  <c r="BE167"/>
  <c r="BE190"/>
  <c r="BE195"/>
  <c r="BE197"/>
  <c r="BE216"/>
  <c r="BE219"/>
  <c r="BE245"/>
  <c r="BE246"/>
  <c r="BE137"/>
  <c r="BE140"/>
  <c r="BE186"/>
  <c r="BE187"/>
  <c r="BE194"/>
  <c r="BE234"/>
  <c r="BE239"/>
  <c i="11" r="BE152"/>
  <c r="BE172"/>
  <c r="BE198"/>
  <c r="BE210"/>
  <c r="BE240"/>
  <c r="BE243"/>
  <c r="BE246"/>
  <c r="BE253"/>
  <c r="BE257"/>
  <c r="BE259"/>
  <c r="BE260"/>
  <c r="BE262"/>
  <c r="BE265"/>
  <c r="BE268"/>
  <c r="BE269"/>
  <c r="BE271"/>
  <c r="BE274"/>
  <c r="BE276"/>
  <c r="BE277"/>
  <c r="BE278"/>
  <c r="BE279"/>
  <c r="E119"/>
  <c r="J123"/>
  <c r="BE132"/>
  <c r="BE145"/>
  <c r="BE190"/>
  <c r="BE192"/>
  <c r="BE204"/>
  <c r="BE213"/>
  <c r="BE139"/>
  <c r="BE141"/>
  <c r="BE187"/>
  <c r="BE200"/>
  <c r="BE203"/>
  <c r="BE234"/>
  <c r="BE149"/>
  <c r="BE178"/>
  <c r="BE191"/>
  <c r="BE193"/>
  <c r="BE205"/>
  <c r="BE212"/>
  <c r="BE222"/>
  <c r="BE224"/>
  <c r="BE252"/>
  <c r="BE255"/>
  <c r="BE174"/>
  <c r="BE177"/>
  <c r="BE180"/>
  <c r="BE195"/>
  <c r="BE135"/>
  <c r="BE151"/>
  <c r="BE166"/>
  <c r="BE201"/>
  <c r="BE202"/>
  <c r="BE233"/>
  <c r="BE249"/>
  <c r="BE208"/>
  <c r="BE232"/>
  <c r="BE247"/>
  <c r="BE251"/>
  <c r="F92"/>
  <c r="BE143"/>
  <c r="BE147"/>
  <c r="BE155"/>
  <c r="BE157"/>
  <c r="BE160"/>
  <c r="BE183"/>
  <c r="BE214"/>
  <c r="BE216"/>
  <c r="BE221"/>
  <c r="BE225"/>
  <c r="BE231"/>
  <c r="BE248"/>
  <c i="9" r="J123"/>
  <c r="J99"/>
  <c r="J98"/>
  <c r="J124"/>
  <c r="J100"/>
  <c i="10" r="F94"/>
  <c r="J116"/>
  <c r="E110"/>
  <c r="BE125"/>
  <c i="9" r="BE126"/>
  <c i="8" r="BK126"/>
  <c r="BK125"/>
  <c r="J125"/>
  <c i="9" r="J116"/>
  <c r="E110"/>
  <c r="F94"/>
  <c r="BE127"/>
  <c r="BE128"/>
  <c r="BE125"/>
  <c i="7" r="BK139"/>
  <c r="J139"/>
  <c r="J99"/>
  <c r="BK238"/>
  <c r="J238"/>
  <c r="J105"/>
  <c i="8" r="E113"/>
  <c r="BE129"/>
  <c r="BE133"/>
  <c r="BE137"/>
  <c r="BE148"/>
  <c r="BE156"/>
  <c r="BE163"/>
  <c r="BE165"/>
  <c r="BE141"/>
  <c r="BE144"/>
  <c r="BE146"/>
  <c r="F94"/>
  <c r="BE132"/>
  <c r="BE134"/>
  <c r="BE139"/>
  <c r="BE157"/>
  <c r="BE159"/>
  <c r="BE162"/>
  <c r="BE164"/>
  <c r="BE168"/>
  <c r="J91"/>
  <c r="BE131"/>
  <c r="BE128"/>
  <c r="BE147"/>
  <c r="BE149"/>
  <c r="BE153"/>
  <c r="BE155"/>
  <c r="BE158"/>
  <c r="BE169"/>
  <c r="BE130"/>
  <c r="BE135"/>
  <c r="BE136"/>
  <c r="BE138"/>
  <c r="BE142"/>
  <c r="BE151"/>
  <c r="BE160"/>
  <c r="BE166"/>
  <c i="7" r="BE154"/>
  <c r="BE209"/>
  <c r="F94"/>
  <c r="BE152"/>
  <c r="BE189"/>
  <c r="BE245"/>
  <c r="BE257"/>
  <c r="BE269"/>
  <c r="BE273"/>
  <c r="BE284"/>
  <c r="BE296"/>
  <c r="BE298"/>
  <c r="BE340"/>
  <c r="BE347"/>
  <c r="BE352"/>
  <c r="BE355"/>
  <c r="BE365"/>
  <c r="BE379"/>
  <c r="BE402"/>
  <c r="BE148"/>
  <c r="BE156"/>
  <c r="BE158"/>
  <c r="BE164"/>
  <c r="BE166"/>
  <c r="BE169"/>
  <c r="BE232"/>
  <c r="BE240"/>
  <c r="BE243"/>
  <c r="BE254"/>
  <c r="BE303"/>
  <c r="BE328"/>
  <c r="BE332"/>
  <c r="BE336"/>
  <c r="BE353"/>
  <c r="BE362"/>
  <c r="BE400"/>
  <c r="BE212"/>
  <c r="BE237"/>
  <c r="BE260"/>
  <c r="BE270"/>
  <c r="BE289"/>
  <c r="BE294"/>
  <c r="BE299"/>
  <c r="BE306"/>
  <c r="BE354"/>
  <c r="BE196"/>
  <c r="BE201"/>
  <c r="BE215"/>
  <c r="BE231"/>
  <c r="BE251"/>
  <c r="BE253"/>
  <c r="BE262"/>
  <c r="BE267"/>
  <c r="BE304"/>
  <c r="BE356"/>
  <c r="BE366"/>
  <c r="BE372"/>
  <c r="BE374"/>
  <c r="BE383"/>
  <c r="BE384"/>
  <c r="BE392"/>
  <c r="BE404"/>
  <c r="J91"/>
  <c r="E126"/>
  <c r="BE143"/>
  <c r="BE184"/>
  <c r="BE218"/>
  <c r="BE219"/>
  <c r="BE222"/>
  <c r="BE229"/>
  <c r="BE234"/>
  <c r="BE274"/>
  <c r="BE320"/>
  <c r="BE325"/>
  <c r="BE338"/>
  <c r="BE350"/>
  <c r="BE363"/>
  <c r="BE382"/>
  <c r="BE162"/>
  <c r="BE175"/>
  <c r="BE181"/>
  <c r="BE204"/>
  <c r="BE216"/>
  <c r="BE217"/>
  <c r="BE221"/>
  <c r="BE226"/>
  <c r="BE256"/>
  <c r="BE276"/>
  <c r="BE283"/>
  <c r="BE334"/>
  <c r="BE344"/>
  <c r="BE345"/>
  <c r="BE349"/>
  <c r="BE386"/>
  <c r="BE387"/>
  <c r="BE391"/>
  <c r="BE141"/>
  <c r="BE272"/>
  <c r="BE278"/>
  <c r="BE291"/>
  <c r="BE301"/>
  <c r="BE308"/>
  <c r="BE314"/>
  <c r="BE317"/>
  <c r="BE326"/>
  <c r="BE330"/>
  <c r="BE342"/>
  <c r="BE357"/>
  <c r="BE359"/>
  <c r="BE377"/>
  <c r="BE381"/>
  <c r="BE398"/>
  <c r="BE401"/>
  <c r="BE410"/>
  <c i="5" r="BK127"/>
  <c r="J127"/>
  <c r="J99"/>
  <c i="6" r="E85"/>
  <c r="F94"/>
  <c r="J91"/>
  <c r="BE125"/>
  <c i="5" r="F123"/>
  <c r="BE129"/>
  <c r="BE146"/>
  <c r="BE147"/>
  <c i="4" r="BK137"/>
  <c i="5" r="BE130"/>
  <c r="BE140"/>
  <c r="BE143"/>
  <c r="J91"/>
  <c r="BE142"/>
  <c i="4" r="BK151"/>
  <c r="J151"/>
  <c r="J103"/>
  <c i="5" r="E85"/>
  <c r="BE136"/>
  <c r="BE152"/>
  <c r="BE141"/>
  <c r="BE144"/>
  <c r="BE145"/>
  <c r="BE149"/>
  <c r="BE153"/>
  <c r="BE131"/>
  <c r="BE139"/>
  <c r="BE150"/>
  <c r="BE133"/>
  <c r="BE137"/>
  <c i="3" r="J136"/>
  <c r="J100"/>
  <c i="4" r="BE139"/>
  <c r="BE173"/>
  <c r="BE174"/>
  <c i="3" r="BK170"/>
  <c r="J170"/>
  <c r="J105"/>
  <c i="4" r="F94"/>
  <c r="BE150"/>
  <c r="BE156"/>
  <c r="BE159"/>
  <c r="BE161"/>
  <c r="BE177"/>
  <c r="BE179"/>
  <c r="BE182"/>
  <c r="BE188"/>
  <c r="BE194"/>
  <c r="BE202"/>
  <c r="BE212"/>
  <c r="BE219"/>
  <c r="J91"/>
  <c r="BE141"/>
  <c r="BE158"/>
  <c r="BE172"/>
  <c r="BE178"/>
  <c r="BE184"/>
  <c r="BE199"/>
  <c r="BE214"/>
  <c r="E85"/>
  <c r="BE140"/>
  <c r="BE148"/>
  <c r="BE162"/>
  <c r="BE164"/>
  <c r="BE166"/>
  <c r="BE167"/>
  <c r="BE169"/>
  <c r="BE195"/>
  <c r="BE197"/>
  <c r="BE198"/>
  <c r="BE216"/>
  <c r="BE222"/>
  <c r="BE225"/>
  <c r="BE142"/>
  <c r="BE207"/>
  <c r="BE209"/>
  <c r="BE224"/>
  <c r="BE181"/>
  <c r="BE183"/>
  <c r="BE211"/>
  <c r="BE215"/>
  <c r="BE144"/>
  <c r="BE154"/>
  <c r="BE163"/>
  <c r="BE165"/>
  <c r="BE170"/>
  <c r="BE171"/>
  <c r="BE175"/>
  <c r="BE180"/>
  <c r="BE186"/>
  <c r="BE196"/>
  <c r="BE205"/>
  <c r="BE206"/>
  <c r="BE213"/>
  <c r="BE145"/>
  <c r="BE146"/>
  <c r="BE153"/>
  <c r="BE190"/>
  <c r="BE192"/>
  <c r="BE200"/>
  <c r="BE201"/>
  <c r="BE203"/>
  <c r="BE204"/>
  <c r="BE208"/>
  <c r="BE218"/>
  <c i="2" r="BK891"/>
  <c r="J891"/>
  <c r="J109"/>
  <c i="3" r="F131"/>
  <c r="BE173"/>
  <c r="BE202"/>
  <c r="BE207"/>
  <c r="BE209"/>
  <c r="BE214"/>
  <c r="BE216"/>
  <c r="BE243"/>
  <c r="BE249"/>
  <c r="BE252"/>
  <c r="BE144"/>
  <c r="BE163"/>
  <c r="BE176"/>
  <c r="BE178"/>
  <c r="BE180"/>
  <c r="BE187"/>
  <c r="BE188"/>
  <c r="BE203"/>
  <c r="BE210"/>
  <c r="BE221"/>
  <c r="BE253"/>
  <c r="BE266"/>
  <c r="BE274"/>
  <c i="2" r="J150"/>
  <c r="J100"/>
  <c i="3" r="E85"/>
  <c r="BE181"/>
  <c r="BE183"/>
  <c r="BE184"/>
  <c r="BE189"/>
  <c r="BE195"/>
  <c r="BE212"/>
  <c r="BE220"/>
  <c r="BE262"/>
  <c r="BE265"/>
  <c r="BE279"/>
  <c r="BE284"/>
  <c r="BE285"/>
  <c r="BE137"/>
  <c r="BE169"/>
  <c r="BE182"/>
  <c r="BE199"/>
  <c r="BE213"/>
  <c r="BE218"/>
  <c r="BE245"/>
  <c r="BE257"/>
  <c r="BE264"/>
  <c r="BE280"/>
  <c r="BE167"/>
  <c r="BE179"/>
  <c r="BE185"/>
  <c r="BE208"/>
  <c r="BE247"/>
  <c r="BE256"/>
  <c r="BE260"/>
  <c r="BE275"/>
  <c r="BE278"/>
  <c r="BE282"/>
  <c r="BE287"/>
  <c r="BE150"/>
  <c r="BE159"/>
  <c r="BE165"/>
  <c r="BE192"/>
  <c r="BE193"/>
  <c r="BE205"/>
  <c r="BE215"/>
  <c r="BE219"/>
  <c r="BE226"/>
  <c r="BE231"/>
  <c r="BE239"/>
  <c r="BE248"/>
  <c r="BE267"/>
  <c r="BE281"/>
  <c r="BE288"/>
  <c r="BE289"/>
  <c r="BE291"/>
  <c r="J91"/>
  <c r="BE146"/>
  <c r="BE152"/>
  <c r="BE155"/>
  <c r="BE175"/>
  <c r="BE186"/>
  <c r="BE190"/>
  <c r="BE200"/>
  <c r="BE211"/>
  <c r="BE222"/>
  <c r="BE225"/>
  <c r="BE235"/>
  <c r="BE258"/>
  <c r="BE259"/>
  <c r="BE261"/>
  <c r="BE263"/>
  <c r="BE277"/>
  <c r="BE292"/>
  <c r="BE139"/>
  <c r="BE142"/>
  <c r="BE148"/>
  <c r="BE158"/>
  <c r="BE160"/>
  <c r="BE161"/>
  <c r="BE164"/>
  <c r="BE172"/>
  <c r="BE174"/>
  <c r="BE177"/>
  <c r="BE217"/>
  <c r="BE223"/>
  <c r="BE250"/>
  <c r="BE254"/>
  <c r="BE268"/>
  <c r="BE283"/>
  <c i="2" r="BE226"/>
  <c r="BE232"/>
  <c r="BE254"/>
  <c r="BE257"/>
  <c r="BE264"/>
  <c r="BE281"/>
  <c r="BE283"/>
  <c r="BE285"/>
  <c r="BE286"/>
  <c r="BE287"/>
  <c r="BE289"/>
  <c r="BE290"/>
  <c r="BE303"/>
  <c r="BE319"/>
  <c r="BE330"/>
  <c r="BE331"/>
  <c r="BE337"/>
  <c r="BE339"/>
  <c r="BE341"/>
  <c r="BE355"/>
  <c r="E85"/>
  <c r="F94"/>
  <c r="BE151"/>
  <c r="BE156"/>
  <c r="BE170"/>
  <c r="BE227"/>
  <c r="BE248"/>
  <c r="BE365"/>
  <c r="BE371"/>
  <c r="BE376"/>
  <c r="BE378"/>
  <c r="BE382"/>
  <c r="BE386"/>
  <c r="BE387"/>
  <c r="BE392"/>
  <c r="BE398"/>
  <c r="BE405"/>
  <c r="BE447"/>
  <c r="BE455"/>
  <c r="BE456"/>
  <c r="BE457"/>
  <c r="BE470"/>
  <c r="BE472"/>
  <c r="BE478"/>
  <c r="BE485"/>
  <c r="BE488"/>
  <c r="BE490"/>
  <c r="BE506"/>
  <c r="BE509"/>
  <c r="BE512"/>
  <c r="BE515"/>
  <c r="BE518"/>
  <c r="BE521"/>
  <c r="BE545"/>
  <c r="BE565"/>
  <c r="BE569"/>
  <c r="BE587"/>
  <c r="BE588"/>
  <c r="BE590"/>
  <c r="BE613"/>
  <c r="BE614"/>
  <c r="BE620"/>
  <c r="BE626"/>
  <c r="BE636"/>
  <c r="BE644"/>
  <c r="BE647"/>
  <c r="BE648"/>
  <c r="BE649"/>
  <c r="BE650"/>
  <c r="BE651"/>
  <c r="BE652"/>
  <c r="BE664"/>
  <c r="BE667"/>
  <c r="BE668"/>
  <c r="BE669"/>
  <c r="BE671"/>
  <c r="BE676"/>
  <c r="BE680"/>
  <c r="BE686"/>
  <c r="BE689"/>
  <c r="BE690"/>
  <c r="BE692"/>
  <c r="BE695"/>
  <c r="BE697"/>
  <c r="BE698"/>
  <c r="BE700"/>
  <c r="BE701"/>
  <c r="BE702"/>
  <c r="BE703"/>
  <c r="BE704"/>
  <c r="BE705"/>
  <c r="BE706"/>
  <c r="BE710"/>
  <c r="BE712"/>
  <c r="BE714"/>
  <c r="BE716"/>
  <c r="BE718"/>
  <c r="BE720"/>
  <c r="BE722"/>
  <c r="BE724"/>
  <c r="BE729"/>
  <c r="BE731"/>
  <c r="BE733"/>
  <c r="BE738"/>
  <c r="BE744"/>
  <c r="BE750"/>
  <c r="BE757"/>
  <c r="BE761"/>
  <c r="BE764"/>
  <c r="BE769"/>
  <c r="BE778"/>
  <c r="BE786"/>
  <c r="BE787"/>
  <c r="BE792"/>
  <c r="BE794"/>
  <c r="BE803"/>
  <c r="BE809"/>
  <c r="BE811"/>
  <c r="BE815"/>
  <c r="BE818"/>
  <c r="BE821"/>
  <c r="BE824"/>
  <c r="BE826"/>
  <c r="BE838"/>
  <c r="BE841"/>
  <c r="BE849"/>
  <c r="BE858"/>
  <c r="BE867"/>
  <c r="BE870"/>
  <c r="BE873"/>
  <c r="BE876"/>
  <c r="BE879"/>
  <c r="BE881"/>
  <c r="BE884"/>
  <c r="BE885"/>
  <c r="BE886"/>
  <c r="BE888"/>
  <c r="BE890"/>
  <c r="BE893"/>
  <c r="BE894"/>
  <c r="BE896"/>
  <c r="BE901"/>
  <c r="BE903"/>
  <c r="BE904"/>
  <c r="BE906"/>
  <c r="BE907"/>
  <c r="BE910"/>
  <c r="BE912"/>
  <c r="BE921"/>
  <c r="BE923"/>
  <c r="BE924"/>
  <c r="BE926"/>
  <c r="BE935"/>
  <c r="BE936"/>
  <c r="BE938"/>
  <c r="BE940"/>
  <c r="BE945"/>
  <c r="BE950"/>
  <c r="BE952"/>
  <c r="BE956"/>
  <c r="BE958"/>
  <c r="BE971"/>
  <c r="BE973"/>
  <c r="BE976"/>
  <c r="BE978"/>
  <c r="BE983"/>
  <c r="BE985"/>
  <c r="BE986"/>
  <c r="BE988"/>
  <c r="BE990"/>
  <c r="BE992"/>
  <c r="BE999"/>
  <c r="BE1001"/>
  <c r="BE1003"/>
  <c r="BE1005"/>
  <c r="BE1006"/>
  <c r="BE1008"/>
  <c r="BE1015"/>
  <c r="BE1017"/>
  <c r="BE1019"/>
  <c r="BE1021"/>
  <c r="BE1025"/>
  <c r="BE1027"/>
  <c r="BE1028"/>
  <c r="BE1030"/>
  <c r="BE1032"/>
  <c r="BE1038"/>
  <c r="BE1041"/>
  <c r="BE1044"/>
  <c r="BE1047"/>
  <c r="BE1049"/>
  <c r="BE1051"/>
  <c r="BE1054"/>
  <c r="BE1055"/>
  <c r="BE1057"/>
  <c r="BE1059"/>
  <c r="BE1062"/>
  <c r="BE1065"/>
  <c r="BE1068"/>
  <c r="BE1071"/>
  <c r="BE1074"/>
  <c r="BE1077"/>
  <c r="BE1080"/>
  <c r="BE1083"/>
  <c r="BE1086"/>
  <c r="BE1088"/>
  <c r="BE1090"/>
  <c r="BE1092"/>
  <c r="BE1094"/>
  <c r="BE1099"/>
  <c r="BE1100"/>
  <c r="BE1104"/>
  <c r="BE1106"/>
  <c r="BE1108"/>
  <c r="BE1110"/>
  <c r="BE1114"/>
  <c r="BE1116"/>
  <c r="BE1118"/>
  <c r="BE1120"/>
  <c r="BE1122"/>
  <c r="BE1124"/>
  <c r="BE1126"/>
  <c r="BE1128"/>
  <c r="BE1130"/>
  <c r="BE1132"/>
  <c r="BE1139"/>
  <c r="BE1141"/>
  <c r="BE1146"/>
  <c r="BE1150"/>
  <c r="BE1154"/>
  <c r="BE1156"/>
  <c r="BE1160"/>
  <c r="BE1162"/>
  <c r="BE1164"/>
  <c r="BE1166"/>
  <c r="BE1168"/>
  <c r="BE1171"/>
  <c r="BE1175"/>
  <c r="BE1177"/>
  <c r="BE1182"/>
  <c r="BE1184"/>
  <c r="BE1185"/>
  <c r="BE1187"/>
  <c r="BE1189"/>
  <c r="BE1192"/>
  <c r="BE1193"/>
  <c r="BE1194"/>
  <c r="BE1196"/>
  <c r="BE1198"/>
  <c r="BE1200"/>
  <c r="BE1202"/>
  <c r="BE1204"/>
  <c r="BE1206"/>
  <c r="BE1208"/>
  <c r="BE1209"/>
  <c r="BE1210"/>
  <c r="BE1211"/>
  <c r="BE1212"/>
  <c r="BE1213"/>
  <c r="BE1214"/>
  <c r="BE1215"/>
  <c r="BE1216"/>
  <c r="BE1217"/>
  <c r="BE1218"/>
  <c r="BE1219"/>
  <c r="BE1220"/>
  <c r="BE1221"/>
  <c r="BE1222"/>
  <c r="BE1223"/>
  <c r="BE1224"/>
  <c r="BE1225"/>
  <c r="BE1226"/>
  <c r="BE1227"/>
  <c r="BE1228"/>
  <c r="BE1229"/>
  <c r="BE1230"/>
  <c r="BE1231"/>
  <c r="BE1232"/>
  <c r="BE1233"/>
  <c r="BE1234"/>
  <c r="BE1235"/>
  <c r="BE1236"/>
  <c r="BE1237"/>
  <c r="BE1238"/>
  <c r="BE1239"/>
  <c r="BE1240"/>
  <c r="BE1241"/>
  <c r="BE1242"/>
  <c r="BE1243"/>
  <c r="BE1244"/>
  <c r="BE1245"/>
  <c r="BE1246"/>
  <c r="BE1247"/>
  <c r="BE1248"/>
  <c r="BE1250"/>
  <c r="BE1252"/>
  <c r="BE1253"/>
  <c r="BE1255"/>
  <c r="BE1256"/>
  <c r="BE1262"/>
  <c r="BE1264"/>
  <c r="BE1266"/>
  <c r="BE1268"/>
  <c r="BE1270"/>
  <c r="BE1273"/>
  <c r="BE1274"/>
  <c r="BE1276"/>
  <c r="BE1277"/>
  <c r="BE1280"/>
  <c r="BE1281"/>
  <c r="BE1283"/>
  <c r="BE1284"/>
  <c r="BE1285"/>
  <c r="BE1286"/>
  <c r="BE1289"/>
  <c r="BE1290"/>
  <c r="BE1293"/>
  <c r="BE1295"/>
  <c r="BE1297"/>
  <c r="BE1299"/>
  <c r="BE1301"/>
  <c r="BE1303"/>
  <c r="BE1305"/>
  <c r="BE1316"/>
  <c r="BE1318"/>
  <c r="BE1324"/>
  <c r="BE1332"/>
  <c r="BE1334"/>
  <c r="BE1337"/>
  <c r="BE1338"/>
  <c r="BE1339"/>
  <c r="BE1343"/>
  <c r="BE1345"/>
  <c r="BE1348"/>
  <c r="BE1350"/>
  <c r="BE1351"/>
  <c r="BE1352"/>
  <c r="BE1354"/>
  <c r="BE1355"/>
  <c r="BE1359"/>
  <c r="BE1364"/>
  <c r="BE1366"/>
  <c r="BE1368"/>
  <c r="BE1369"/>
  <c r="BE1371"/>
  <c r="BE1384"/>
  <c r="BE1386"/>
  <c r="BE1388"/>
  <c r="BE1390"/>
  <c r="BE1392"/>
  <c r="BE1394"/>
  <c r="BE1396"/>
  <c r="BE1398"/>
  <c r="BE1419"/>
  <c r="BE1420"/>
  <c r="BE1441"/>
  <c r="BE1443"/>
  <c r="BE1444"/>
  <c r="BE1445"/>
  <c r="BE1447"/>
  <c r="BE1456"/>
  <c r="BE1468"/>
  <c r="BE1480"/>
  <c r="BE1482"/>
  <c r="BE1485"/>
  <c r="BE1491"/>
  <c r="BE1497"/>
  <c r="BE1498"/>
  <c r="BE1543"/>
  <c i="1" r="BC96"/>
  <c r="AW96"/>
  <c i="2" r="J91"/>
  <c r="BE160"/>
  <c r="BE179"/>
  <c r="BE183"/>
  <c r="BE185"/>
  <c r="BE202"/>
  <c r="BE209"/>
  <c r="BE222"/>
  <c r="BE224"/>
  <c i="1" r="BD96"/>
  <c i="2" r="F36"/>
  <c i="1" r="BA96"/>
  <c i="4" r="F39"/>
  <c i="1" r="BD98"/>
  <c i="6" r="J35"/>
  <c i="1" r="AV100"/>
  <c i="7" r="F38"/>
  <c i="1" r="BC102"/>
  <c i="12" r="F34"/>
  <c i="1" r="BA107"/>
  <c i="13" r="J34"/>
  <c i="1" r="AW108"/>
  <c i="14" r="F37"/>
  <c i="1" r="BD109"/>
  <c i="16" r="F37"/>
  <c i="1" r="BD111"/>
  <c i="21" r="F37"/>
  <c i="1" r="BD116"/>
  <c i="21" r="F34"/>
  <c i="1" r="BA116"/>
  <c i="9" r="J32"/>
  <c i="3" r="F39"/>
  <c i="1" r="BD97"/>
  <c i="5" r="F36"/>
  <c i="1" r="BA99"/>
  <c i="7" r="F36"/>
  <c i="1" r="BA102"/>
  <c i="12" r="J34"/>
  <c i="1" r="AW107"/>
  <c i="14" r="F36"/>
  <c i="1" r="BC109"/>
  <c i="17" r="J34"/>
  <c i="1" r="AW112"/>
  <c i="19" r="J33"/>
  <c i="1" r="AV114"/>
  <c i="21" r="J34"/>
  <c i="1" r="AW116"/>
  <c i="2" r="F37"/>
  <c i="1" r="BB96"/>
  <c i="15" r="F36"/>
  <c i="1" r="BC110"/>
  <c i="15" r="J34"/>
  <c i="1" r="AW110"/>
  <c i="16" r="F34"/>
  <c i="1" r="BA111"/>
  <c i="17" r="F36"/>
  <c i="1" r="BC112"/>
  <c i="20" r="F34"/>
  <c i="1" r="BA115"/>
  <c i="3" r="F36"/>
  <c i="1" r="BA97"/>
  <c i="5" r="F39"/>
  <c i="1" r="BD99"/>
  <c i="7" r="F37"/>
  <c i="1" r="BB102"/>
  <c i="11" r="J34"/>
  <c i="1" r="AW106"/>
  <c i="12" r="F37"/>
  <c i="1" r="BD107"/>
  <c i="13" r="F37"/>
  <c i="1" r="BD108"/>
  <c i="15" r="F34"/>
  <c i="1" r="BA110"/>
  <c i="16" r="J34"/>
  <c i="1" r="AW111"/>
  <c i="17" r="F35"/>
  <c i="1" r="BB112"/>
  <c i="21" r="F35"/>
  <c i="1" r="BB116"/>
  <c i="21" r="F36"/>
  <c i="1" r="BC116"/>
  <c i="3" r="F37"/>
  <c i="1" r="BB97"/>
  <c i="5" r="F37"/>
  <c i="1" r="BB99"/>
  <c i="5" r="F38"/>
  <c i="1" r="BC99"/>
  <c i="8" r="J36"/>
  <c i="1" r="AW103"/>
  <c i="8" r="F38"/>
  <c i="1" r="BC103"/>
  <c i="9" r="J36"/>
  <c i="1" r="AW104"/>
  <c i="8" r="J32"/>
  <c i="9" r="F37"/>
  <c i="1" r="BB104"/>
  <c i="9" r="F38"/>
  <c i="1" r="BC104"/>
  <c i="10" r="J35"/>
  <c i="1" r="AV105"/>
  <c i="11" r="F37"/>
  <c i="1" r="BD106"/>
  <c i="12" r="F36"/>
  <c i="1" r="BC107"/>
  <c i="13" r="F35"/>
  <c i="1" r="BB108"/>
  <c i="15" r="F35"/>
  <c i="1" r="BB110"/>
  <c i="15" r="F37"/>
  <c i="1" r="BD110"/>
  <c i="17" r="F37"/>
  <c i="1" r="BD112"/>
  <c i="18" r="F33"/>
  <c i="1" r="AZ113"/>
  <c i="20" r="F36"/>
  <c i="1" r="BC115"/>
  <c i="3" r="J36"/>
  <c i="1" r="AW97"/>
  <c i="4" r="J36"/>
  <c i="1" r="AW98"/>
  <c i="6" r="J36"/>
  <c i="1" r="AW100"/>
  <c i="7" r="F39"/>
  <c i="1" r="BD102"/>
  <c i="11" r="F36"/>
  <c i="1" r="BC106"/>
  <c i="13" r="F36"/>
  <c i="1" r="BC108"/>
  <c i="14" r="F34"/>
  <c i="1" r="BA109"/>
  <c i="16" r="F36"/>
  <c i="1" r="BC111"/>
  <c i="18" r="F34"/>
  <c i="1" r="BA113"/>
  <c i="20" r="F35"/>
  <c i="1" r="BB115"/>
  <c r="AS94"/>
  <c i="4" r="F38"/>
  <c i="1" r="BC98"/>
  <c i="4" r="F36"/>
  <c i="1" r="BA98"/>
  <c i="5" r="J36"/>
  <c i="1" r="AW99"/>
  <c i="7" r="J36"/>
  <c i="1" r="AW102"/>
  <c i="11" r="F35"/>
  <c i="1" r="BB106"/>
  <c i="13" r="F34"/>
  <c i="1" r="BA108"/>
  <c i="14" r="F35"/>
  <c i="1" r="BB109"/>
  <c i="16" r="F35"/>
  <c i="1" r="BB111"/>
  <c i="20" r="J34"/>
  <c i="1" r="AW115"/>
  <c i="3" r="F38"/>
  <c i="1" r="BC97"/>
  <c i="4" r="F37"/>
  <c i="1" r="BB98"/>
  <c i="8" r="F37"/>
  <c i="1" r="BB103"/>
  <c i="8" r="F36"/>
  <c i="1" r="BA103"/>
  <c i="8" r="F39"/>
  <c i="1" r="BD103"/>
  <c i="9" r="F36"/>
  <c i="1" r="BA104"/>
  <c i="9" r="F39"/>
  <c i="1" r="BD104"/>
  <c i="10" r="J36"/>
  <c i="1" r="AW105"/>
  <c i="11" r="F34"/>
  <c i="1" r="BA106"/>
  <c i="12" r="F35"/>
  <c i="1" r="BB107"/>
  <c i="12" r="J30"/>
  <c i="14" r="J34"/>
  <c i="1" r="AW109"/>
  <c i="17" r="F34"/>
  <c i="1" r="BA112"/>
  <c i="19" r="J34"/>
  <c i="1" r="AW114"/>
  <c i="20" r="F37"/>
  <c i="1" r="BD115"/>
  <c i="3" l="1" r="BK135"/>
  <c r="J135"/>
  <c r="J99"/>
  <c i="2" r="BK149"/>
  <c r="J149"/>
  <c r="J99"/>
  <c r="P891"/>
  <c i="14" r="P128"/>
  <c r="P127"/>
  <c i="1" r="AU109"/>
  <c i="20" r="R122"/>
  <c r="R121"/>
  <c i="11" r="R130"/>
  <c i="8" r="R126"/>
  <c r="R125"/>
  <c i="17" r="P123"/>
  <c r="P122"/>
  <c i="1" r="AU112"/>
  <c i="11" r="T130"/>
  <c r="T129"/>
  <c i="7" r="P238"/>
  <c i="11" r="T263"/>
  <c i="3" r="P170"/>
  <c r="P134"/>
  <c i="1" r="AU97"/>
  <c i="5" r="R134"/>
  <c r="R126"/>
  <c i="2" r="R891"/>
  <c i="13" r="P124"/>
  <c r="P123"/>
  <c i="1" r="AU108"/>
  <c i="20" r="P122"/>
  <c r="P121"/>
  <c i="1" r="AU115"/>
  <c i="11" r="P263"/>
  <c i="15" r="BK126"/>
  <c r="J126"/>
  <c r="J97"/>
  <c i="8" r="P126"/>
  <c r="P125"/>
  <c i="1" r="AU103"/>
  <c i="11" r="BK130"/>
  <c r="J130"/>
  <c r="J97"/>
  <c i="3" r="T135"/>
  <c r="T134"/>
  <c i="15" r="T126"/>
  <c r="T125"/>
  <c i="11" r="R263"/>
  <c i="7" r="T139"/>
  <c r="T138"/>
  <c i="4" r="T137"/>
  <c i="14" r="T128"/>
  <c r="T127"/>
  <c i="7" r="P139"/>
  <c r="P138"/>
  <c i="1" r="AU102"/>
  <c i="2" r="P149"/>
  <c r="P148"/>
  <c i="1" r="AU96"/>
  <c i="11" r="P130"/>
  <c r="P129"/>
  <c i="1" r="AU106"/>
  <c i="4" r="P151"/>
  <c i="2" r="T149"/>
  <c i="12" r="T126"/>
  <c r="T125"/>
  <c i="15" r="P126"/>
  <c r="P125"/>
  <c i="1" r="AU110"/>
  <c i="4" r="R151"/>
  <c r="R136"/>
  <c i="2" r="T891"/>
  <c i="21" r="BK122"/>
  <c r="J122"/>
  <c r="J97"/>
  <c i="4" r="P137"/>
  <c r="P136"/>
  <c i="1" r="AU98"/>
  <c i="17" r="R123"/>
  <c r="R122"/>
  <c i="16" r="BK125"/>
  <c r="J125"/>
  <c r="J97"/>
  <c i="12" r="R126"/>
  <c r="R125"/>
  <c i="3" r="R170"/>
  <c r="R134"/>
  <c i="16" r="T125"/>
  <c r="T124"/>
  <c i="5" r="T126"/>
  <c i="4" r="T151"/>
  <c i="2" r="R149"/>
  <c r="R148"/>
  <c i="7" r="R238"/>
  <c r="R138"/>
  <c i="15" r="R126"/>
  <c r="R125"/>
  <c i="13" r="R124"/>
  <c r="R123"/>
  <c i="8" r="T126"/>
  <c r="T125"/>
  <c i="14" r="R128"/>
  <c r="R127"/>
  <c i="12" r="P126"/>
  <c r="P125"/>
  <c i="1" r="AU107"/>
  <c r="AG104"/>
  <c i="5" r="BK134"/>
  <c r="J134"/>
  <c r="J101"/>
  <c i="6" r="BK123"/>
  <c r="J123"/>
  <c r="J99"/>
  <c i="4" r="BK220"/>
  <c r="J220"/>
  <c r="J112"/>
  <c i="10" r="BK123"/>
  <c r="J123"/>
  <c r="J99"/>
  <c i="19" r="BK119"/>
  <c r="J119"/>
  <c r="J97"/>
  <c i="18" r="BK119"/>
  <c r="J119"/>
  <c r="J97"/>
  <c i="21" r="J123"/>
  <c r="J98"/>
  <c i="20" r="BK167"/>
  <c r="J167"/>
  <c r="J100"/>
  <c i="17" r="BK122"/>
  <c r="J122"/>
  <c i="16" r="BK124"/>
  <c r="J124"/>
  <c r="J96"/>
  <c i="15" r="BK125"/>
  <c r="J125"/>
  <c r="J96"/>
  <c i="14" r="BK127"/>
  <c r="J127"/>
  <c i="13" r="BK123"/>
  <c r="J123"/>
  <c r="J96"/>
  <c i="1" r="AG107"/>
  <c i="12" r="J96"/>
  <c r="J126"/>
  <c r="J97"/>
  <c i="11" r="BK129"/>
  <c r="J129"/>
  <c i="1" r="AG103"/>
  <c i="8" r="J98"/>
  <c r="J126"/>
  <c r="J99"/>
  <c i="7" r="BK138"/>
  <c r="J138"/>
  <c r="J98"/>
  <c i="5" r="BK126"/>
  <c r="J126"/>
  <c r="J98"/>
  <c i="4" r="BK136"/>
  <c r="J136"/>
  <c r="J137"/>
  <c r="J99"/>
  <c i="3" r="BK134"/>
  <c r="J134"/>
  <c r="J98"/>
  <c i="2" r="BK148"/>
  <c r="J148"/>
  <c r="J98"/>
  <c i="3" r="F35"/>
  <c i="1" r="AZ97"/>
  <c i="8" r="J35"/>
  <c i="1" r="AV103"/>
  <c r="AT103"/>
  <c r="AN103"/>
  <c r="BD101"/>
  <c i="11" r="F33"/>
  <c i="1" r="AZ106"/>
  <c i="14" r="J33"/>
  <c i="1" r="AV109"/>
  <c r="AT109"/>
  <c i="18" r="J33"/>
  <c i="1" r="AV113"/>
  <c r="AT113"/>
  <c i="20" r="J33"/>
  <c i="1" r="AV115"/>
  <c r="AT115"/>
  <c i="4" r="J35"/>
  <c i="1" r="AV98"/>
  <c r="AT98"/>
  <c r="BA95"/>
  <c r="AW95"/>
  <c i="7" r="F35"/>
  <c i="1" r="AZ102"/>
  <c i="11" r="J30"/>
  <c i="1" r="AG106"/>
  <c i="13" r="F33"/>
  <c i="1" r="AZ108"/>
  <c i="15" r="J33"/>
  <c i="1" r="AV110"/>
  <c r="AT110"/>
  <c i="17" r="J33"/>
  <c i="1" r="AV112"/>
  <c r="AT112"/>
  <c i="2" r="J35"/>
  <c i="1" r="AV96"/>
  <c r="AT96"/>
  <c i="4" r="F35"/>
  <c i="1" r="AZ98"/>
  <c r="BC95"/>
  <c r="BB95"/>
  <c r="AX95"/>
  <c i="8" r="F35"/>
  <c i="1" r="AZ103"/>
  <c r="BB101"/>
  <c r="AX101"/>
  <c r="BC101"/>
  <c r="AY101"/>
  <c i="12" r="J33"/>
  <c i="1" r="AV107"/>
  <c r="AT107"/>
  <c r="AN107"/>
  <c i="14" r="F33"/>
  <c i="1" r="AZ109"/>
  <c i="17" r="J30"/>
  <c i="1" r="AG112"/>
  <c r="AT114"/>
  <c i="20" r="F33"/>
  <c i="1" r="AZ115"/>
  <c i="2" r="F35"/>
  <c i="1" r="AZ96"/>
  <c i="3" r="J35"/>
  <c i="1" r="AV97"/>
  <c r="AT97"/>
  <c i="9" r="F35"/>
  <c i="1" r="AZ104"/>
  <c i="9" r="J35"/>
  <c i="1" r="AV104"/>
  <c r="AT104"/>
  <c r="AN104"/>
  <c i="10" r="F35"/>
  <c i="1" r="AZ105"/>
  <c r="AT105"/>
  <c r="BA101"/>
  <c r="AW101"/>
  <c i="11" r="J33"/>
  <c i="1" r="AV106"/>
  <c r="AT106"/>
  <c i="14" r="J30"/>
  <c i="1" r="AG109"/>
  <c i="15" r="F33"/>
  <c i="1" r="AZ110"/>
  <c i="16" r="J33"/>
  <c i="1" r="AV111"/>
  <c r="AT111"/>
  <c i="19" r="F33"/>
  <c i="1" r="AZ114"/>
  <c i="21" r="J33"/>
  <c i="1" r="AV116"/>
  <c r="AT116"/>
  <c i="21" r="F33"/>
  <c i="1" r="AZ116"/>
  <c i="4" r="J32"/>
  <c i="1" r="AG98"/>
  <c i="5" r="F35"/>
  <c i="1" r="AZ99"/>
  <c i="5" r="J35"/>
  <c i="1" r="AV99"/>
  <c r="AT99"/>
  <c i="6" r="F35"/>
  <c i="1" r="AZ100"/>
  <c r="AT100"/>
  <c r="BD95"/>
  <c i="7" r="J35"/>
  <c i="1" r="AV102"/>
  <c r="AT102"/>
  <c i="12" r="F33"/>
  <c i="1" r="AZ107"/>
  <c i="13" r="J33"/>
  <c i="1" r="AV108"/>
  <c r="AT108"/>
  <c i="16" r="F33"/>
  <c i="1" r="AZ111"/>
  <c i="17" r="F33"/>
  <c i="1" r="AZ112"/>
  <c i="2" l="1" r="T148"/>
  <c i="4" r="T136"/>
  <c i="11" r="R129"/>
  <c i="10" r="BK122"/>
  <c r="J122"/>
  <c r="J98"/>
  <c i="18" r="BK118"/>
  <c r="J118"/>
  <c i="21" r="BK121"/>
  <c r="J121"/>
  <c r="J96"/>
  <c i="6" r="BK122"/>
  <c r="J122"/>
  <c i="20" r="BK122"/>
  <c r="BK121"/>
  <c r="J121"/>
  <c i="19" r="BK118"/>
  <c r="J118"/>
  <c r="J96"/>
  <c i="1" r="AN112"/>
  <c i="17" r="J96"/>
  <c r="J39"/>
  <c i="1" r="AN109"/>
  <c i="14" r="J96"/>
  <c r="J39"/>
  <c i="1" r="AN106"/>
  <c i="11" r="J96"/>
  <c i="12" r="J39"/>
  <c i="11" r="J39"/>
  <c i="9" r="J41"/>
  <c i="8" r="J41"/>
  <c i="1" r="AN98"/>
  <c i="4" r="J98"/>
  <c r="J41"/>
  <c i="1" r="AU101"/>
  <c i="20" r="J30"/>
  <c i="1" r="AG115"/>
  <c i="2" r="J32"/>
  <c i="1" r="AG96"/>
  <c i="7" r="J32"/>
  <c i="1" r="AG102"/>
  <c i="15" r="J30"/>
  <c i="1" r="AG110"/>
  <c r="AN110"/>
  <c r="BC94"/>
  <c r="W32"/>
  <c i="6" r="J32"/>
  <c i="1" r="AG100"/>
  <c i="5" r="J32"/>
  <c i="1" r="AG99"/>
  <c r="AN99"/>
  <c i="18" r="J30"/>
  <c i="1" r="AG113"/>
  <c i="13" r="J30"/>
  <c i="1" r="AG108"/>
  <c r="AN108"/>
  <c r="BB94"/>
  <c r="W31"/>
  <c i="3" r="J32"/>
  <c i="1" r="AG97"/>
  <c r="AN97"/>
  <c r="AZ101"/>
  <c r="AV101"/>
  <c r="AT101"/>
  <c r="BD94"/>
  <c r="W33"/>
  <c i="16" r="J30"/>
  <c i="1" r="AG111"/>
  <c r="AN111"/>
  <c r="AU95"/>
  <c r="AU94"/>
  <c r="AZ95"/>
  <c r="AY95"/>
  <c r="BA94"/>
  <c r="W30"/>
  <c i="18" l="1" r="J39"/>
  <c i="20" r="J39"/>
  <c i="6" r="J98"/>
  <c i="20" r="J96"/>
  <c r="J122"/>
  <c r="J97"/>
  <c i="6" r="J41"/>
  <c i="18" r="J96"/>
  <c i="16" r="J39"/>
  <c i="15" r="J39"/>
  <c i="13" r="J39"/>
  <c i="7" r="J41"/>
  <c i="1" r="AN102"/>
  <c i="5" r="J41"/>
  <c i="3" r="J41"/>
  <c i="2" r="J41"/>
  <c i="1" r="AN96"/>
  <c r="AN113"/>
  <c r="AN115"/>
  <c r="AN100"/>
  <c i="21" r="J30"/>
  <c i="1" r="AG116"/>
  <c i="19" r="J30"/>
  <c i="1" r="AG114"/>
  <c r="AV95"/>
  <c r="AT95"/>
  <c r="AG95"/>
  <c r="AY94"/>
  <c r="AW94"/>
  <c r="AK30"/>
  <c r="AX94"/>
  <c i="10" r="J32"/>
  <c i="1" r="AG105"/>
  <c r="AG101"/>
  <c r="AN101"/>
  <c r="AZ94"/>
  <c r="W29"/>
  <c i="10" l="1" r="J41"/>
  <c i="21" r="J39"/>
  <c i="19" r="J39"/>
  <c i="1" r="AN95"/>
  <c r="AN114"/>
  <c r="AN105"/>
  <c r="AN116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<sst xmlns="http://schemas.openxmlformats.org/spreadsheetml/2006/main">
  <si>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</si>
  <si>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</si>
  <si>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</si>
  <si>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</si>
  <si>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</si>
  <si>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{0ca08cbb-94f3-49f7-a64a-304f794c099f}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</si>
  <si>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</si>
  <si>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</si>
  <si>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</si>
  <si>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</si>
  <si>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</si>
  <si>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</si>
  <si>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</si>
  <si>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</si>
  <si>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Mesto10943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</si>
  <si>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</si>
  <si>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</si>
  <si>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sportovně - kulturního areálu TJ Juřina</t>
  </si>
  <si>
    <t>KSO:</t>
  </si>
  <si>
    <t>CC-CZ:</t>
  </si>
  <si>
    <t>Místo:</t>
  </si>
  <si>
    <t>Valašské Meziříčí</t>
  </si>
  <si>
    <t>Datum:</t>
  </si>
  <si>
    <t>11. 1. 2023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</si>
  <si>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</si>
  <si>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</si>
  <si>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</si>
  <si>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</si>
  <si>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</si>
  <si>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</si>
  <si>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</si>
  <si>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Ing.arch.Petr Klier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</si>
  <si>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</si>
  <si>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</si>
  <si>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</si>
  <si>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</si>
  <si>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</si>
  <si>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</si>
  <si>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</si>
  <si>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</si>
  <si>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</si>
  <si>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</si>
  <si>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</si>
  <si>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</si>
  <si>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</si>
  <si>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</si>
  <si>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</si>
  <si>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</si>
  <si>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</si>
  <si>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</si>
  <si>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</si>
  <si>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</si>
  <si>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</si>
  <si>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</si>
  <si>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</si>
  <si>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</si>
  <si>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</si>
  <si>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</si>
  <si>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</si>
  <si>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</si>
  <si>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</si>
  <si>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</si>
  <si>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</si>
  <si>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</si>
  <si>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</si>
  <si>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</si>
  <si>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</si>
  <si>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</si>
  <si>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</si>
  <si>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</si>
  <si>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</si>
  <si>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</si>
  <si>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</si>
  <si>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</si>
  <si>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</si>
  <si>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</si>
  <si>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</si>
  <si>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</si>
  <si>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</si>
  <si>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</si>
  <si>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</si>
  <si>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SO01 Rekonstrukce a přístavba objektu č.p.162</t>
  </si>
  <si>
    <t>STA</t>
  </si>
  <si>
    <t>1</t>
  </si>
  <si>
    <t>{8ae62650-debd-4069-884e-10364f108cc9}</t>
  </si>
  <si>
    <t>2</t>
  </si>
  <si>
    <t>/</t>
  </si>
  <si>
    <t>01</t>
  </si>
  <si>
    <t xml:space="preserve">D1.1/2 Architektonicko stavební stavebně konstrukční  řešení </t>
  </si>
  <si>
    <t>Soupis</t>
  </si>
  <si>
    <t>{db48ab58-70ab-47f8-ba35-9c9d2db839a7}</t>
  </si>
  <si>
    <t>02</t>
  </si>
  <si>
    <t>D1.4.1 Zdravotechnika</t>
  </si>
  <si>
    <t>{b880b080-caed-416f-82f0-8819a45e1114}</t>
  </si>
  <si>
    <t>03</t>
  </si>
  <si>
    <t>D1.4.2 Vytápění</t>
  </si>
  <si>
    <t>{a15818b7-761f-4f30-be7a-24c2b0bbf2af}</t>
  </si>
  <si>
    <t>04</t>
  </si>
  <si>
    <t>D1.4.3 Plynofikace</t>
  </si>
  <si>
    <t>{5443cdb9-60cc-40e9-9929-6f512cf8b836}</t>
  </si>
  <si>
    <t>05</t>
  </si>
  <si>
    <t>D1.4.4 Elektroinstalace</t>
  </si>
  <si>
    <t>{2a8e7c72-3b59-443f-9726-09f4ae27e59f}</t>
  </si>
  <si>
    <t>002</t>
  </si>
  <si>
    <t>SO02 Venkovní výčep</t>
  </si>
  <si>
    <t>{2bda5061-61b0-42e0-b3fc-ea01c9ba861d}</t>
  </si>
  <si>
    <t>{fda40c8c-0079-43bd-912f-a6c768606bfc}</t>
  </si>
  <si>
    <t>{de3e7e7e-6325-464a-88b8-3f4f6223a782}</t>
  </si>
  <si>
    <t>{a1fd7815-46d8-4bba-8243-61b85e2580e8}</t>
  </si>
  <si>
    <t>{de6122b6-35cf-4d9b-8490-ef25f91919bc}</t>
  </si>
  <si>
    <t>003</t>
  </si>
  <si>
    <t>SO03 Multifunkční hřiště vč.oplocení</t>
  </si>
  <si>
    <t>{ae16863c-82d2-4e36-ab84-2ccf9f4b9757}</t>
  </si>
  <si>
    <t>004</t>
  </si>
  <si>
    <t>SO04 Úprava veřejné přístupové účelové komunikace</t>
  </si>
  <si>
    <t>{08fb55e0-3516-4cc3-8dad-37e294be1164}</t>
  </si>
  <si>
    <t>005</t>
  </si>
  <si>
    <t>SO05 Zpevněné plochy</t>
  </si>
  <si>
    <t>{d755197b-ef5e-4d12-aadd-5c1f6773c1ab}</t>
  </si>
  <si>
    <t>006</t>
  </si>
  <si>
    <t>SO06 Kanalizace dešťová</t>
  </si>
  <si>
    <t>{02007854-6a17-4ec5-bccb-efae31168854}</t>
  </si>
  <si>
    <t>007</t>
  </si>
  <si>
    <t>SO07 Kanalizace splašková</t>
  </si>
  <si>
    <t>{05447a29-49c0-4f3c-b603-6c9b4c64eab1}</t>
  </si>
  <si>
    <t>008</t>
  </si>
  <si>
    <t>SO08 Vodovodní přípojka</t>
  </si>
  <si>
    <t>{3020141c-87ab-4cd4-999e-f051a3d92a28}</t>
  </si>
  <si>
    <t>009</t>
  </si>
  <si>
    <t>SO09 Úprava veřejného vodovodu</t>
  </si>
  <si>
    <t>{51e3677d-c018-47e5-8bb1-dc5b34c1ba61}</t>
  </si>
  <si>
    <t>010</t>
  </si>
  <si>
    <t>SO10 Veřejné osvětlení</t>
  </si>
  <si>
    <t>{0418e5f1-f215-4380-9d14-59a3e18af60d}</t>
  </si>
  <si>
    <t>011</t>
  </si>
  <si>
    <t>SO11 Venkovní osvětlení</t>
  </si>
  <si>
    <t>{bf765e6a-7cfe-425d-9b6f-6f780ca6b8c2}</t>
  </si>
  <si>
    <t>013</t>
  </si>
  <si>
    <t>SO13 Sadové úpravy</t>
  </si>
  <si>
    <t>{b2d913aa-b4f5-42d7-87f4-b9729bafadea}</t>
  </si>
  <si>
    <t>014</t>
  </si>
  <si>
    <t>Vedlejší rozpočtové náklady</t>
  </si>
  <si>
    <t>{2519f477-c09b-47c4-8902-d4fb43a81520}</t>
  </si>
  <si>
    <t>j</t>
  </si>
  <si>
    <t>65,28</t>
  </si>
  <si>
    <t>k2</t>
  </si>
  <si>
    <t>42,1</t>
  </si>
  <si>
    <t>KRYCÍ LIST SOUPISU PRACÍ</t>
  </si>
  <si>
    <t>l1</t>
  </si>
  <si>
    <t>69,41</t>
  </si>
  <si>
    <t>l2</t>
  </si>
  <si>
    <t>15,21</t>
  </si>
  <si>
    <t>l3</t>
  </si>
  <si>
    <t>12,96</t>
  </si>
  <si>
    <t>l4</t>
  </si>
  <si>
    <t>18,6</t>
  </si>
  <si>
    <t>Objekt:</t>
  </si>
  <si>
    <t>l5</t>
  </si>
  <si>
    <t>12,8</t>
  </si>
  <si>
    <t>001 - SO01 Rekonstrukce a přístavba objektu č.p.162</t>
  </si>
  <si>
    <t>leš</t>
  </si>
  <si>
    <t>1009,315</t>
  </si>
  <si>
    <t>Soupis:</t>
  </si>
  <si>
    <t>li</t>
  </si>
  <si>
    <t>266,95</t>
  </si>
  <si>
    <t xml:space="preserve">01 - D1.1/2 Architektonicko stavební stavebně konstrukční  řešení </t>
  </si>
  <si>
    <t>n</t>
  </si>
  <si>
    <t>216,774</t>
  </si>
  <si>
    <t>na</t>
  </si>
  <si>
    <t>312,266</t>
  </si>
  <si>
    <t>r1</t>
  </si>
  <si>
    <t>22,054</t>
  </si>
  <si>
    <t>r2</t>
  </si>
  <si>
    <t>32,656</t>
  </si>
  <si>
    <t>r3</t>
  </si>
  <si>
    <t>57,685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</si>
  <si>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</si>
  <si>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</si>
  <si>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</si>
  <si>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</si>
  <si>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</si>
  <si>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</si>
  <si>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</si>
  <si>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</si>
  <si>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</si>
  <si>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</si>
  <si>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</si>
  <si>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</si>
  <si>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</si>
  <si>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</si>
  <si>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</si>
  <si>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</si>
  <si>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</si>
  <si>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</si>
  <si>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</si>
  <si>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</si>
  <si>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</si>
  <si>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</si>
  <si>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</si>
  <si>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</si>
  <si>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</si>
  <si>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</si>
  <si>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</si>
  <si>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</si>
  <si>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</si>
  <si>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</si>
  <si>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</si>
  <si>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</si>
  <si>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</si>
  <si>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</si>
  <si>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</si>
  <si>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</si>
  <si>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</si>
  <si>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</si>
  <si>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</si>
  <si>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</si>
  <si>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</si>
  <si>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</si>
  <si>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</si>
  <si>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</si>
  <si>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</si>
  <si>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</si>
  <si>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</si>
  <si>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</si>
  <si>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</si>
  <si>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</si>
  <si>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</si>
  <si>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</si>
  <si>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I, skupiny 3 objem do 50 m3 strojně</t>
  </si>
  <si>
    <t>m3</t>
  </si>
  <si>
    <t>CS ÚRS 2023 01</t>
  </si>
  <si>
    <t>4</t>
  </si>
  <si>
    <t>-1872226327</t>
  </si>
  <si>
    <t>VV</t>
  </si>
  <si>
    <t>odstranění násypů - terasa-schodiště</t>
  </si>
  <si>
    <t>13,25*3,1*1,0</t>
  </si>
  <si>
    <t>4,7*5,15*1,0</t>
  </si>
  <si>
    <t>Součet</t>
  </si>
  <si>
    <t>132211401</t>
  </si>
  <si>
    <t>Hloubená vykopávka pod základy v hornině třídy těžitelnosti I, skupiny 3 ručně</t>
  </si>
  <si>
    <t>-1554445608</t>
  </si>
  <si>
    <t>(3,605+12,564+1,16+0,5+3,225+12,2+15,0)*0,5*(1,87-1,06)</t>
  </si>
  <si>
    <t>6,2*0,5*(1,87-1,06)</t>
  </si>
  <si>
    <t>3</t>
  </si>
  <si>
    <t>132251102</t>
  </si>
  <si>
    <t xml:space="preserve">Hloubení rýh nezapažených  š do 800 mm v hornině třídy těžitelnosti I, skupiny 3 objem do 50 m3 strojně</t>
  </si>
  <si>
    <t>-827309661</t>
  </si>
  <si>
    <t>přístavba</t>
  </si>
  <si>
    <t>(6,46+1,96*3)*0,5*(1,87-1,0)</t>
  </si>
  <si>
    <t>(11,61+3,695+3,95+0,5+3,95+3,46+0,5+2,52)*0,5*(1,87-1,0)</t>
  </si>
  <si>
    <t>(2,3+3,98+0,5+2,52+4,465+2,67+3,565+2,87+0,5+1,895+0,5)*0,5*(1,87-1,0)</t>
  </si>
  <si>
    <t>základ pod schodiště</t>
  </si>
  <si>
    <t>2,0*0,5*(1,87-1,0)</t>
  </si>
  <si>
    <t>2,39*0,5*(1,87-1,0)</t>
  </si>
  <si>
    <t>132251253</t>
  </si>
  <si>
    <t>Hloubení rýh nezapažených š do 2000 mm v hornině třídy těžitelnosti I, skupiny 3 objem do 100 m3 strojně</t>
  </si>
  <si>
    <t>199872573</t>
  </si>
  <si>
    <t>rampa</t>
  </si>
  <si>
    <t>22,77*1,5*(1,87-1,0)</t>
  </si>
  <si>
    <t>opěrné zdi</t>
  </si>
  <si>
    <t>(18,755+1,47)*0,9*(1,87-1,0)</t>
  </si>
  <si>
    <t>6,15*1,535*(1,87-1,0)</t>
  </si>
  <si>
    <t>3,07*0,9*0,87</t>
  </si>
  <si>
    <t>(3,515+3,32)*0,5*1,2*(1,37-1,0)</t>
  </si>
  <si>
    <t>5</t>
  </si>
  <si>
    <t>162351103</t>
  </si>
  <si>
    <t>Vodorovné přemístění do 500 m výkopku/sypaniny z horniny třídy těžitelnosti I, skupiny 1 až 3</t>
  </si>
  <si>
    <t>1138936421</t>
  </si>
  <si>
    <t xml:space="preserve">"odvoz zeminy pro násypy na mezideponii"  j+r1+r2+r3</t>
  </si>
  <si>
    <t xml:space="preserve">"dovoz zeminy pro násypy z mezideponie"  n</t>
  </si>
  <si>
    <t>6</t>
  </si>
  <si>
    <t>167151111</t>
  </si>
  <si>
    <t>Nakládání výkopku z hornin třídy těžitelnosti I, skupiny 1 až 3 přes 100 m3</t>
  </si>
  <si>
    <t>-1753207462</t>
  </si>
  <si>
    <t xml:space="preserve">"naložení zeminy pro násypy"  n</t>
  </si>
  <si>
    <t>7</t>
  </si>
  <si>
    <t>171151103</t>
  </si>
  <si>
    <t>Uložení sypaniny z hornin soudržných do násypů zhutněných</t>
  </si>
  <si>
    <t>-488183112</t>
  </si>
  <si>
    <t>(2,87+2,28)*0,5*(2,38+2,95)*0,5*(1,37-0,8-0,14-0,12-0,05-0,017)</t>
  </si>
  <si>
    <t>(1,895+2,8)*0,5*4,465*1,0</t>
  </si>
  <si>
    <t>2,67*0,4*1,0</t>
  </si>
  <si>
    <t>(3,46+3,98)*0,5*2,3*1,0</t>
  </si>
  <si>
    <t>2,52*2,3*1,0</t>
  </si>
  <si>
    <t>(1,215+0,4)*0,5*3,95*1,0</t>
  </si>
  <si>
    <t>(2,95+2,065)*0,5*3,95*1,0</t>
  </si>
  <si>
    <t>1,96*2,3*(1,37-0,8-0,14-0,12-0,05-0,017)</t>
  </si>
  <si>
    <t>1,96*2,66*1,0</t>
  </si>
  <si>
    <t>Mezisoučet</t>
  </si>
  <si>
    <t>terasa</t>
  </si>
  <si>
    <t>74,2*1,25</t>
  </si>
  <si>
    <t>nástupní rampa</t>
  </si>
  <si>
    <t>77,05*(1,25+0,75)*0,5</t>
  </si>
  <si>
    <t>8</t>
  </si>
  <si>
    <t>181951112</t>
  </si>
  <si>
    <t>Úprava pláně v hornině třídy těžitelnosti I, skupiny 1 až 3 se zhutněním</t>
  </si>
  <si>
    <t>m2</t>
  </si>
  <si>
    <t>2036720515</t>
  </si>
  <si>
    <t>7,0*(5,5+4,0)*0,5</t>
  </si>
  <si>
    <t>8,0*3,5</t>
  </si>
  <si>
    <t>(4,0+6,0)*0,5*5,0</t>
  </si>
  <si>
    <t>3,5*7,0</t>
  </si>
  <si>
    <t>Zakládání</t>
  </si>
  <si>
    <t>9</t>
  </si>
  <si>
    <t>274313711</t>
  </si>
  <si>
    <t>Základové pásy z betonu tř. C 20/25</t>
  </si>
  <si>
    <t>-828982290</t>
  </si>
  <si>
    <t>přístavby</t>
  </si>
  <si>
    <t>(3,605+12,564+1,16+0,5+3,225+12,2+15,0)*0,5*0,5</t>
  </si>
  <si>
    <t>(6,46+1,96)*2*0,5*0,5</t>
  </si>
  <si>
    <t>1,96*0,5*0,5</t>
  </si>
  <si>
    <t>(11,61+3,695+3,95+0,5+3,95+3,46+0,5+2,52)*0,5*0,5</t>
  </si>
  <si>
    <t>(2,3+3,98+0,5+2,52+4,465+2,67+3,565+2,87+0,5+1,895+0,5)*0,5*0,5</t>
  </si>
  <si>
    <t>2,0*0,5*0,5</t>
  </si>
  <si>
    <t>2,39*0,5*0,5</t>
  </si>
  <si>
    <t>32,447*1,035</t>
  </si>
  <si>
    <t>10</t>
  </si>
  <si>
    <t>275321411</t>
  </si>
  <si>
    <t>Základové patky ze ŽB bez zvýšených nároků na prostředí tř. C 20/25</t>
  </si>
  <si>
    <t>474027900</t>
  </si>
  <si>
    <t>1,0*1,0*0,5*2</t>
  </si>
  <si>
    <t>11</t>
  </si>
  <si>
    <t>275351121</t>
  </si>
  <si>
    <t>Zřízení bednění základových patek</t>
  </si>
  <si>
    <t>-2124602643</t>
  </si>
  <si>
    <t>1,0*4*0,5*2</t>
  </si>
  <si>
    <t>275351122</t>
  </si>
  <si>
    <t>Odstranění bednění základových patek</t>
  </si>
  <si>
    <t>-1937248424</t>
  </si>
  <si>
    <t>13</t>
  </si>
  <si>
    <t>275361821</t>
  </si>
  <si>
    <t>Výztuž základových patek betonářskou ocelí 10 505 (R)</t>
  </si>
  <si>
    <t>t</t>
  </si>
  <si>
    <t>-60181732</t>
  </si>
  <si>
    <t>16*0,617*0,001</t>
  </si>
  <si>
    <t>10,8*0,888*0,001</t>
  </si>
  <si>
    <t>18,4*1,578*0,001</t>
  </si>
  <si>
    <t>14</t>
  </si>
  <si>
    <t>279113144</t>
  </si>
  <si>
    <t>Základová zeď tl do 300 mm z tvárnic ztraceného bednění včetně výplně z betonu tř. C 20/25</t>
  </si>
  <si>
    <t>706239510</t>
  </si>
  <si>
    <t>(2,38+0,3+0,1+0,1+2,87+0,1)*0,25</t>
  </si>
  <si>
    <t>(11,61-2,38-0,5+3,695+3,95*2+0,1*2)*1,0</t>
  </si>
  <si>
    <t>(3,46+0,5+2,52+0,1*2)*1,0</t>
  </si>
  <si>
    <t>(2,3+0,1*2+3,98+0,5+2,52+0,1*2)*1,0</t>
  </si>
  <si>
    <t>(2,67+3,565+1,895+0,5+4,515+0,1*2)*1,0</t>
  </si>
  <si>
    <t>2,2*1,25</t>
  </si>
  <si>
    <t>3,0*1,25*2</t>
  </si>
  <si>
    <t>(1,96+0,1*2+(2,3+0,5-0,1))*0,25</t>
  </si>
  <si>
    <t>((1,96+0,1*2)*2+(2,66+0,5-0,1)*2)*1,0</t>
  </si>
  <si>
    <t>(3,605+12,565+0,4+3,225)*1,25</t>
  </si>
  <si>
    <t>(12,0-1,0+15,0)*1,25</t>
  </si>
  <si>
    <t>-(16,2+15,0+1,4+1,25+4,5+2,0)*1,25</t>
  </si>
  <si>
    <t>-(18,3+1,0)*0,75</t>
  </si>
  <si>
    <t>-(1,6+2,2)*0,75</t>
  </si>
  <si>
    <t>15</t>
  </si>
  <si>
    <t>279311117</t>
  </si>
  <si>
    <t xml:space="preserve">Postupné podbetonování základového zdiva prostým betonem </t>
  </si>
  <si>
    <t>-69611899</t>
  </si>
  <si>
    <t>základy</t>
  </si>
  <si>
    <t>(3,225+0,935)*1,0*0,4</t>
  </si>
  <si>
    <t>nadbetonování a srovnání stáv.základů</t>
  </si>
  <si>
    <t>3,0</t>
  </si>
  <si>
    <t>16</t>
  </si>
  <si>
    <t>279361821</t>
  </si>
  <si>
    <t>Výztuž základových zdí nosných betonářskou ocelí 10 505</t>
  </si>
  <si>
    <t>377183518</t>
  </si>
  <si>
    <t>(184,0+78,2+255,0+93,5+512,0+172,8+217,6+680,0)*0,395*0,001/2</t>
  </si>
  <si>
    <t>Svislé a kompletní konstrukce</t>
  </si>
  <si>
    <t>17</t>
  </si>
  <si>
    <t>310238211</t>
  </si>
  <si>
    <t>Zazdívka otvorů pl do 1 m2 ve zdivu nadzákladovém cihlami pálenými na MVC</t>
  </si>
  <si>
    <t>-510549083</t>
  </si>
  <si>
    <t>1,0*0,8*0,3*2</t>
  </si>
  <si>
    <t>1,0*0,6*0,3*2+1,5</t>
  </si>
  <si>
    <t>0,72*1,5*0,3*4</t>
  </si>
  <si>
    <t>0,58*0,58*0,3*6</t>
  </si>
  <si>
    <t>1,0*2,0*0,3</t>
  </si>
  <si>
    <t>18</t>
  </si>
  <si>
    <t>311231116</t>
  </si>
  <si>
    <t>Zdivo nosné z cihel dl 290 mm P7 až 15 na MC 10</t>
  </si>
  <si>
    <t>-624078101</t>
  </si>
  <si>
    <t>(2,7*2+0,3+2,7+0,9+0,1+2,4+0,3)*(2,62+0,25)*0,3</t>
  </si>
  <si>
    <t>(2,7+2,4+0,3*2)*0,8*0,3</t>
  </si>
  <si>
    <t>(2,7*2+1,4+0,1+1,5+0,1+3,0+0,3+2,7*3+0,3*2)*(5,915-2,62)*0,3</t>
  </si>
  <si>
    <t>-1,595*2,4*0,3</t>
  </si>
  <si>
    <t>2.NP</t>
  </si>
  <si>
    <t>(0,78+1,8)*2,97*0,3</t>
  </si>
  <si>
    <t>-1,8*2,05*0,3</t>
  </si>
  <si>
    <t>štítové stěny</t>
  </si>
  <si>
    <t>11,8*(8,63-6,385)*0,5*0,3*2</t>
  </si>
  <si>
    <t>11,8*(6,385-5,915)*0,3*2</t>
  </si>
  <si>
    <t xml:space="preserve">dozdívky pod  pozednici</t>
  </si>
  <si>
    <t>16,57*0,3*0,3*2</t>
  </si>
  <si>
    <t>47</t>
  </si>
  <si>
    <t>19</t>
  </si>
  <si>
    <t>317168012</t>
  </si>
  <si>
    <t>Překlad keramický plochý š 115 mm dl 1250 mm</t>
  </si>
  <si>
    <t>kus</t>
  </si>
  <si>
    <t>-570363708</t>
  </si>
  <si>
    <t>1+3+1+1+1</t>
  </si>
  <si>
    <t>20</t>
  </si>
  <si>
    <t>317168052</t>
  </si>
  <si>
    <t>Překlad keramický vysoký v 238 mm dl 1250 mm</t>
  </si>
  <si>
    <t>484854553</t>
  </si>
  <si>
    <t>6+4</t>
  </si>
  <si>
    <t>317168055</t>
  </si>
  <si>
    <t>Překlad keramický vysoký v 238 mm dl 2000 mm</t>
  </si>
  <si>
    <t>1034751810</t>
  </si>
  <si>
    <t>22</t>
  </si>
  <si>
    <t>317168056</t>
  </si>
  <si>
    <t>Překlad keramický vysoký v 238 mm dl 2250 mm</t>
  </si>
  <si>
    <t>1415299797</t>
  </si>
  <si>
    <t>23</t>
  </si>
  <si>
    <t>327122112</t>
  </si>
  <si>
    <t>Opěrná zeď samonosná ze ŽB dílců tvaru L v 800 mm</t>
  </si>
  <si>
    <t>m</t>
  </si>
  <si>
    <t>1652892281</t>
  </si>
  <si>
    <t>6,0</t>
  </si>
  <si>
    <t>24</t>
  </si>
  <si>
    <t>M</t>
  </si>
  <si>
    <t>59339100</t>
  </si>
  <si>
    <t>zeď opěrná prefabrikovaná pohledová přímá 500x600x600mm</t>
  </si>
  <si>
    <t>1053361729</t>
  </si>
  <si>
    <t>25</t>
  </si>
  <si>
    <t>327323129</t>
  </si>
  <si>
    <t>Opěrné zdi a valy ze ŽB tř. C 20/25</t>
  </si>
  <si>
    <t>1037628411</t>
  </si>
  <si>
    <t>18,755*0,9*0,5</t>
  </si>
  <si>
    <t>1,47*0,9*0,5</t>
  </si>
  <si>
    <t>6,15*1,5*0,5</t>
  </si>
  <si>
    <t>3,07*0,9*0,5</t>
  </si>
  <si>
    <t>22,77*1,5*0,5</t>
  </si>
  <si>
    <t>((3,576+3,318)*0,5*(1,179+1,15)*0,5)*0,55</t>
  </si>
  <si>
    <t>35</t>
  </si>
  <si>
    <t>26</t>
  </si>
  <si>
    <t>327323128.1</t>
  </si>
  <si>
    <t>Opěrné zdi a valy ze ŽB pohledového s obtiskem strukturální matrice vč.bednění</t>
  </si>
  <si>
    <t>724220189</t>
  </si>
  <si>
    <t>17,215*0,3*1,8</t>
  </si>
  <si>
    <t>(17,215-1,5)*0,42*0,1</t>
  </si>
  <si>
    <t>1,47*0,3*1,3</t>
  </si>
  <si>
    <t>(6,15+2,44)*0,3*3,0</t>
  </si>
  <si>
    <t>(19,035-1,5-0,85-2,0)*0,3*2,28</t>
  </si>
  <si>
    <t>(1,5+0,85+2,0)*0,3*1,29</t>
  </si>
  <si>
    <t>(1,179+3,168+1,15)*1,73*0,15</t>
  </si>
  <si>
    <t>(3,576+3,318)*0,5*1,163*0,15</t>
  </si>
  <si>
    <t>3,272*0,3*0,15</t>
  </si>
  <si>
    <t>33</t>
  </si>
  <si>
    <t>27</t>
  </si>
  <si>
    <t>327351211</t>
  </si>
  <si>
    <t>Bednění opěrných zdí a valů svislých i skloněných zřízení</t>
  </si>
  <si>
    <t>86404585</t>
  </si>
  <si>
    <t>(18,755+1,47+0,9)*2*0,5</t>
  </si>
  <si>
    <t>(6,15+1,5)*2*0,5</t>
  </si>
  <si>
    <t>(3,07+0,9)*2*0,5</t>
  </si>
  <si>
    <t>(22,77+1,5)*2*0,5</t>
  </si>
  <si>
    <t>(3,576+3,318+1,179+1,15)*0,55</t>
  </si>
  <si>
    <t>28</t>
  </si>
  <si>
    <t>327351221</t>
  </si>
  <si>
    <t>Bednění opěrných zdí a valů svislých i skloněných odstranění</t>
  </si>
  <si>
    <t>-766285364</t>
  </si>
  <si>
    <t>29</t>
  </si>
  <si>
    <t>327361006</t>
  </si>
  <si>
    <t>Výztuž opěrných zdí a valů D 12 mm z betonářské oceli 10 505</t>
  </si>
  <si>
    <t>-1754989603</t>
  </si>
  <si>
    <t>52,5*0,001</t>
  </si>
  <si>
    <t>(295,7+642,4+715,5)*0,395*0,001</t>
  </si>
  <si>
    <t>(454,0-16,0)*0,617*0,001</t>
  </si>
  <si>
    <t>(511,2-10,8)*0,888*0,001</t>
  </si>
  <si>
    <t>30</t>
  </si>
  <si>
    <t>327361016</t>
  </si>
  <si>
    <t>Výztuž opěrných zdí a valů D nad 12 mm z betonářské oceli 10 505</t>
  </si>
  <si>
    <t>1398947337</t>
  </si>
  <si>
    <t>(562,7-18,4)*1,578*0,001</t>
  </si>
  <si>
    <t>31</t>
  </si>
  <si>
    <t>327361040</t>
  </si>
  <si>
    <t>Výztuž opěrných zdí a valů ze svařovaných sítí</t>
  </si>
  <si>
    <t>-1745142100</t>
  </si>
  <si>
    <t>(338,8+92,6+554,4+68,9+613,6+172,2+160,6+132,2)*1,15*0,001</t>
  </si>
  <si>
    <t>32</t>
  </si>
  <si>
    <t>342244211</t>
  </si>
  <si>
    <t>Příčka z cihel broušených na tenkovrstvou maltu tloušťky 115 mm</t>
  </si>
  <si>
    <t>1247879969</t>
  </si>
  <si>
    <t>1.NP</t>
  </si>
  <si>
    <t>(2,7+0,9)*(2,62+0,2)</t>
  </si>
  <si>
    <t>(0,915+0,885)*2,66</t>
  </si>
  <si>
    <t>-0,8*2,0</t>
  </si>
  <si>
    <t>(2,9+1,0+1,85+0,9)*2,66</t>
  </si>
  <si>
    <t>-0,9*2,0-0,915*2,0</t>
  </si>
  <si>
    <t>(4,3+1,92)*2,97</t>
  </si>
  <si>
    <t>-0,8*2,0*2</t>
  </si>
  <si>
    <t>(2,7*3+1,4)*2,97</t>
  </si>
  <si>
    <t>-0,935*2,0*2</t>
  </si>
  <si>
    <t>0,4*2,97</t>
  </si>
  <si>
    <t>342244221</t>
  </si>
  <si>
    <t>Příčka z cihel broušených na tenkovrstvou maltu tloušťky 140 mm</t>
  </si>
  <si>
    <t>548843290</t>
  </si>
  <si>
    <t>2,7*2,62</t>
  </si>
  <si>
    <t>dozdívka - půdní prostor</t>
  </si>
  <si>
    <t>16,57*0,4*2</t>
  </si>
  <si>
    <t>přizdívka sociálky</t>
  </si>
  <si>
    <t>1,0*1,3*2</t>
  </si>
  <si>
    <t>0,9*1,3</t>
  </si>
  <si>
    <t>2,7*1,3*2</t>
  </si>
  <si>
    <t>34</t>
  </si>
  <si>
    <t>342291121</t>
  </si>
  <si>
    <t>Ukotvení příček k cihelným konstrukcím plochými kotvami</t>
  </si>
  <si>
    <t>394211315</t>
  </si>
  <si>
    <t>5,915*2</t>
  </si>
  <si>
    <t>2,66*8</t>
  </si>
  <si>
    <t>2,97*11</t>
  </si>
  <si>
    <t>Vodorovné konstrukce</t>
  </si>
  <si>
    <t>411168302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</si>
  <si>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25 cm, z n</t>
  </si>
  <si>
    <t>1516004335</t>
  </si>
  <si>
    <t xml:space="preserve">"K1"    21,1</t>
  </si>
  <si>
    <t xml:space="preserve">"K2"    16,0</t>
  </si>
  <si>
    <t xml:space="preserve">"K3"    21,1</t>
  </si>
  <si>
    <t>36</t>
  </si>
  <si>
    <t>411362021</t>
  </si>
  <si>
    <t>Výztuž stropů svařovanými sítěmi Kari</t>
  </si>
  <si>
    <t>1362252629</t>
  </si>
  <si>
    <t>543,6*0,001</t>
  </si>
  <si>
    <t>37</t>
  </si>
  <si>
    <t>417321414</t>
  </si>
  <si>
    <t>Ztužující pásy a věnce ze ŽB tř. C 20/25</t>
  </si>
  <si>
    <t>-149280446</t>
  </si>
  <si>
    <t>((2,7+0,3)*2+6,8)*0,3*0,355</t>
  </si>
  <si>
    <t>((2,7+0,3)*3+6,5+4,75+0,3*2)*0,3*0,355</t>
  </si>
  <si>
    <t>38</t>
  </si>
  <si>
    <t>417351115</t>
  </si>
  <si>
    <t>Zřízení bednění ztužujících věnců</t>
  </si>
  <si>
    <t>-354870242</t>
  </si>
  <si>
    <t>((2,7+0,3)*2+6,8)*0,355*2</t>
  </si>
  <si>
    <t>((2,7+0,3)*3+6,5+4,75+0,3*2)*0,355*2</t>
  </si>
  <si>
    <t>39</t>
  </si>
  <si>
    <t>417351116</t>
  </si>
  <si>
    <t>Odstranění bednění ztužujících věnců</t>
  </si>
  <si>
    <t>-888981671</t>
  </si>
  <si>
    <t>40</t>
  </si>
  <si>
    <t>417361821</t>
  </si>
  <si>
    <t>Výztuž ztužujících pásů a věnců betonářskou ocelí 10 505</t>
  </si>
  <si>
    <t>-655073013</t>
  </si>
  <si>
    <t>38,5*4*0,888*1,15*0,001</t>
  </si>
  <si>
    <t>12,5*4*0,888*1,15*0,001</t>
  </si>
  <si>
    <t>0,85*(60+100)*0,222*1,15*0,001</t>
  </si>
  <si>
    <t>41</t>
  </si>
  <si>
    <t>43431215R</t>
  </si>
  <si>
    <t>Schody vibrolisované 300/150</t>
  </si>
  <si>
    <t>-861207700</t>
  </si>
  <si>
    <t>3,0*6+3,0*7</t>
  </si>
  <si>
    <t>1,125*6</t>
  </si>
  <si>
    <t>2,08*3</t>
  </si>
  <si>
    <t>Úpravy povrchů, podlahy a osazování výplní</t>
  </si>
  <si>
    <t>42</t>
  </si>
  <si>
    <t>611341121</t>
  </si>
  <si>
    <t xml:space="preserve">Sádrová  omítka hladká jednovrstvá vnitřních stropů rovných nanášená ručně</t>
  </si>
  <si>
    <t>-786176479</t>
  </si>
  <si>
    <t>17,9+10,35+14,2+9,55+18,5+6,65+10,0+6,9+4,6+10,55</t>
  </si>
  <si>
    <t>25,5+11,95+5,05</t>
  </si>
  <si>
    <t>4,05+8,1+4,25+2,1+4,15+7,3+92,0+17,9+16,2</t>
  </si>
  <si>
    <t>43</t>
  </si>
  <si>
    <t>612341121</t>
  </si>
  <si>
    <t xml:space="preserve">Sádrová  omítka hladká jednovrstvá vnitřních stěn nanášená ručně</t>
  </si>
  <si>
    <t>-1347074864</t>
  </si>
  <si>
    <t>(2,25+0,445+0,915+3,225+0,915+0,94+0,915+0,25+1,5+0,82+2,6+1,23)*2*2,66</t>
  </si>
  <si>
    <t>-1,5*2,0+(1,5+2,0*2)*0,3</t>
  </si>
  <si>
    <t>-0,8*2,0*6</t>
  </si>
  <si>
    <t>(3,2+2,2+4,2+4,3*3)*2*2,66</t>
  </si>
  <si>
    <t>-0,8*2,0*4</t>
  </si>
  <si>
    <t>(0,915+2,055*2)*0,3*3</t>
  </si>
  <si>
    <t>-1,5*1,5*3+1,5*4*0,3*3</t>
  </si>
  <si>
    <t>(1,85+0,915+0,885)*2,66</t>
  </si>
  <si>
    <t>(1,295+0,915+0,785+3,9)*2*2,66</t>
  </si>
  <si>
    <t>(1,055+0,915+4,545)*2*2,6</t>
  </si>
  <si>
    <t>(-0,8*2,0+(0,915+2,055*2)*0,3)*2</t>
  </si>
  <si>
    <t>-1,5*1,5*4+1,5*4*0,25*4</t>
  </si>
  <si>
    <t>(0,9+0,915+0,935+1,0)*2*2,66</t>
  </si>
  <si>
    <t>(1,85+0,9+2,8)*2*2,66</t>
  </si>
  <si>
    <t>(2,7+1,7)*2*3,0</t>
  </si>
  <si>
    <t>(2,7+2,55)*2*3,0</t>
  </si>
  <si>
    <t>(2,7+2,7+0,9*2)*2*2,62</t>
  </si>
  <si>
    <t>(2,7+2,4)*2*(2,62+0,8)</t>
  </si>
  <si>
    <t>2,4*(2,6+0,8)</t>
  </si>
  <si>
    <t>2,9*2,7</t>
  </si>
  <si>
    <t>(3,4+6,2)*2*2,97</t>
  </si>
  <si>
    <t>-1,55*2,0</t>
  </si>
  <si>
    <t>-1,66*2,0</t>
  </si>
  <si>
    <t>(1,5+2,35*2)*0,4*3</t>
  </si>
  <si>
    <t>(1,5+2,0+0,8+2,35*2*2)*0,4</t>
  </si>
  <si>
    <t>(7,5+4,3)*2*2,97</t>
  </si>
  <si>
    <t>(12,0+5,8)*2*2,97</t>
  </si>
  <si>
    <t>(1,92*2+2,1+2,1)*2*2,97</t>
  </si>
  <si>
    <t>(2,7+2,7)*2*(5,915-2,97)</t>
  </si>
  <si>
    <t>(2,7+1,6)*2*(5,915-2,97)</t>
  </si>
  <si>
    <t>(2,7+3,0)*2*(5,915-2,97)</t>
  </si>
  <si>
    <t>(2,7+1,5)*2*(5,915-2,97)</t>
  </si>
  <si>
    <t>(1,2+1,4)*2*(5,915-2,97)</t>
  </si>
  <si>
    <t>1,4*4*(5,915-2,97)</t>
  </si>
  <si>
    <t>(10,4+2,64+5,625+1,8+0,9+1,6+2,3)*2,7</t>
  </si>
  <si>
    <t>44</t>
  </si>
  <si>
    <t>621271031.1</t>
  </si>
  <si>
    <t>Montáž+dodávka podhledů nýtováním na dřevěný rošt tepelná izolace tl. 90 mm,parozábrany,záklop protipožár.deska,lamely kladené kolmo na fasádu vč.spoj.prvků,povrch.úpravy,lišt a všech doplňků</t>
  </si>
  <si>
    <t>-371940537</t>
  </si>
  <si>
    <t>18,89*3,38</t>
  </si>
  <si>
    <t>(5,4+9,595)*0,5*13,0</t>
  </si>
  <si>
    <t>-1,5*3,1</t>
  </si>
  <si>
    <t>-(3,87+5,8)*0,5*4,5</t>
  </si>
  <si>
    <t>-(4,0+5,4)*0,5*6,5</t>
  </si>
  <si>
    <t>105</t>
  </si>
  <si>
    <t>45</t>
  </si>
  <si>
    <t>622135001</t>
  </si>
  <si>
    <t>Vyrovnání podkladu vnějších stěn maltou vápenocementovou tl do 10 mm</t>
  </si>
  <si>
    <t>599193637</t>
  </si>
  <si>
    <t>365</t>
  </si>
  <si>
    <t>622151031</t>
  </si>
  <si>
    <t>Penetrační silikonový nátěr vnějších pastovitých tenkovrstvých omítek stěn</t>
  </si>
  <si>
    <t>1120964331</t>
  </si>
  <si>
    <t>46</t>
  </si>
  <si>
    <t>622211031</t>
  </si>
  <si>
    <t>Montáž kontaktního zateplení vnějších stěn lepením a mechanickým kotvením polystyrénových desek tl do 160 mm</t>
  </si>
  <si>
    <t>-1606981733</t>
  </si>
  <si>
    <t>na stávající budově</t>
  </si>
  <si>
    <t>(16,57+11,72)*2*6,7</t>
  </si>
  <si>
    <t>11,72*(8,63-6,7)*0,5*2</t>
  </si>
  <si>
    <t>11,72*0,75</t>
  </si>
  <si>
    <t>-2,9*2,575</t>
  </si>
  <si>
    <t>-(16,57+11,72)*(6,38-2,575)</t>
  </si>
  <si>
    <t>-1,44*1,5*7</t>
  </si>
  <si>
    <t>-1,45*2,0</t>
  </si>
  <si>
    <t>-0,72*2,55*4</t>
  </si>
  <si>
    <t>270</t>
  </si>
  <si>
    <t>ISV.8591057302961</t>
  </si>
  <si>
    <t>Isover EPS GreyWall Plus 160 mm, λD = 0,031 (W·m-1·K-1),1000x500x160mm, fasádní desky s grafitem pro kontaktní zateplovací systémy ETICS s maximálním izolačním účinkem.</t>
  </si>
  <si>
    <t>392734378</t>
  </si>
  <si>
    <t>270*1,05 'Přepočtené koeficientem množství</t>
  </si>
  <si>
    <t>48</t>
  </si>
  <si>
    <t>622212051</t>
  </si>
  <si>
    <t>Montáž kontaktního zateplení vnějšího ostění, nadpraží nebo parapetu hl. špalety do 400 mm lepením desek z polystyrenu tl do 40 mm</t>
  </si>
  <si>
    <t>476133924</t>
  </si>
  <si>
    <t>(1,44+1,5)*2*7</t>
  </si>
  <si>
    <t>(1,45+2,0*2)</t>
  </si>
  <si>
    <t>(0,8*2,0*2)*2</t>
  </si>
  <si>
    <t>(0,72+2,55*2)*4</t>
  </si>
  <si>
    <t>49</t>
  </si>
  <si>
    <t>ISV.8591057302893</t>
  </si>
  <si>
    <t>Isover EPS GreyWall Plus 30 mm, λD = 0,031 (W·m-1·K-1),1000x500x240mm, fasádní desky s grafitem pro kontaktní zateplovací systémy ETICS s maximálním izolačním účinkem.</t>
  </si>
  <si>
    <t>-2024868584</t>
  </si>
  <si>
    <t>(1,44+1,5)*2*(0,175+0,16)*7</t>
  </si>
  <si>
    <t>(1,45+2,0*2)*0,46</t>
  </si>
  <si>
    <t>(0,8*2,0*2)*0,46*2</t>
  </si>
  <si>
    <t>(0,72+2,55*2)*(0,175+0,16)*4</t>
  </si>
  <si>
    <t>27,039*1,1</t>
  </si>
  <si>
    <t>50</t>
  </si>
  <si>
    <t>622252001</t>
  </si>
  <si>
    <t>Montáž profilů kontaktního zateplení připevněných mechanicky</t>
  </si>
  <si>
    <t>-140141474</t>
  </si>
  <si>
    <t>(16,57+11,726)*2-2,9+11,726+16,57</t>
  </si>
  <si>
    <t>82</t>
  </si>
  <si>
    <t>51</t>
  </si>
  <si>
    <t>59051638</t>
  </si>
  <si>
    <t xml:space="preserve">profil zakládací Al tl 1,0mm pro  pro izolant tl 160mm</t>
  </si>
  <si>
    <t>1357630637</t>
  </si>
  <si>
    <t>82*1,05 'Přepočtené koeficientem množství</t>
  </si>
  <si>
    <t>52</t>
  </si>
  <si>
    <t>622252002</t>
  </si>
  <si>
    <t>Montáž profilů kontaktního zateplení lepených</t>
  </si>
  <si>
    <t>1454987715</t>
  </si>
  <si>
    <t>"APU"</t>
  </si>
  <si>
    <t>(1,44+1,5*2)*7</t>
  </si>
  <si>
    <t>(0,8+2,0*2)*2</t>
  </si>
  <si>
    <t>okenní</t>
  </si>
  <si>
    <t>1,44*7+1,45+0,8+0,72*4</t>
  </si>
  <si>
    <t>parapetní</t>
  </si>
  <si>
    <t>1,44*7+0,72*4</t>
  </si>
  <si>
    <t>rohové</t>
  </si>
  <si>
    <t>6,7*2+2,6*2</t>
  </si>
  <si>
    <t>dilatační</t>
  </si>
  <si>
    <t>2,6*2+3,8*2</t>
  </si>
  <si>
    <t>53</t>
  </si>
  <si>
    <t>59051476</t>
  </si>
  <si>
    <t xml:space="preserve">profil začišťovací PVC 9mm s výztužnou tkaninou pro ostění </t>
  </si>
  <si>
    <t>2141335048</t>
  </si>
  <si>
    <t>69,41*1,05 'Přepočtené koeficientem množství</t>
  </si>
  <si>
    <t>54</t>
  </si>
  <si>
    <t>59051510</t>
  </si>
  <si>
    <t xml:space="preserve">profil začišťovací s okapnicí PVC s výztužnou tkaninou pro nadpraží </t>
  </si>
  <si>
    <t>-280194597</t>
  </si>
  <si>
    <t>15,21*1,05 'Přepočtené koeficientem množství</t>
  </si>
  <si>
    <t>55</t>
  </si>
  <si>
    <t>59051512</t>
  </si>
  <si>
    <t xml:space="preserve">profil začišťovací s okapnicí PVC s výztužnou tkaninou pro parapet </t>
  </si>
  <si>
    <t>1881572325</t>
  </si>
  <si>
    <t>12,96*1,05 'Přepočtené koeficientem množství</t>
  </si>
  <si>
    <t>56</t>
  </si>
  <si>
    <t>63127466</t>
  </si>
  <si>
    <t xml:space="preserve">profil rohový Al 23x23mm s výztužnou tkaninou š 100mm </t>
  </si>
  <si>
    <t>-448317558</t>
  </si>
  <si>
    <t>18,6*1,05 'Přepočtené koeficientem množství</t>
  </si>
  <si>
    <t>57</t>
  </si>
  <si>
    <t>59051502</t>
  </si>
  <si>
    <t xml:space="preserve">profil dilatační rohový PVC s výztužnou tkaninou </t>
  </si>
  <si>
    <t>1625612156</t>
  </si>
  <si>
    <t>12,8*1,05 'Přepočtené koeficientem množství</t>
  </si>
  <si>
    <t>58</t>
  </si>
  <si>
    <t>622271061.1</t>
  </si>
  <si>
    <t xml:space="preserve">Montáž +dodávka odvětrávané fasády stěn nýtováním na dřevěný rošt tepelná izolace tl. 160 mm,svislé lamely tl.25mm,parotěsná  a vzduchotěsná vrstva,vč.spoj.prvků,povrch.úpravy,lišt a všech doplňků</t>
  </si>
  <si>
    <t>-977468102</t>
  </si>
  <si>
    <t>(1,5*2+5,3+6,5+11,805+3,87+4,8)*(2,575+0,9)</t>
  </si>
  <si>
    <t>(3,38+18,89+15,27+9,595+1,8)*(6,23-2,575)</t>
  </si>
  <si>
    <t>(4,8+5,0+5,8+8,5+1,8)*(6,38-6,23)</t>
  </si>
  <si>
    <t>-1,5*2,7*2</t>
  </si>
  <si>
    <t>-0,895*2,25</t>
  </si>
  <si>
    <t>-0,9*2,0</t>
  </si>
  <si>
    <t>-0,625*2,22</t>
  </si>
  <si>
    <t>-0,625*2,25</t>
  </si>
  <si>
    <t>-2,78*1,07</t>
  </si>
  <si>
    <t>-0,8*2,6</t>
  </si>
  <si>
    <t>-1,03*2,6</t>
  </si>
  <si>
    <t>-0,8*1,8</t>
  </si>
  <si>
    <t>-1,59*2,6</t>
  </si>
  <si>
    <t>-4,145*1,07</t>
  </si>
  <si>
    <t>-1,59*1,95</t>
  </si>
  <si>
    <t>-0,85*2,6</t>
  </si>
  <si>
    <t>-2,0*2,6</t>
  </si>
  <si>
    <t>-2,0*2,1</t>
  </si>
  <si>
    <t>-0,948*2,6</t>
  </si>
  <si>
    <t>255</t>
  </si>
  <si>
    <t>59</t>
  </si>
  <si>
    <t>622271091.1</t>
  </si>
  <si>
    <t>Montáž+dodávka odvětrávané fasády ostění nebo nadpraží nýtováním na dřevěný rošt,vč,spojov.prvků,povrchové úpravy,lišt a všech doplňků</t>
  </si>
  <si>
    <t>845415296</t>
  </si>
  <si>
    <t>(1,5+2,7)*2*2</t>
  </si>
  <si>
    <t>(0,895+2,25)*2</t>
  </si>
  <si>
    <t>(0,9+2,0*2)</t>
  </si>
  <si>
    <t>(0,625+2,22)*2</t>
  </si>
  <si>
    <t>(0,625+2,25)*2</t>
  </si>
  <si>
    <t>(2,78+1,07)*2</t>
  </si>
  <si>
    <t>(0,8+2,6)*2</t>
  </si>
  <si>
    <t>(1,03+2,6)*2</t>
  </si>
  <si>
    <t>(0,8+1,8)*2</t>
  </si>
  <si>
    <t>(1,59+2,6)*2</t>
  </si>
  <si>
    <t>(4,145+1,07)*2</t>
  </si>
  <si>
    <t>(1,59+1,95)*2</t>
  </si>
  <si>
    <t>(0,85+2,6)*2</t>
  </si>
  <si>
    <t>(2,0+2,6)*2</t>
  </si>
  <si>
    <t>(2,0+2,1)*2</t>
  </si>
  <si>
    <t>(0,948+2,6)*2</t>
  </si>
  <si>
    <t>60</t>
  </si>
  <si>
    <t>622511R01</t>
  </si>
  <si>
    <t>Betonová stěrka pro exteriér-imitace pohledového betonu vč.podklad.úpravy a všech doplňků</t>
  </si>
  <si>
    <t>-1169875307</t>
  </si>
  <si>
    <t>((16,57+11,72)*2-2,9)*1,5</t>
  </si>
  <si>
    <t>(1,5*2+5,3+6,5+11,805+3,87+4,8)*0,5</t>
  </si>
  <si>
    <t>61</t>
  </si>
  <si>
    <t>622531022</t>
  </si>
  <si>
    <t>Tenkovrstvá silikonová zrnitá omítka zrnitost 2,0 mm vnějších stěn</t>
  </si>
  <si>
    <t>896886652</t>
  </si>
  <si>
    <t>ostění</t>
  </si>
  <si>
    <t>(1,44+1,5)*2*(0,175+0,18)*7</t>
  </si>
  <si>
    <t>(0,8+2,0*2)*(0,3+0,18)*2</t>
  </si>
  <si>
    <t>(1,45+2,0*2)*0,48</t>
  </si>
  <si>
    <t>(0,72+2,55*2)*0,355*4</t>
  </si>
  <si>
    <t>300</t>
  </si>
  <si>
    <t>366</t>
  </si>
  <si>
    <t>623151031</t>
  </si>
  <si>
    <t>Penetrační silikonový nátěr vnějších pastovitých tenkovrstvých omítek pilířů a sloupů</t>
  </si>
  <si>
    <t>2113356979</t>
  </si>
  <si>
    <t>62</t>
  </si>
  <si>
    <t>623531022</t>
  </si>
  <si>
    <t>Tenkovrstvá silikonová zrnitá omítka zrnitost 2,0 mm vnějších pilířů nebo sloupů</t>
  </si>
  <si>
    <t>844460640</t>
  </si>
  <si>
    <t>0,3*4*4,1*5</t>
  </si>
  <si>
    <t>63</t>
  </si>
  <si>
    <t>629991011</t>
  </si>
  <si>
    <t>Zakrytí výplní otvorů a svislých ploch fólií přilepenou lepící páskou</t>
  </si>
  <si>
    <t>-408635449</t>
  </si>
  <si>
    <t>1,5*2,7*2</t>
  </si>
  <si>
    <t>0,895*2,25</t>
  </si>
  <si>
    <t>0,9*2,0</t>
  </si>
  <si>
    <t>0,625*2,22</t>
  </si>
  <si>
    <t>0,625*2,25</t>
  </si>
  <si>
    <t>2,78*1,07</t>
  </si>
  <si>
    <t>0,8*2,6</t>
  </si>
  <si>
    <t>1,03*2,6</t>
  </si>
  <si>
    <t>0,8*1,8</t>
  </si>
  <si>
    <t>1,59*2,6</t>
  </si>
  <si>
    <t>4,145*1,07</t>
  </si>
  <si>
    <t>1,59*1,95</t>
  </si>
  <si>
    <t>0,85*2,6</t>
  </si>
  <si>
    <t>2,0*2,6</t>
  </si>
  <si>
    <t>2,0*2,1</t>
  </si>
  <si>
    <t>0,948*2,6</t>
  </si>
  <si>
    <t>1,44*1,5*7</t>
  </si>
  <si>
    <t>0,8*2,0*2</t>
  </si>
  <si>
    <t>1,45*2,0</t>
  </si>
  <si>
    <t>0,72*2,55*4</t>
  </si>
  <si>
    <t>64</t>
  </si>
  <si>
    <t>629995101</t>
  </si>
  <si>
    <t>Očištění vnějších ploch tlakovou vodou</t>
  </si>
  <si>
    <t>1110682937</t>
  </si>
  <si>
    <t>65</t>
  </si>
  <si>
    <t>631311115</t>
  </si>
  <si>
    <t>Mazanina tl do 80 mm z betonu prostého bez zvýšených nároků na prostředí tř. C 20/25</t>
  </si>
  <si>
    <t>-123813708</t>
  </si>
  <si>
    <t>ochranná betonová mazanina</t>
  </si>
  <si>
    <t>9,45+14,05+2,2+12,85+2,4+2,7+15,55</t>
  </si>
  <si>
    <t>10,0</t>
  </si>
  <si>
    <t>69,2*0,06</t>
  </si>
  <si>
    <t>66</t>
  </si>
  <si>
    <t>-1970676761</t>
  </si>
  <si>
    <t>roznášscí betonová mazanina</t>
  </si>
  <si>
    <t>9,45+14,05+2,2+12,85+2,4+2,7+15,55+8,3</t>
  </si>
  <si>
    <t>10,0+6,65</t>
  </si>
  <si>
    <t>85*0,05</t>
  </si>
  <si>
    <t>67</t>
  </si>
  <si>
    <t>631311135</t>
  </si>
  <si>
    <t>Mazanina tl do 240 mm z betonu prostého bez zvýšených nároků na prostředí tř.C 20/25</t>
  </si>
  <si>
    <t>1179379506</t>
  </si>
  <si>
    <t>deska venkovní schodiště</t>
  </si>
  <si>
    <t>3,0*(2,0+2,48)*0,5*0,2</t>
  </si>
  <si>
    <t>(2,39+0,6)*2,25*0,2</t>
  </si>
  <si>
    <t>2,0*1,2*0,2</t>
  </si>
  <si>
    <t>1,0*1,8*0,2</t>
  </si>
  <si>
    <t>3,0*0,385*0,25*2</t>
  </si>
  <si>
    <t>2,1*0,35*0,25</t>
  </si>
  <si>
    <t>1,2*0,35*0,25</t>
  </si>
  <si>
    <t>68</t>
  </si>
  <si>
    <t>631311125</t>
  </si>
  <si>
    <t>Mazanina tl do 120 mm z betonu prostého bez zvýšených nároků na prostředí tř. C 20/25</t>
  </si>
  <si>
    <t>1851651725</t>
  </si>
  <si>
    <t>podkladní beton - přístavby</t>
  </si>
  <si>
    <t>6,5*(5,2+4,0)*0,5</t>
  </si>
  <si>
    <t>8,0*(2,9+0,1*2)</t>
  </si>
  <si>
    <t>(4,0+6,0)*0,5*(4,35+0,31)</t>
  </si>
  <si>
    <t>(2,7+0,3)*(0,3+2,7+0,1+2,4+0,3)</t>
  </si>
  <si>
    <t>100*0,1</t>
  </si>
  <si>
    <t>69</t>
  </si>
  <si>
    <t>475121308</t>
  </si>
  <si>
    <t>nadbetonování zdiva pod hl.vazným trámem</t>
  </si>
  <si>
    <t>16,57*0,3*0,2*2</t>
  </si>
  <si>
    <t>70</t>
  </si>
  <si>
    <t>631319011</t>
  </si>
  <si>
    <t>Příplatek k mazanině tl do 80 mm za přehlazení povrchu</t>
  </si>
  <si>
    <t>1573405215</t>
  </si>
  <si>
    <t>71</t>
  </si>
  <si>
    <t>-454623540</t>
  </si>
  <si>
    <t>72</t>
  </si>
  <si>
    <t>631319012</t>
  </si>
  <si>
    <t>Příplatek k mazanině tl do 120 mm za přehlazení povrchu</t>
  </si>
  <si>
    <t>1411151148</t>
  </si>
  <si>
    <t>73</t>
  </si>
  <si>
    <t>631319171</t>
  </si>
  <si>
    <t>Příplatek k mazanině tl do 80 mm za stržení povrchu spodní vrstvy před vložením výztuže</t>
  </si>
  <si>
    <t>834581399</t>
  </si>
  <si>
    <t>74</t>
  </si>
  <si>
    <t>631319173</t>
  </si>
  <si>
    <t>Příplatek k mazanině tl do 120 mm za stržení povrchu spodní vrstvy před vložením výztuže</t>
  </si>
  <si>
    <t>-238284018</t>
  </si>
  <si>
    <t>75</t>
  </si>
  <si>
    <t>631351101</t>
  </si>
  <si>
    <t>Zřízení bednění rýh a hran v podlahách</t>
  </si>
  <si>
    <t>-1070581014</t>
  </si>
  <si>
    <t>(3,0+6,5)*0,1</t>
  </si>
  <si>
    <t>(6,5+11,805+3,87+4,8+1,5*2+5,2)*0,1</t>
  </si>
  <si>
    <t>(3,0+2,0+2,48)*2*0,2</t>
  </si>
  <si>
    <t>(2,39+0,6+2,25)*2*0,2</t>
  </si>
  <si>
    <t>(2,0+1,2)*2*0,2</t>
  </si>
  <si>
    <t>(1,0+1,8)*2*0,2</t>
  </si>
  <si>
    <t>(3,0+0,35)*2*0,25*2</t>
  </si>
  <si>
    <t>(2,1+0,35)*2*0,25</t>
  </si>
  <si>
    <t>(1,2+0,35)*2*0,25</t>
  </si>
  <si>
    <t>76</t>
  </si>
  <si>
    <t>2142751567</t>
  </si>
  <si>
    <t>16,57*2*0,2*2</t>
  </si>
  <si>
    <t>77</t>
  </si>
  <si>
    <t>631351102</t>
  </si>
  <si>
    <t>Odstranění bednění rýh a hran v podlahách</t>
  </si>
  <si>
    <t>339946293</t>
  </si>
  <si>
    <t>78</t>
  </si>
  <si>
    <t>774657850</t>
  </si>
  <si>
    <t>79</t>
  </si>
  <si>
    <t>631362021</t>
  </si>
  <si>
    <t>Výztuž mazanin svařovanými sítěmi Kari</t>
  </si>
  <si>
    <t>-638675033</t>
  </si>
  <si>
    <t>(28,3+20,9+7,0*2)*1,351*1,15*0,001</t>
  </si>
  <si>
    <t>80</t>
  </si>
  <si>
    <t>-851712757</t>
  </si>
  <si>
    <t>100*1,351*1,15*0,001</t>
  </si>
  <si>
    <t>85*1,351*1,15*0,001</t>
  </si>
  <si>
    <t>17*4,335*1,15*0,001</t>
  </si>
  <si>
    <t>81</t>
  </si>
  <si>
    <t>632441215</t>
  </si>
  <si>
    <t>Potěr anhydritový samonivelační litý C20 tl do 50 mm</t>
  </si>
  <si>
    <t>2033915569</t>
  </si>
  <si>
    <t>8,1+4,25+2,1+1,2*1,4</t>
  </si>
  <si>
    <t>632451234</t>
  </si>
  <si>
    <t xml:space="preserve">Potěr cementový  tl do 50 mm</t>
  </si>
  <si>
    <t>-54806812</t>
  </si>
  <si>
    <t>strop nad 1.NP</t>
  </si>
  <si>
    <t>3,0*6,25</t>
  </si>
  <si>
    <t>nad 2.NP</t>
  </si>
  <si>
    <t>3,0*(6,5+4,75)</t>
  </si>
  <si>
    <t>83</t>
  </si>
  <si>
    <t>632481213</t>
  </si>
  <si>
    <t>Separační vrstva z PE fólie</t>
  </si>
  <si>
    <t>181441682</t>
  </si>
  <si>
    <t>85+17</t>
  </si>
  <si>
    <t>Trubní vedení</t>
  </si>
  <si>
    <t>84</t>
  </si>
  <si>
    <t>811391111.1</t>
  </si>
  <si>
    <t>Montáž potrubí z trub betonových s polodrážkou (přímých) a integrovaným pryžovým těsněním otevřený výkop sklon do 20 % DN 300</t>
  </si>
  <si>
    <t>-2001865806</t>
  </si>
  <si>
    <t>85</t>
  </si>
  <si>
    <t>59221011</t>
  </si>
  <si>
    <t>trouba betonová přímá DN 300 dl 100cm</t>
  </si>
  <si>
    <t>-279103335</t>
  </si>
  <si>
    <t>1*1,01 'Přepočtené koeficientem množství</t>
  </si>
  <si>
    <t>86</t>
  </si>
  <si>
    <t>890351851</t>
  </si>
  <si>
    <t>Bourání šachet ze ŽB strojně obestavěného prostoru do 5 m3</t>
  </si>
  <si>
    <t>-1262081107</t>
  </si>
  <si>
    <t>žumpa</t>
  </si>
  <si>
    <t>3,5*3,0*3,0</t>
  </si>
  <si>
    <t>87</t>
  </si>
  <si>
    <t>894414211</t>
  </si>
  <si>
    <t>Osazení betonových nebo železobetonových dílců pro šachty desek zákrytových</t>
  </si>
  <si>
    <t>273012316</t>
  </si>
  <si>
    <t xml:space="preserve">"V07"   1</t>
  </si>
  <si>
    <t>88</t>
  </si>
  <si>
    <t>ZPS.TZS00519</t>
  </si>
  <si>
    <t xml:space="preserve">Zákrytová prefa deska 1500-300,tl.200mm </t>
  </si>
  <si>
    <t>1209759646</t>
  </si>
  <si>
    <t>89</t>
  </si>
  <si>
    <t>895270062</t>
  </si>
  <si>
    <t>mont+dod poklop betonový pro třídu zatížení D 400</t>
  </si>
  <si>
    <t>1001599567</t>
  </si>
  <si>
    <t>Ostatní konstrukce a práce-bourání</t>
  </si>
  <si>
    <t>90</t>
  </si>
  <si>
    <t>936104211</t>
  </si>
  <si>
    <t>Montáž odpadkového koše do betonové patky</t>
  </si>
  <si>
    <t>112707060</t>
  </si>
  <si>
    <t>91</t>
  </si>
  <si>
    <t>74910144</t>
  </si>
  <si>
    <t>koš odpadkový betonový šestihranný přírodní hladký, rozměr 515x440x700mm</t>
  </si>
  <si>
    <t>-695950990</t>
  </si>
  <si>
    <t>92</t>
  </si>
  <si>
    <t>936124111</t>
  </si>
  <si>
    <t>Montáž lavičky stabilní parkové přichycené šrouby bez zabetonování noh</t>
  </si>
  <si>
    <t>-2129210899</t>
  </si>
  <si>
    <t>93</t>
  </si>
  <si>
    <t>74910108</t>
  </si>
  <si>
    <t>lavička bez opěradla (nekotvená) 2000x400x450mm konstrukce-beton, sedák–beton</t>
  </si>
  <si>
    <t>-2107443679</t>
  </si>
  <si>
    <t>367</t>
  </si>
  <si>
    <t>936174311</t>
  </si>
  <si>
    <t>Montáž stojanu na kola pro 5 kol kotevními šrouby na pevný podklad</t>
  </si>
  <si>
    <t>1770883612</t>
  </si>
  <si>
    <t>368</t>
  </si>
  <si>
    <t>74910158</t>
  </si>
  <si>
    <t>stojan na kola na 3 kola jednostranný, vymývaný beton 910x510x290mm</t>
  </si>
  <si>
    <t>-1562496948</t>
  </si>
  <si>
    <t>95</t>
  </si>
  <si>
    <t>941111131</t>
  </si>
  <si>
    <t>Montáž lešení řadového trubkového lehkého s podlahami zatížení do 200 kg/m2 š do 1,5 m v do 10 m</t>
  </si>
  <si>
    <t>-547349149</t>
  </si>
  <si>
    <t>(16,57+1,5*2+11,72+1,5*2)*2*(8,63+1,0)</t>
  </si>
  <si>
    <t>(1,5*2+5,3+6,5+11,805+3,87+4,8+1,5*8)*(6,38+1,0)</t>
  </si>
  <si>
    <t>96</t>
  </si>
  <si>
    <t>941111231</t>
  </si>
  <si>
    <t>Příplatek k lešení řadovému trubkovému lehkému s podlahami š 1,5 m v 10 m za první a ZKD den použití</t>
  </si>
  <si>
    <t>958063219</t>
  </si>
  <si>
    <t>leš*30*3</t>
  </si>
  <si>
    <t>97</t>
  </si>
  <si>
    <t>941111831</t>
  </si>
  <si>
    <t>Demontáž lešení řadového trubkového lehkého s podlahami zatížení do 200 kg/m2 š do 1,5 m v do 10 m</t>
  </si>
  <si>
    <t>-1097136515</t>
  </si>
  <si>
    <t>98</t>
  </si>
  <si>
    <t>944611111</t>
  </si>
  <si>
    <t>Montáž ochranné plachty z textilie z umělých vláken</t>
  </si>
  <si>
    <t>1255969606</t>
  </si>
  <si>
    <t>99</t>
  </si>
  <si>
    <t>944611211</t>
  </si>
  <si>
    <t>Příplatek k ochranné plachtě za první a ZKD den použití</t>
  </si>
  <si>
    <t>-1769295069</t>
  </si>
  <si>
    <t>100</t>
  </si>
  <si>
    <t>944611811</t>
  </si>
  <si>
    <t>Demontáž ochranné plachty z textilie z umělých vláken</t>
  </si>
  <si>
    <t>-984300144</t>
  </si>
  <si>
    <t>101</t>
  </si>
  <si>
    <t>949101111</t>
  </si>
  <si>
    <t>Lešení pomocné pro objekty pozemních staveb s lešeňovou podlahou v do 1,9 m zatížení do 150 kg/m2</t>
  </si>
  <si>
    <t>-2121546066</t>
  </si>
  <si>
    <t>100,0+16,57*11,7*2+100</t>
  </si>
  <si>
    <t>102</t>
  </si>
  <si>
    <t>952901111</t>
  </si>
  <si>
    <t>Vyčištění budov bytové a občanské výstavby při výšce podlaží do 4 m</t>
  </si>
  <si>
    <t>-1886516227</t>
  </si>
  <si>
    <t>261,3+266,95</t>
  </si>
  <si>
    <t>103</t>
  </si>
  <si>
    <t>953945145</t>
  </si>
  <si>
    <t>Kotvy mechanické M 16 dl 300 mm pro střední zatížení do betonu, ŽB nebo kamene s vyvrtáním otvoru</t>
  </si>
  <si>
    <t>1572228575</t>
  </si>
  <si>
    <t>stropy kotvení L 100/200</t>
  </si>
  <si>
    <t>26+23</t>
  </si>
  <si>
    <t>104</t>
  </si>
  <si>
    <t>953961211</t>
  </si>
  <si>
    <t>Kotvy chemickou patronou M 8 hl 80 mm do betonu, ŽB nebo kamene s vyvrtáním otvoru</t>
  </si>
  <si>
    <t>-927398035</t>
  </si>
  <si>
    <t>2*2</t>
  </si>
  <si>
    <t>953965112</t>
  </si>
  <si>
    <t>Kotevní šroub pro chemické kotvy M 8 dl 150 mm</t>
  </si>
  <si>
    <t>-223394459</t>
  </si>
  <si>
    <t>4*2</t>
  </si>
  <si>
    <t>106</t>
  </si>
  <si>
    <t>961044111</t>
  </si>
  <si>
    <t>Bourání základů z betonu prostého</t>
  </si>
  <si>
    <t>-945096142</t>
  </si>
  <si>
    <t>vstupní schodišě+skryté základy</t>
  </si>
  <si>
    <t>1,0*1,0*1,0*0,5*2</t>
  </si>
  <si>
    <t>107</t>
  </si>
  <si>
    <t>962031132</t>
  </si>
  <si>
    <t>Bourání příček z cihel pálených na MVC tl do 100 mm</t>
  </si>
  <si>
    <t>437167852</t>
  </si>
  <si>
    <t>25*2,66</t>
  </si>
  <si>
    <t>10*2,97</t>
  </si>
  <si>
    <t>108</t>
  </si>
  <si>
    <t>962032431</t>
  </si>
  <si>
    <t>Bourání zdiva cihelných z dutých nebo plných cihel pálených i nepálených na MV nebo MVC do 1 m3</t>
  </si>
  <si>
    <t>377934546</t>
  </si>
  <si>
    <t>4,0*2,97*0,2</t>
  </si>
  <si>
    <t>odk.B6</t>
  </si>
  <si>
    <t>11,0*2,99*0,3</t>
  </si>
  <si>
    <t>109</t>
  </si>
  <si>
    <t>962032432</t>
  </si>
  <si>
    <t>Bourání zdiva cihelných z dutých nebo plných cihel pálených i nepálených na MV nebo MVC přes 1 m3</t>
  </si>
  <si>
    <t>1860747010</t>
  </si>
  <si>
    <t>odk.B9 štítová stěna</t>
  </si>
  <si>
    <t>11,4*0,5*0,4</t>
  </si>
  <si>
    <t>11,4*1,5*0,4</t>
  </si>
  <si>
    <t>110</t>
  </si>
  <si>
    <t>962081141</t>
  </si>
  <si>
    <t>Bourání příček ze skleněných tvárnic tl do 150 mm</t>
  </si>
  <si>
    <t>889998351</t>
  </si>
  <si>
    <t>1,0*0,8*3</t>
  </si>
  <si>
    <t>1,0*0,6</t>
  </si>
  <si>
    <t>111</t>
  </si>
  <si>
    <t>963012510</t>
  </si>
  <si>
    <t>Bourání stropů z ŽB desek š do 300 mm tl do 140 mm</t>
  </si>
  <si>
    <t>-1687667732</t>
  </si>
  <si>
    <t>strop nad přístavkem 2.NP odk.B7</t>
  </si>
  <si>
    <t>3,0*5,0*0,25</t>
  </si>
  <si>
    <t>112</t>
  </si>
  <si>
    <t>963042819</t>
  </si>
  <si>
    <t>Bourání schodišťových stupňů betonových zhotovených na místě</t>
  </si>
  <si>
    <t>-1677985498</t>
  </si>
  <si>
    <t>3,0*6</t>
  </si>
  <si>
    <t>1,65*7+3,0*3</t>
  </si>
  <si>
    <t>1,0*3+1,0*2</t>
  </si>
  <si>
    <t>113</t>
  </si>
  <si>
    <t>965043331</t>
  </si>
  <si>
    <t>Bourání podkladů pod dlažby betonových s potěrem nebo teracem tl do 100 mm pl do 4 m2</t>
  </si>
  <si>
    <t>1939384583</t>
  </si>
  <si>
    <t>odk.B11-položení nové kanalizace</t>
  </si>
  <si>
    <t xml:space="preserve">"m.č.114-117"  5,62+2,04+1,12*2+0,98</t>
  </si>
  <si>
    <t xml:space="preserve">"m.č.112"  5,5</t>
  </si>
  <si>
    <t xml:space="preserve">"m.č.108"  2,5</t>
  </si>
  <si>
    <t xml:space="preserve">"m.č.103"  0,7</t>
  </si>
  <si>
    <t>19,58*0,1</t>
  </si>
  <si>
    <t>114</t>
  </si>
  <si>
    <t>965045113</t>
  </si>
  <si>
    <t>Bourání potěrů cementových nebo pískocementových tl do 50 mm pl přes 4 m2</t>
  </si>
  <si>
    <t>-1878120916</t>
  </si>
  <si>
    <t>odk.B8</t>
  </si>
  <si>
    <t xml:space="preserve">"1.NP"        114,5-9,5</t>
  </si>
  <si>
    <t xml:space="preserve">"2.NP"        8,0</t>
  </si>
  <si>
    <t>"1.NP" 9,5</t>
  </si>
  <si>
    <t>"1.NP" 9,5+10,3</t>
  </si>
  <si>
    <t xml:space="preserve">"2.NP"     115-8-10,3</t>
  </si>
  <si>
    <t>115</t>
  </si>
  <si>
    <t>966001211</t>
  </si>
  <si>
    <t>Odstranění lavičky a stoly zabetonované</t>
  </si>
  <si>
    <t>1766053302</t>
  </si>
  <si>
    <t>116</t>
  </si>
  <si>
    <t>966073121</t>
  </si>
  <si>
    <t>Demontáž krytiny ocelových střech z tvarovaných ocelových plechů šroubovaných budov v do 6 m</t>
  </si>
  <si>
    <t>-150252379</t>
  </si>
  <si>
    <t xml:space="preserve">"zahradní altán"       3,14*5,3*5,3</t>
  </si>
  <si>
    <t xml:space="preserve">"nadstřešení terasy"        13,25*3,1</t>
  </si>
  <si>
    <t xml:space="preserve">"nadstřešení schodiště"   7,7*5,0</t>
  </si>
  <si>
    <t>117</t>
  </si>
  <si>
    <t>968062246</t>
  </si>
  <si>
    <t>Vybourání dřevěných rámů oken jednoduchých včetně křídel pl do 4 m2</t>
  </si>
  <si>
    <t>266767190</t>
  </si>
  <si>
    <t xml:space="preserve">"2.NP"         2,31*1,1</t>
  </si>
  <si>
    <t>118</t>
  </si>
  <si>
    <t>968062354</t>
  </si>
  <si>
    <t>Vybourání dřevěných rámů oken dvojitých včetně křídel pl do 1 m2</t>
  </si>
  <si>
    <t>1460097598</t>
  </si>
  <si>
    <t>1.PP</t>
  </si>
  <si>
    <t>0,8*0,64*2</t>
  </si>
  <si>
    <t>0,57*0,57*2</t>
  </si>
  <si>
    <t>0,8*0,97</t>
  </si>
  <si>
    <t>0,58*0,58*4</t>
  </si>
  <si>
    <t>119</t>
  </si>
  <si>
    <t>968062356</t>
  </si>
  <si>
    <t>Vybourání dřevěných rámů oken dvojitých včetně křídel pl do 4 m2</t>
  </si>
  <si>
    <t>1603384542</t>
  </si>
  <si>
    <t>1,5*1,5*7</t>
  </si>
  <si>
    <t>1,5*1,5*8</t>
  </si>
  <si>
    <t>120</t>
  </si>
  <si>
    <t>968072455</t>
  </si>
  <si>
    <t>Vybourání kovových dveřních zárubní pl do 2 m2</t>
  </si>
  <si>
    <t>435989065</t>
  </si>
  <si>
    <t>1,0*2,0*(2+2+12+6+1)</t>
  </si>
  <si>
    <t>121</t>
  </si>
  <si>
    <t>968072456</t>
  </si>
  <si>
    <t>Vybourání kovových dveřních zárubní pl přes 2 m2</t>
  </si>
  <si>
    <t>-1760871651</t>
  </si>
  <si>
    <t>1,3*2,05</t>
  </si>
  <si>
    <t>1,7*2,1</t>
  </si>
  <si>
    <t>122</t>
  </si>
  <si>
    <t>971033561</t>
  </si>
  <si>
    <t>Vybourání otvorů ve zdivu cihelném pl do 1 m2 na MVC nebo MV tl do 600 mm</t>
  </si>
  <si>
    <t>1007823222</t>
  </si>
  <si>
    <t>vybourání parapetního zdiva odk.B9</t>
  </si>
  <si>
    <t>0,78*1,055*0,4*4</t>
  </si>
  <si>
    <t>123</t>
  </si>
  <si>
    <t>971033651</t>
  </si>
  <si>
    <t>Vybourání otvorů ve zdivu cihelném pl do 4 m2 na MVC nebo MV tl do 600 mm</t>
  </si>
  <si>
    <t>-1398573308</t>
  </si>
  <si>
    <t>1,5*1,055*0,4*3</t>
  </si>
  <si>
    <t>124</t>
  </si>
  <si>
    <t>971042551</t>
  </si>
  <si>
    <t>Vybourání otvorů v betonových příčkách a zdech pl do 1 m2</t>
  </si>
  <si>
    <t>221283764</t>
  </si>
  <si>
    <t>0,935*1,0*0,4*2</t>
  </si>
  <si>
    <t>125</t>
  </si>
  <si>
    <t>977311112</t>
  </si>
  <si>
    <t>Řezání stávajících betonových mazanin nevyztužených hl do 100 mm</t>
  </si>
  <si>
    <t>-1116016839</t>
  </si>
  <si>
    <t>1,8+3,29+4,3+0,83+0,1+1,82</t>
  </si>
  <si>
    <t>126</t>
  </si>
  <si>
    <t>978013191</t>
  </si>
  <si>
    <t>Otlučení (osekání) vnitřní vápenné nebo vápenocementové omítky stěn v rozsahu do 100 %</t>
  </si>
  <si>
    <t>1019340893</t>
  </si>
  <si>
    <t>2,4*(2,62+0,8)</t>
  </si>
  <si>
    <t>(2,7+0,9)*2,62</t>
  </si>
  <si>
    <t>(10,1+2,64+5,625+1,8+0,6+1,6+2,3)*2,6</t>
  </si>
  <si>
    <t>-1,5*2,3*3</t>
  </si>
  <si>
    <t>-1,6*2,0</t>
  </si>
  <si>
    <t>(3,0+1,5+1,4)*(5,913-2,97)</t>
  </si>
  <si>
    <t>127</t>
  </si>
  <si>
    <t>981011312</t>
  </si>
  <si>
    <t>Demolice budov zděných na MVC podíl konstrukcí do 15 % postupným rozebíráním</t>
  </si>
  <si>
    <t>-539573363</t>
  </si>
  <si>
    <t>venkovní výčep</t>
  </si>
  <si>
    <t>6,0*6,0*3,5</t>
  </si>
  <si>
    <t>128</t>
  </si>
  <si>
    <t>981332111</t>
  </si>
  <si>
    <t>Demolice ocelových konstrukcí</t>
  </si>
  <si>
    <t>2132643716</t>
  </si>
  <si>
    <t>zahradní altán - odhad</t>
  </si>
  <si>
    <t>20,0</t>
  </si>
  <si>
    <t>OK nadstřešení rampy</t>
  </si>
  <si>
    <t>2,5</t>
  </si>
  <si>
    <t>OK nadstřešení schodiště</t>
  </si>
  <si>
    <t>2,0</t>
  </si>
  <si>
    <t>129</t>
  </si>
  <si>
    <t>981511114</t>
  </si>
  <si>
    <t>Demolice konstrukcí objektů z betonu železového postupným rozebíráním</t>
  </si>
  <si>
    <t>-1895738399</t>
  </si>
  <si>
    <t xml:space="preserve">venkovní terasa  odk.B1</t>
  </si>
  <si>
    <t>13,25*3,1*0,25</t>
  </si>
  <si>
    <t>(13,25+3,1)*2*0,3*(1,0+0,9)</t>
  </si>
  <si>
    <t>venkovní schodiště odk.B2</t>
  </si>
  <si>
    <t>4,7*5,15*0,25</t>
  </si>
  <si>
    <t>(4,7+5,15)*2*0,3*(1,0+0,9)</t>
  </si>
  <si>
    <t>47*0,5</t>
  </si>
  <si>
    <t>130</t>
  </si>
  <si>
    <t>981511116</t>
  </si>
  <si>
    <t>Demolice konstrukcí objektů z betonu prostého postupným rozebíráním</t>
  </si>
  <si>
    <t>-1365964523</t>
  </si>
  <si>
    <t>131</t>
  </si>
  <si>
    <t>981513114</t>
  </si>
  <si>
    <t>Demolice konstrukcí objektů z betonu železového těžkou mechanizací</t>
  </si>
  <si>
    <t>-764569</t>
  </si>
  <si>
    <t>podlaha zahradního altánu+základy</t>
  </si>
  <si>
    <t>3,14*5,3*5,3*0,6</t>
  </si>
  <si>
    <t>132</t>
  </si>
  <si>
    <t>981513116</t>
  </si>
  <si>
    <t>Demolice konstrukcí objektů z betonu prostého těžkou mechanizací</t>
  </si>
  <si>
    <t>-1847698918</t>
  </si>
  <si>
    <t>výčep- základy</t>
  </si>
  <si>
    <t>6,0*6,0*0,5</t>
  </si>
  <si>
    <t>133</t>
  </si>
  <si>
    <t>985331211</t>
  </si>
  <si>
    <t>Dodatečné vlepování betonářské výztuže D 8 mm do chemické malty včetně vyvrtání otvoru</t>
  </si>
  <si>
    <t>976282705</t>
  </si>
  <si>
    <t>0,5*2</t>
  </si>
  <si>
    <t>134</t>
  </si>
  <si>
    <t>13021011</t>
  </si>
  <si>
    <t>tyč ocelová žebírková jakost BSt 500S výztuž do betonu D 8mm</t>
  </si>
  <si>
    <t>-2110319285</t>
  </si>
  <si>
    <t>1,000*0,395*1,15*0,001</t>
  </si>
  <si>
    <t>369</t>
  </si>
  <si>
    <t>993111111</t>
  </si>
  <si>
    <t>Dovoz a odvoz lešení řadového do 10 km včetně naložení a složení</t>
  </si>
  <si>
    <t>114817570</t>
  </si>
  <si>
    <t>370</t>
  </si>
  <si>
    <t>993111119</t>
  </si>
  <si>
    <t>Příplatek k ceně dovozu a odvozu lešení řadového ZKD 10 km přes 10 km</t>
  </si>
  <si>
    <t>-1368041721</t>
  </si>
  <si>
    <t>997</t>
  </si>
  <si>
    <t>Přesun sutě</t>
  </si>
  <si>
    <t>135</t>
  </si>
  <si>
    <t>997013113</t>
  </si>
  <si>
    <t>Vnitrostaveništní doprava suti a vybouraných hmot pro budovy v do 12 m s použitím mechanizace</t>
  </si>
  <si>
    <t>344731868</t>
  </si>
  <si>
    <t>136</t>
  </si>
  <si>
    <t>997013501</t>
  </si>
  <si>
    <t>Odvoz suti a vybouraných hmot na skládku nebo meziskládku do 1 km se složením</t>
  </si>
  <si>
    <t>-148279237</t>
  </si>
  <si>
    <t>137</t>
  </si>
  <si>
    <t>997013509</t>
  </si>
  <si>
    <t>Příplatek k odvozu suti a vybouraných hmot na skládku ZKD 1 km přes 1 km</t>
  </si>
  <si>
    <t>-787637727</t>
  </si>
  <si>
    <t>542,69*19 'Přepočtené koeficientem množství</t>
  </si>
  <si>
    <t>138</t>
  </si>
  <si>
    <t>997013631</t>
  </si>
  <si>
    <t>Poplatek za uložení na skládce (skládkovné) stavebního odpadu směsného kód odpadu 17 09 04</t>
  </si>
  <si>
    <t>1034424073</t>
  </si>
  <si>
    <t>998</t>
  </si>
  <si>
    <t>Přesun hmot</t>
  </si>
  <si>
    <t>139</t>
  </si>
  <si>
    <t>998011002</t>
  </si>
  <si>
    <t>Přesun hmot pro budovy zděné v do 12 m</t>
  </si>
  <si>
    <t>853238838</t>
  </si>
  <si>
    <t>PSV</t>
  </si>
  <si>
    <t>Práce a dodávky PSV</t>
  </si>
  <si>
    <t>711</t>
  </si>
  <si>
    <t>Izolace proti vodě, vlhkosti a plynům</t>
  </si>
  <si>
    <t>140</t>
  </si>
  <si>
    <t>711111001</t>
  </si>
  <si>
    <t>Provedení izolace proti zemní vlhkosti vodorovné za studena nátěrem penetračním</t>
  </si>
  <si>
    <t>518761031</t>
  </si>
  <si>
    <t>141</t>
  </si>
  <si>
    <t>11163150</t>
  </si>
  <si>
    <t>lak penetrační asfaltový</t>
  </si>
  <si>
    <t>2081146300</t>
  </si>
  <si>
    <t>100*0,0003 'Přepočtené koeficientem množství</t>
  </si>
  <si>
    <t>142</t>
  </si>
  <si>
    <t>711112001</t>
  </si>
  <si>
    <t>Provedení izolace proti zemní vlhkosti svislé za studena nátěrem penetračním</t>
  </si>
  <si>
    <t>1030077571</t>
  </si>
  <si>
    <t>(1,5*2+5,3+6,5+11,805+3,87+4,8)*(0,25+0,32)</t>
  </si>
  <si>
    <t>(16,57+11,72)*2*1,2</t>
  </si>
  <si>
    <t>-2,9*1,2</t>
  </si>
  <si>
    <t>143</t>
  </si>
  <si>
    <t>-456355772</t>
  </si>
  <si>
    <t>84,523*0,00035 'Přepočtené koeficientem množství</t>
  </si>
  <si>
    <t>144</t>
  </si>
  <si>
    <t>711141559</t>
  </si>
  <si>
    <t>Provedení izolace proti zemní vlhkosti pásy přitavením vodorovné NAIP</t>
  </si>
  <si>
    <t>1506483523</t>
  </si>
  <si>
    <t>145</t>
  </si>
  <si>
    <t>62855001</t>
  </si>
  <si>
    <t>pás asfaltový natavitelný modifikovaný SBS tl 4,0mm s vložkou z polyesterové rohože a spalitelnou PE fólií nebo jemnozrnný minerálním posypem na horním povrchu</t>
  </si>
  <si>
    <t>-1663499523</t>
  </si>
  <si>
    <t>100*1,15 'Přepočtené koeficientem množství</t>
  </si>
  <si>
    <t>146</t>
  </si>
  <si>
    <t>711142559</t>
  </si>
  <si>
    <t>Provedení izolace proti zemní vlhkosti pásy přitavením svislé NAIP</t>
  </si>
  <si>
    <t>-457275432</t>
  </si>
  <si>
    <t>147</t>
  </si>
  <si>
    <t>-2056120337</t>
  </si>
  <si>
    <t>85*1,2</t>
  </si>
  <si>
    <t>102*1,15 'Přepočtené koeficientem množství</t>
  </si>
  <si>
    <t>148</t>
  </si>
  <si>
    <t>998711202</t>
  </si>
  <si>
    <t>Přesun hmot procentní pro izolace proti vodě, vlhkosti a plynům v objektech v do 12 m</t>
  </si>
  <si>
    <t>%</t>
  </si>
  <si>
    <t>1100723381</t>
  </si>
  <si>
    <t>712</t>
  </si>
  <si>
    <t>Povlakové krytiny</t>
  </si>
  <si>
    <t>149</t>
  </si>
  <si>
    <t>712311101</t>
  </si>
  <si>
    <t>Provedení povlakové krytiny střech do 10° za studena lakem penetračním nebo asfaltovým</t>
  </si>
  <si>
    <t>45243609</t>
  </si>
  <si>
    <t>(9,645+0,3*2+2,42+2,925)*0,5*(15,27+16,4)*0,5</t>
  </si>
  <si>
    <t>(2,42+2,925+15,27+7,755+1,575)*(6,38-5,875+0,2)</t>
  </si>
  <si>
    <t>16,0*(6,1-5,875+0,2)</t>
  </si>
  <si>
    <t>13,5*3,38</t>
  </si>
  <si>
    <t>(13,5+3,38)*(6,23-5,875+0,2)</t>
  </si>
  <si>
    <t>(2,915+5,665+4,52)*(5,94-5,875+0,2)</t>
  </si>
  <si>
    <t>210</t>
  </si>
  <si>
    <t>150</t>
  </si>
  <si>
    <t>-1841230548</t>
  </si>
  <si>
    <t>210*0,0003 'Přepočtené koeficientem množství</t>
  </si>
  <si>
    <t>151</t>
  </si>
  <si>
    <t>712341559</t>
  </si>
  <si>
    <t>Provedení povlakové krytiny střech do 10° pásy NAIP přitavením v plné ploše</t>
  </si>
  <si>
    <t>1320313876</t>
  </si>
  <si>
    <t>152</t>
  </si>
  <si>
    <t>62853004</t>
  </si>
  <si>
    <t>pás asfaltový natavitelný modifikovaný SBS tl 4,0mm s vložkou ze skleněné tkaniny a spalitelnou PE fólií nebo jemnozrnný minerálním posypem na horním povrchu</t>
  </si>
  <si>
    <t>-1906952332</t>
  </si>
  <si>
    <t>210*1,15 'Přepočtené koeficientem množství</t>
  </si>
  <si>
    <t>153</t>
  </si>
  <si>
    <t>71236350R</t>
  </si>
  <si>
    <t>Mont+dod fólie z PVC-P ,vč,kotvení,lišt,a všech doplňků</t>
  </si>
  <si>
    <t>1424466132</t>
  </si>
  <si>
    <t>(2,42+2,925+15,27+7,755+1,575)*(6,38-5,875)</t>
  </si>
  <si>
    <t>16,0*(6,1-5,875)</t>
  </si>
  <si>
    <t>(13,5+3,38)*(6,23-5,875)</t>
  </si>
  <si>
    <t>(2,915+5,665+4,52)*(5,94-5,875)</t>
  </si>
  <si>
    <t>200</t>
  </si>
  <si>
    <t>154</t>
  </si>
  <si>
    <t>712391171</t>
  </si>
  <si>
    <t>Provedení povlakové krytiny střech do 10° podkladní textilní vrstvy</t>
  </si>
  <si>
    <t>75804734</t>
  </si>
  <si>
    <t>155</t>
  </si>
  <si>
    <t>69311199</t>
  </si>
  <si>
    <t>geotextilie netkaná separační, ochranná, filtrační, drenážní PES(70%)+PP(30%) 300g/m2</t>
  </si>
  <si>
    <t>1300810306</t>
  </si>
  <si>
    <t>200*1,15 'Přepočtené koeficientem množství</t>
  </si>
  <si>
    <t>156</t>
  </si>
  <si>
    <t>998712202</t>
  </si>
  <si>
    <t>Přesun hmot procentní pro krytiny povlakové v objektech v do 12 m</t>
  </si>
  <si>
    <t>-677540576</t>
  </si>
  <si>
    <t>713</t>
  </si>
  <si>
    <t>Izolace tepelné</t>
  </si>
  <si>
    <t>157</t>
  </si>
  <si>
    <t>713114322</t>
  </si>
  <si>
    <t>Tepelná foukaná izolace skelná vlákna standardní objemová hmotnost vodorovná do dutiny tl do 200 mm</t>
  </si>
  <si>
    <t>-32925041</t>
  </si>
  <si>
    <t>31,950*0,2*1,3</t>
  </si>
  <si>
    <t>135*0,17*1,3</t>
  </si>
  <si>
    <t>158</t>
  </si>
  <si>
    <t>713121111</t>
  </si>
  <si>
    <t>Montáž izolace tepelné podlah volně kladenými rohožemi, pásy, dílci, deskami 1 vrstva</t>
  </si>
  <si>
    <t>1400751626</t>
  </si>
  <si>
    <t>159</t>
  </si>
  <si>
    <t>28376355</t>
  </si>
  <si>
    <t>deska perimetrická spodních staveb, podlah a plochých střech 200kPa λ=0,034 tl 120mm</t>
  </si>
  <si>
    <t>-1904282814</t>
  </si>
  <si>
    <t>85,000*1,05</t>
  </si>
  <si>
    <t>160</t>
  </si>
  <si>
    <t>9775234</t>
  </si>
  <si>
    <t>konstr.stropu 1NP/2NP</t>
  </si>
  <si>
    <t>8,1+4,25+2,1+1,4*1,2</t>
  </si>
  <si>
    <t>161</t>
  </si>
  <si>
    <t>ISV.9001611008868</t>
  </si>
  <si>
    <t>izolace pro kročejový útlum 35mm</t>
  </si>
  <si>
    <t>739022955</t>
  </si>
  <si>
    <t>17*1,02 'Přepočtené koeficientem množství</t>
  </si>
  <si>
    <t>162</t>
  </si>
  <si>
    <t>713131141</t>
  </si>
  <si>
    <t>Montáž izolace tepelné stěn a základů lepením celoplošně rohoží, pásů, dílců, desek</t>
  </si>
  <si>
    <t>1637744475</t>
  </si>
  <si>
    <t>(2,38+0,3+0,1+0,1+2,87+0,1)*0,25*2</t>
  </si>
  <si>
    <t>(11,61-2,38-0,5+3,695+3,95*2+0,1*2)*1,0*2</t>
  </si>
  <si>
    <t>(3,46+0,5+2,52+0,1*2)*1,0*2</t>
  </si>
  <si>
    <t>(2,3+0,1*2+3,98+0,5+2,52+0,1*2)*1,0*2</t>
  </si>
  <si>
    <t>(2,67+3,565+1,895+0,5+4,515+0,1*2)*1,0*2</t>
  </si>
  <si>
    <t>2,2*1,25*2</t>
  </si>
  <si>
    <t>3,0*1,25*2*2</t>
  </si>
  <si>
    <t>(1,96+0,1*2+(2,3+0,5-0,1))*0,25*2</t>
  </si>
  <si>
    <t>((1,96+0,1*2)*2+(2,66+0,5-0,1)*2)*1,0*2</t>
  </si>
  <si>
    <t>(3,605+12,565+0,4+3,225)*1,25*2</t>
  </si>
  <si>
    <t>(12,0-1,0+15,0)*1,25*2</t>
  </si>
  <si>
    <t>163</t>
  </si>
  <si>
    <t>28376443</t>
  </si>
  <si>
    <t>deska z polystyrénu XPS, hrana rovná a strukturovaný povrch 300kPa tl 100mm</t>
  </si>
  <si>
    <t>-65164288</t>
  </si>
  <si>
    <t>261,723*1,05 'Přepočtené koeficientem množství</t>
  </si>
  <si>
    <t>164</t>
  </si>
  <si>
    <t>1161165333</t>
  </si>
  <si>
    <t>přístavba-desky PIR</t>
  </si>
  <si>
    <t>165</t>
  </si>
  <si>
    <t>28376513</t>
  </si>
  <si>
    <t>deska izolační PIR s oboustrannou kompozitní fólií s hliníkovou vložkou 1200x2400x70mm</t>
  </si>
  <si>
    <t>-1859219823</t>
  </si>
  <si>
    <t>20,107*1,05 'Přepočtené koeficientem množství</t>
  </si>
  <si>
    <t>166</t>
  </si>
  <si>
    <t>713141331</t>
  </si>
  <si>
    <t>Montáž izolace tepelné střech plochých lepené za studena zplna, spádová vrstva</t>
  </si>
  <si>
    <t>1529103889</t>
  </si>
  <si>
    <t>170</t>
  </si>
  <si>
    <t>167</t>
  </si>
  <si>
    <t>28376141</t>
  </si>
  <si>
    <t>klín izolační z pěnového polystyrenu EPS 100 spádový</t>
  </si>
  <si>
    <t>-1287651945</t>
  </si>
  <si>
    <t>170,000*0,16*1,03*1,15</t>
  </si>
  <si>
    <t>377</t>
  </si>
  <si>
    <t>713151111</t>
  </si>
  <si>
    <t>Montáž izolace tepelné střech šikmých kladené volně mezi krokve rohoží, pásů, desek</t>
  </si>
  <si>
    <t>-715324113</t>
  </si>
  <si>
    <t>378</t>
  </si>
  <si>
    <t>63153714</t>
  </si>
  <si>
    <t>deska tepelně izolační minerální univerzální λ=0,036-0,037 tl 180mm</t>
  </si>
  <si>
    <t>-1254265105</t>
  </si>
  <si>
    <t>13*1,02 'Přepočtené koeficientem množství</t>
  </si>
  <si>
    <t>168</t>
  </si>
  <si>
    <t>713191132</t>
  </si>
  <si>
    <t>Montáž izolace tepelné podlah, stropů vrchem nebo střech překrytí separační fólií z PE</t>
  </si>
  <si>
    <t>-1118163006</t>
  </si>
  <si>
    <t>17*2</t>
  </si>
  <si>
    <t>169</t>
  </si>
  <si>
    <t>28323056</t>
  </si>
  <si>
    <t>fólie PE (500 kg/m3) separační podlahová oddělující tepelnou izolaci tl 1mm</t>
  </si>
  <si>
    <t>1474391106</t>
  </si>
  <si>
    <t>34*1,1 'Přepočtené koeficientem množství</t>
  </si>
  <si>
    <t>2048877083</t>
  </si>
  <si>
    <t>půdní prostor</t>
  </si>
  <si>
    <t>(4,75+6,5-0,3*2)*3,0</t>
  </si>
  <si>
    <t>li+k2</t>
  </si>
  <si>
    <t>171</t>
  </si>
  <si>
    <t>28329282</t>
  </si>
  <si>
    <t>fólie PE vyztužená Al vrstvou pro parotěsnou vrstvu 170g/m2</t>
  </si>
  <si>
    <t>-506409389</t>
  </si>
  <si>
    <t>476*1,1 'Přepočtené koeficientem množství</t>
  </si>
  <si>
    <t>172</t>
  </si>
  <si>
    <t>998713202</t>
  </si>
  <si>
    <t>Přesun hmot procentní pro izolace tepelné v objektech v do 12 m</t>
  </si>
  <si>
    <t>-1058936947</t>
  </si>
  <si>
    <t>761</t>
  </si>
  <si>
    <t>Konstrukce prosvětlovací</t>
  </si>
  <si>
    <t>371</t>
  </si>
  <si>
    <t>761661071</t>
  </si>
  <si>
    <t>Osazení sklepních světlíků (anglických dvorků) hl přes 1,0 m š přes 1,25 do 1,5 m</t>
  </si>
  <si>
    <t>-195944749</t>
  </si>
  <si>
    <t xml:space="preserve">"V 10"   2</t>
  </si>
  <si>
    <t>372</t>
  </si>
  <si>
    <t>RMAT0001</t>
  </si>
  <si>
    <t>sklepní světlík betonový prefabrikát 1160x580x1100mm</t>
  </si>
  <si>
    <t>-615276679</t>
  </si>
  <si>
    <t>373</t>
  </si>
  <si>
    <t>998761202</t>
  </si>
  <si>
    <t>Přesun hmot procentní pro konstrukce prosvětlovací v objektech v přes 6 do 12 m</t>
  </si>
  <si>
    <t>375212158</t>
  </si>
  <si>
    <t>762</t>
  </si>
  <si>
    <t>Konstrukce tesařské</t>
  </si>
  <si>
    <t>173</t>
  </si>
  <si>
    <t>762332132</t>
  </si>
  <si>
    <t>Montáž vázaných kcí krovů pravidelných z hraněného řeziva průřezové plochy do 224 cm2</t>
  </si>
  <si>
    <t>-1780661931</t>
  </si>
  <si>
    <t>6,6*32</t>
  </si>
  <si>
    <t>7,3*10</t>
  </si>
  <si>
    <t>1,2*10</t>
  </si>
  <si>
    <t>16,0*2</t>
  </si>
  <si>
    <t>1,5*17</t>
  </si>
  <si>
    <t>174</t>
  </si>
  <si>
    <t>60512130</t>
  </si>
  <si>
    <t>hranol stavební řezivo průřezu do 224cm2 do dl 6m</t>
  </si>
  <si>
    <t>-653834866</t>
  </si>
  <si>
    <t>(3,7171+0,9344+0,2352+0,7168+0,357)*1,1</t>
  </si>
  <si>
    <t>175</t>
  </si>
  <si>
    <t>762332133</t>
  </si>
  <si>
    <t>Montáž vázaných kcí krovů pravidelných z hraněného řeziva průřezové plochy do 288 cm2</t>
  </si>
  <si>
    <t>-1674294396</t>
  </si>
  <si>
    <t>15,6*2</t>
  </si>
  <si>
    <t>176</t>
  </si>
  <si>
    <t>60512135</t>
  </si>
  <si>
    <t>hranol stavební řezivo průřezu do 288cm2 do dl 6m</t>
  </si>
  <si>
    <t>94429452</t>
  </si>
  <si>
    <t>0,7862*1,1</t>
  </si>
  <si>
    <t>177</t>
  </si>
  <si>
    <t>762332134</t>
  </si>
  <si>
    <t>Montáž vázaných kcí krovů pravidelných z hraněného řeziva průřezové plochy do 450 cm2</t>
  </si>
  <si>
    <t>772262647</t>
  </si>
  <si>
    <t>11,2*5</t>
  </si>
  <si>
    <t>6,25</t>
  </si>
  <si>
    <t>178</t>
  </si>
  <si>
    <t>60512145</t>
  </si>
  <si>
    <t>hranol stavební řezivo průřezu nad 450cm2 do dl 6m</t>
  </si>
  <si>
    <t>746492068</t>
  </si>
  <si>
    <t>(1,9995+0,2231)*1,1</t>
  </si>
  <si>
    <t>179</t>
  </si>
  <si>
    <t>762341126</t>
  </si>
  <si>
    <t>Bednění střech rovných z cementotřískových desek tl 22 mm na pero a drážku šroubovaných na krokve</t>
  </si>
  <si>
    <t>-348832620</t>
  </si>
  <si>
    <t>180</t>
  </si>
  <si>
    <t>7623418R1</t>
  </si>
  <si>
    <t xml:space="preserve">Demontáž krovu sedlové střechy a pultové střechy </t>
  </si>
  <si>
    <t>1541485624</t>
  </si>
  <si>
    <t>208,655</t>
  </si>
  <si>
    <t>181</t>
  </si>
  <si>
    <t>762395000</t>
  </si>
  <si>
    <t>Spojovací prostředky krovů, bednění, laťování, nadstřešních konstrukcí</t>
  </si>
  <si>
    <t>807687913</t>
  </si>
  <si>
    <t>8,9691+204*0,022</t>
  </si>
  <si>
    <t>182</t>
  </si>
  <si>
    <t>762511274</t>
  </si>
  <si>
    <t>Podlahové kce podkladové z desek OSB tl 18 mm broušených na pero a drážku šroubovaných</t>
  </si>
  <si>
    <t>30101418</t>
  </si>
  <si>
    <t xml:space="preserve">půdní prostor nad stávajícím  stropem</t>
  </si>
  <si>
    <t>(16,57-3,0-0,3*2)*(11,78-0,3*2)</t>
  </si>
  <si>
    <t>-2,25*4,8</t>
  </si>
  <si>
    <t>183</t>
  </si>
  <si>
    <t>762511276</t>
  </si>
  <si>
    <t>Podlahové kce podkladové z desek OSB tl 22 mm broušených na pero a drážku šroubovaných</t>
  </si>
  <si>
    <t>428471241</t>
  </si>
  <si>
    <t>184</t>
  </si>
  <si>
    <t>762526110.1</t>
  </si>
  <si>
    <t>Mont+dod rošt z latí 30/80 po 400mm + lamely z OSB desek rozteč 600mm v=200mm</t>
  </si>
  <si>
    <t>1593878363</t>
  </si>
  <si>
    <t>185</t>
  </si>
  <si>
    <t>762526110.2</t>
  </si>
  <si>
    <t>Mont+dod rošt z latí 30/80 po 400mm + lamely z OSB desek rozteč 600mm v=170mm</t>
  </si>
  <si>
    <t>-633587180</t>
  </si>
  <si>
    <t>půdní prostor nad stávajícím stropem</t>
  </si>
  <si>
    <t>186</t>
  </si>
  <si>
    <t>7629510R01</t>
  </si>
  <si>
    <t>Mont+dod latě 30/50 vč.kotvení ,povrchové úpravy a všech doplńků</t>
  </si>
  <si>
    <t>44286161</t>
  </si>
  <si>
    <t>17,755*0,4</t>
  </si>
  <si>
    <t>187</t>
  </si>
  <si>
    <t>998762202</t>
  </si>
  <si>
    <t>Přesun hmot procentní pro kce tesařské v objektech v do 12 m</t>
  </si>
  <si>
    <t>-921684564</t>
  </si>
  <si>
    <t>763</t>
  </si>
  <si>
    <t>Konstrukce suché výstavby</t>
  </si>
  <si>
    <t>374</t>
  </si>
  <si>
    <t>763131532.1</t>
  </si>
  <si>
    <t>SDK podhled deska 1xDF 15 bez izolace na dřevěný rošt 50/30mm rozteč 500mm</t>
  </si>
  <si>
    <t>1745212862</t>
  </si>
  <si>
    <t>nad prostorem schodiště</t>
  </si>
  <si>
    <t>13,0</t>
  </si>
  <si>
    <t>375</t>
  </si>
  <si>
    <t>763131751</t>
  </si>
  <si>
    <t>Montáž parotěsné zábrany do SDK podhledu</t>
  </si>
  <si>
    <t>304378138</t>
  </si>
  <si>
    <t>376</t>
  </si>
  <si>
    <t>28329011</t>
  </si>
  <si>
    <t>fólie PE vyztužená pro parotěsnou vrstvu (reakce na oheň - třída F) 110g/m2</t>
  </si>
  <si>
    <t>-1624171757</t>
  </si>
  <si>
    <t>13*1,1235 'Přepočtené koeficientem množství</t>
  </si>
  <si>
    <t>188</t>
  </si>
  <si>
    <t>763251153</t>
  </si>
  <si>
    <t>Sádrovláknitá podlaha tl 60 mm desky tl 2x10 mm s deskou polystyrenovou 30 mm a sádrovláknitou 10 mm bez podsypu</t>
  </si>
  <si>
    <t>-1539894028</t>
  </si>
  <si>
    <t>189</t>
  </si>
  <si>
    <t>763251391</t>
  </si>
  <si>
    <t>Příplatek k sádrovláknité podlaze za každý dalších 10 mm suchého podsypu</t>
  </si>
  <si>
    <t>1307396290</t>
  </si>
  <si>
    <t>tl.85mm</t>
  </si>
  <si>
    <t>(l1+k2)*9</t>
  </si>
  <si>
    <t>190</t>
  </si>
  <si>
    <t>763711R01</t>
  </si>
  <si>
    <t xml:space="preserve">Mont+dod strukturálního 5-vrstvého dřevěného panelu KLH tl.100mm v provedení smrk,vč.přířezu na CNC - otvory pro okna,dveře  apd. REI 45 min.z jedné strany panelu vč.dopravy,spojovacího materiálu,povrchové úpravy exteriéru a interiéru a všech doplňků</t>
  </si>
  <si>
    <t>1922746336</t>
  </si>
  <si>
    <t>stěny obvodové</t>
  </si>
  <si>
    <t>105,02</t>
  </si>
  <si>
    <t>191</t>
  </si>
  <si>
    <t>763711R02</t>
  </si>
  <si>
    <t xml:space="preserve">Mont+dod strukturálního 3-vrstvého dřevěného panelu KLH tl.110mm v provedení smrk,vč.přířezu na CNC - otvory pro okna,dveře apd. REI 45 min.z obou stran panelu povrchové úpravy exteriéru a interiéru  vč.dopravy,spojovacího materiálu a všech doplňků</t>
  </si>
  <si>
    <t>-910609325</t>
  </si>
  <si>
    <t>stěny vnitřní 1.NP</t>
  </si>
  <si>
    <t>80,92</t>
  </si>
  <si>
    <t>192</t>
  </si>
  <si>
    <t>763711R03</t>
  </si>
  <si>
    <t xml:space="preserve">Mont+dod strukturálního 3-vrstvého dřevěného panelu KLH tl.100mm v provedení smrk,vč.přířezu na CNC - otvory pro okna,dveře apd. REI 30 min.z obou stran panelu  vč.dopravy,spojovacího materiálu povrchové úpravy exteriéru a interiéru a všech doplňků</t>
  </si>
  <si>
    <t>443915745</t>
  </si>
  <si>
    <t>stěny vnitřní 2.NP</t>
  </si>
  <si>
    <t>290,3-110,1</t>
  </si>
  <si>
    <t>193</t>
  </si>
  <si>
    <t>763711R05</t>
  </si>
  <si>
    <t xml:space="preserve">Mont+dod strukturálního 3-vrstvého dřevěného panelu KLH tl.60mm v provedení smrk,vč.přířezu na CNC - otvory pro okna,dveře apd.  vč.dopravy,spojovacího materiálu povrchové úpravy exteriéru a interiéru a všech doplňků</t>
  </si>
  <si>
    <t>2110364627</t>
  </si>
  <si>
    <t>stěny nenosné-atika</t>
  </si>
  <si>
    <t>56,37-22,7</t>
  </si>
  <si>
    <t>194</t>
  </si>
  <si>
    <t>763711R06</t>
  </si>
  <si>
    <t xml:space="preserve">Mont+dod strukturálního 5-vrstvého dřevěného panelu KLH tl.180mm v provedení smrk,vč.přířezu na CNC - otvory pro komín apd.REI 30minut pro střechu,REI 45 minut pro stropy  vč.dopravy,spojovacího materiálu povrchové úpravy exteriéru a interia všech doplňků</t>
  </si>
  <si>
    <t>-378965279</t>
  </si>
  <si>
    <t>238,45-63,36</t>
  </si>
  <si>
    <t>195</t>
  </si>
  <si>
    <t>763711R07</t>
  </si>
  <si>
    <t xml:space="preserve">Mont+dod strukturálního 3-vrstvého dřevěného panelu KLH tl.120mm v provedení smrk,vč.přířezu na CNC - otvory pro komín apd.REI 30minut pro střechu,REI 45 minut pro stropy  vč.dopravy,spojovacího materiálu povrchové úpravy exteriéru a inter a všech doplňků</t>
  </si>
  <si>
    <t>-1577368957</t>
  </si>
  <si>
    <t>77,64</t>
  </si>
  <si>
    <t>196</t>
  </si>
  <si>
    <t>763711R08</t>
  </si>
  <si>
    <t xml:space="preserve">Mont+dod strukturálního 3-vrstvého dřevěného panelu KLH tl.100mm v provedení smrk,vč.přířezu na CNC - otvory pro komín apd.REI 30minut pro střechu,REI 45 minut pro stropy  vč.dopravy,spojovacího materiálu povrchové úpravy exteriéru a interia všech doplňků</t>
  </si>
  <si>
    <t>-1386130815</t>
  </si>
  <si>
    <t>střecha</t>
  </si>
  <si>
    <t>69,94</t>
  </si>
  <si>
    <t>197</t>
  </si>
  <si>
    <t>763711R09</t>
  </si>
  <si>
    <t xml:space="preserve">Mont+dod strukturálního 5-vrstvého dřevěného panelu KLH tl.200mm v provedení smrk,vč.přířezu na CNC - otvory pro komín apd.REI 30minut pro střechu,REI 45 minut pro stropy  vč.dopravy,spojovacího materiálu povrchové úpravy exteriéru a inter a všech doplňků</t>
  </si>
  <si>
    <t>-224812421</t>
  </si>
  <si>
    <t>51,92</t>
  </si>
  <si>
    <t>198</t>
  </si>
  <si>
    <t>763711R11</t>
  </si>
  <si>
    <t xml:space="preserve">Mont+dod strukturálního 8-vrstvého dřevěného panelu KLH tl.300mm v provedení smrk,vč.přířezu na CNC - otvory pro komín apd.REI 30minut pro střechu,REI 45 minut pro stropy  vč.dopravy,spojovacího materiálu povrchové úpravy exteriéru a inter a všech doplňků</t>
  </si>
  <si>
    <t>-1714033493</t>
  </si>
  <si>
    <t>29,2</t>
  </si>
  <si>
    <t>199</t>
  </si>
  <si>
    <t>763711R12</t>
  </si>
  <si>
    <t xml:space="preserve">Mont+dod strukturálního 7-vrstvého dřevěného panelu KLH tl.280mm v provedení smrk,vč.přířezu na CNC - otvory pro komín apd.REI 30minut pro střechu,REI 45 minut pro stropy  vč.dopravy,spojovacího materiálu povrchové úpravy exteriéru a inter a všech doplňků</t>
  </si>
  <si>
    <t>-1649031856</t>
  </si>
  <si>
    <t>27,83</t>
  </si>
  <si>
    <t>763711R13</t>
  </si>
  <si>
    <t>Příplatek za povrchovou kvalitu industriální Isi z jedné strany panelu</t>
  </si>
  <si>
    <t>181676728</t>
  </si>
  <si>
    <t>920,0-220</t>
  </si>
  <si>
    <t>201</t>
  </si>
  <si>
    <t>998763402</t>
  </si>
  <si>
    <t>Přesun hmot procentní pro sádrokartonové konstrukce v objektech v přes 6 do 12 m</t>
  </si>
  <si>
    <t>-1021929194</t>
  </si>
  <si>
    <t>764</t>
  </si>
  <si>
    <t>Konstrukce klempířské</t>
  </si>
  <si>
    <t>202</t>
  </si>
  <si>
    <t>764001821</t>
  </si>
  <si>
    <t>Demontáž krytiny ze svitků nebo tabulí do suti</t>
  </si>
  <si>
    <t>1530891350</t>
  </si>
  <si>
    <t>odk.B3</t>
  </si>
  <si>
    <t>13,5*6,765*2</t>
  </si>
  <si>
    <t>6,5*4,0</t>
  </si>
  <si>
    <t>203</t>
  </si>
  <si>
    <t>764001851</t>
  </si>
  <si>
    <t>Demontáž hřebene s větrací mřížkou nebo hřebenovým plechem do suti</t>
  </si>
  <si>
    <t>-1265249634</t>
  </si>
  <si>
    <t>204</t>
  </si>
  <si>
    <t>764002851</t>
  </si>
  <si>
    <t>Demontáž oplechování parapetů do suti</t>
  </si>
  <si>
    <t>1126298872</t>
  </si>
  <si>
    <t>0,9*2+0,6*6</t>
  </si>
  <si>
    <t>1,6*(7+8)</t>
  </si>
  <si>
    <t>205</t>
  </si>
  <si>
    <t>764002861</t>
  </si>
  <si>
    <t>Demontáž oplechování říms a ozdobných prvků do suti</t>
  </si>
  <si>
    <t>29771817</t>
  </si>
  <si>
    <t>5,0+3,0</t>
  </si>
  <si>
    <t>206</t>
  </si>
  <si>
    <t>764004801</t>
  </si>
  <si>
    <t>Demontáž podokapního žlabu do suti</t>
  </si>
  <si>
    <t>-2142079610</t>
  </si>
  <si>
    <t>13,5*2+6,5+13,25+5,0</t>
  </si>
  <si>
    <t>207</t>
  </si>
  <si>
    <t>764004861</t>
  </si>
  <si>
    <t>Demontáž svodu do suti</t>
  </si>
  <si>
    <t>-1615986492</t>
  </si>
  <si>
    <t>7,0+8,0*2+4,5*2</t>
  </si>
  <si>
    <t>208</t>
  </si>
  <si>
    <t>764111643</t>
  </si>
  <si>
    <t xml:space="preserve">Krytina střechy rovné drážkováním ze svitků z Pz plechu s povrchovou úpravou do rš 670 mm sklonu do 60°  vč.všech doplňků</t>
  </si>
  <si>
    <t>-25944308</t>
  </si>
  <si>
    <t>K39</t>
  </si>
  <si>
    <t>16,57*6,135*2</t>
  </si>
  <si>
    <t>st</t>
  </si>
  <si>
    <t>209</t>
  </si>
  <si>
    <t>764211626.1</t>
  </si>
  <si>
    <t>Oplechování větraného hřebene s větracím pásem z Pz s povrchovou úpravou rš 540 vč.všech doplňků</t>
  </si>
  <si>
    <t>1667283306</t>
  </si>
  <si>
    <t xml:space="preserve">"K24"   16,6</t>
  </si>
  <si>
    <t>764212634</t>
  </si>
  <si>
    <t>Oplechování štítu závětrnou lištou z Pz s povrchovou úpravou rš 305 mm vč.všech doplňků</t>
  </si>
  <si>
    <t>1920456954</t>
  </si>
  <si>
    <t xml:space="preserve">"K21"   25,0</t>
  </si>
  <si>
    <t>211</t>
  </si>
  <si>
    <t>764212649.1</t>
  </si>
  <si>
    <t xml:space="preserve">Oplechování štítu závětrnou lištou z Pz s povrchovou úpravou rš 820 mm  vč.všech doplňků</t>
  </si>
  <si>
    <t>1849123259</t>
  </si>
  <si>
    <t xml:space="preserve">"K32"    10,3</t>
  </si>
  <si>
    <t>212</t>
  </si>
  <si>
    <t>764212666</t>
  </si>
  <si>
    <t>Oplechování rovné okapové hrany z Pz s povrchovou úpravou rš 450 mm vč.všech doplňků</t>
  </si>
  <si>
    <t>-1183676199</t>
  </si>
  <si>
    <t xml:space="preserve">"K39"      16,6*2</t>
  </si>
  <si>
    <t>213</t>
  </si>
  <si>
    <t>764212667</t>
  </si>
  <si>
    <t xml:space="preserve">Oplechování rovné okapové hrany z Pz s povrchovou úpravou rš 610 mm  vč.všech doplňků</t>
  </si>
  <si>
    <t>-756672210</t>
  </si>
  <si>
    <t xml:space="preserve">"K31"   10,75</t>
  </si>
  <si>
    <t>214</t>
  </si>
  <si>
    <t>764213455</t>
  </si>
  <si>
    <t>Sněhový zachytávač krytiny z Pz plechu průběžný jednotrubkový</t>
  </si>
  <si>
    <t>1964176062</t>
  </si>
  <si>
    <t xml:space="preserve">"K39"       27,8</t>
  </si>
  <si>
    <t>215</t>
  </si>
  <si>
    <t>764213456</t>
  </si>
  <si>
    <t>Sněhový zachytávač krytiny z Pz plechu průběžný dvoutrubkový</t>
  </si>
  <si>
    <t>1994866364</t>
  </si>
  <si>
    <t xml:space="preserve">"K39"    30,15</t>
  </si>
  <si>
    <t>216</t>
  </si>
  <si>
    <t>764214605</t>
  </si>
  <si>
    <t xml:space="preserve">Oplechování horních ploch a atik bez rohů z Pz s povrch úpravou mechanicky kotvené rš 360 mm  vč.všech doplňků</t>
  </si>
  <si>
    <t>-1974411235</t>
  </si>
  <si>
    <t xml:space="preserve">"K26"   7,23</t>
  </si>
  <si>
    <t>217</t>
  </si>
  <si>
    <t>764214606</t>
  </si>
  <si>
    <t xml:space="preserve">Oplechování horních ploch a atik bez rohů z Pz s povrch úpravou mechanicky kotvené rš 470 mm  vč.všech doplňků</t>
  </si>
  <si>
    <t>-1957642876</t>
  </si>
  <si>
    <t xml:space="preserve">"K25"   42,1</t>
  </si>
  <si>
    <t>219</t>
  </si>
  <si>
    <t>764216603.1</t>
  </si>
  <si>
    <t>Oplechování rovných parapetů mechanicky kotvené z Pz s povrchovou úpravou rš 210 mm vč.všech doplňků</t>
  </si>
  <si>
    <t>144582659</t>
  </si>
  <si>
    <t xml:space="preserve">"K06"  0,8</t>
  </si>
  <si>
    <t xml:space="preserve">"K08"  2,0</t>
  </si>
  <si>
    <t xml:space="preserve">"K10"  1,59</t>
  </si>
  <si>
    <t xml:space="preserve">"K13"  0,8</t>
  </si>
  <si>
    <t xml:space="preserve">"K15"  0,8</t>
  </si>
  <si>
    <t>218</t>
  </si>
  <si>
    <t>764216601.1</t>
  </si>
  <si>
    <t xml:space="preserve">Oplechování rovných parapetů mechanicky kotvené z Pz s povrchovou úpravou rš 130 mm  vč.všech doplňků</t>
  </si>
  <si>
    <t>-86353312</t>
  </si>
  <si>
    <t xml:space="preserve">"K03"   0,625*2</t>
  </si>
  <si>
    <t>220</t>
  </si>
  <si>
    <t>764216605</t>
  </si>
  <si>
    <t>Oplechování rovných parapetů mechanicky kotvené z Pz s povrchovou úpravou rš 400 mm vč.všech doplňků</t>
  </si>
  <si>
    <t>-658536439</t>
  </si>
  <si>
    <t xml:space="preserve">"K07"   2,0</t>
  </si>
  <si>
    <t xml:space="preserve">"K09"   0,85</t>
  </si>
  <si>
    <t xml:space="preserve">"K12"   1,52</t>
  </si>
  <si>
    <t>221</t>
  </si>
  <si>
    <t>764216606</t>
  </si>
  <si>
    <t xml:space="preserve">Oplechování rovných parapetů mechanicky kotvené z Pz s povrchovou úpravou rš 450 mm  vč.všech doplňků</t>
  </si>
  <si>
    <t>-2026471355</t>
  </si>
  <si>
    <t xml:space="preserve">"K01"   1,44*2</t>
  </si>
  <si>
    <t xml:space="preserve">"K02"   0,72*2</t>
  </si>
  <si>
    <t>222</t>
  </si>
  <si>
    <t>764218R001</t>
  </si>
  <si>
    <t>Oplechování ostění z Pz s upraveným povrchem rš 80 mm vč.všech doplňků</t>
  </si>
  <si>
    <t>30589770</t>
  </si>
  <si>
    <t xml:space="preserve">"K03"    2,15*2*2</t>
  </si>
  <si>
    <t xml:space="preserve">"K04"    2,15*2</t>
  </si>
  <si>
    <t>223</t>
  </si>
  <si>
    <t>764218R002</t>
  </si>
  <si>
    <t>Oplechování rohového okna- 005- z Pz s upraveným povrchem vč.všech doplňků</t>
  </si>
  <si>
    <t>-277582251</t>
  </si>
  <si>
    <t xml:space="preserve">"K05"            (1,25+3,95)*2</t>
  </si>
  <si>
    <t>224</t>
  </si>
  <si>
    <t>764218R003</t>
  </si>
  <si>
    <t>Oplechování ostění z Pz s upraveným povrchem rš 130 mm vč.všech doplňků</t>
  </si>
  <si>
    <t>-1705939109</t>
  </si>
  <si>
    <t xml:space="preserve">"K06"    2,6*2</t>
  </si>
  <si>
    <t xml:space="preserve">"K09"    2,97*2</t>
  </si>
  <si>
    <t>225</t>
  </si>
  <si>
    <t>764218R004</t>
  </si>
  <si>
    <t>Oplechování ostění z Pz s upraveným povrchem rš 250 mm vč.všech doplňků</t>
  </si>
  <si>
    <t>-1650445447</t>
  </si>
  <si>
    <t xml:space="preserve">"K07"    2,5+2,72</t>
  </si>
  <si>
    <t>226</t>
  </si>
  <si>
    <t>764218R007</t>
  </si>
  <si>
    <t xml:space="preserve">Oplechování rohového okna- 011- z Pz s upraveným povrchem  rš120mm  vč.všech doplňků</t>
  </si>
  <si>
    <t>987617584</t>
  </si>
  <si>
    <t xml:space="preserve">"K11"   4,2*2+1,44*2</t>
  </si>
  <si>
    <t>227</t>
  </si>
  <si>
    <t>764218R008</t>
  </si>
  <si>
    <t xml:space="preserve">Oplechování rohového okna- 016- z Pz s upraveným povrchem  rš120mm  vč.všech doplňků</t>
  </si>
  <si>
    <t>-200983119</t>
  </si>
  <si>
    <t xml:space="preserve">"K16"   3,075*2+1,44*2</t>
  </si>
  <si>
    <t>228</t>
  </si>
  <si>
    <t>764218R009</t>
  </si>
  <si>
    <t xml:space="preserve">Oplechování nadpraží  z Pz s upraveným povrchem rš 800 mm vč.všech doplňků</t>
  </si>
  <si>
    <t>-1941196820</t>
  </si>
  <si>
    <t xml:space="preserve">"K28"     6,0</t>
  </si>
  <si>
    <t>229</t>
  </si>
  <si>
    <t>764314612</t>
  </si>
  <si>
    <t>Lemování prostupů střech s krytinou skládanou nebo plechovou bez lišty z Pz s povrchovou úpravou</t>
  </si>
  <si>
    <t>-1548630713</t>
  </si>
  <si>
    <t>komínu</t>
  </si>
  <si>
    <t xml:space="preserve">"K22,K23"   2,5*0,45+2,16*0,45</t>
  </si>
  <si>
    <t>230</t>
  </si>
  <si>
    <t>764511612.1</t>
  </si>
  <si>
    <t xml:space="preserve">Žlab podokapní hranatý z Pz s povrchovou úpravou rš 580 mm  vč.všech doplňků</t>
  </si>
  <si>
    <t>1259017825</t>
  </si>
  <si>
    <t xml:space="preserve">"K/20"     16,6*2</t>
  </si>
  <si>
    <t xml:space="preserve">"K/29"     10,75</t>
  </si>
  <si>
    <t>231</t>
  </si>
  <si>
    <t>764511662</t>
  </si>
  <si>
    <t>Kotlík hranatý pro podokapní žlaby z Pz s povrchovou úpravou 330/100 mm</t>
  </si>
  <si>
    <t>-1291813063</t>
  </si>
  <si>
    <t>3+3</t>
  </si>
  <si>
    <t>232</t>
  </si>
  <si>
    <t>764518403.1</t>
  </si>
  <si>
    <t xml:space="preserve">Hranatý svod včetně objímek, kolen, odskoků z Pz plechu s povrchovou úpravou o straně 120 mm </t>
  </si>
  <si>
    <t>-502572144</t>
  </si>
  <si>
    <t xml:space="preserve">"K19"  7,5+7,1</t>
  </si>
  <si>
    <t xml:space="preserve">"K27"  7,3*3</t>
  </si>
  <si>
    <t xml:space="preserve">"K30"   3,6</t>
  </si>
  <si>
    <t>233</t>
  </si>
  <si>
    <t>998764202</t>
  </si>
  <si>
    <t>Přesun hmot procentní pro konstrukce klempířské v objektech v do 12 m</t>
  </si>
  <si>
    <t>-1131811996</t>
  </si>
  <si>
    <t>765</t>
  </si>
  <si>
    <t>Krytina skládaná</t>
  </si>
  <si>
    <t>234</t>
  </si>
  <si>
    <t>765191023</t>
  </si>
  <si>
    <t>Montáž pojistné hydroizolační nebo parotěsné kladené ve sklonu přes 20° s lepenými spoji na bednění</t>
  </si>
  <si>
    <t>-359307458</t>
  </si>
  <si>
    <t>235</t>
  </si>
  <si>
    <t>28329220</t>
  </si>
  <si>
    <t>fólie kontaktní difuzně propustná pro doplňkovou hydroizolační vrstvu, monolitická dvouvrstvá PES 270g/m2</t>
  </si>
  <si>
    <t>859966851</t>
  </si>
  <si>
    <t>204*1,1 'Přepočtené koeficientem množství</t>
  </si>
  <si>
    <t>236</t>
  </si>
  <si>
    <t>998765202</t>
  </si>
  <si>
    <t>Přesun hmot procentní pro krytiny skládané v objektech v do 12 m</t>
  </si>
  <si>
    <t>1983980981</t>
  </si>
  <si>
    <t>766</t>
  </si>
  <si>
    <t>Konstrukce truhlářské</t>
  </si>
  <si>
    <t>237</t>
  </si>
  <si>
    <t>766111820</t>
  </si>
  <si>
    <t>Demontáž truhlářských stěn dřevěných plných</t>
  </si>
  <si>
    <t>43694136</t>
  </si>
  <si>
    <t>4,3*2,97</t>
  </si>
  <si>
    <t>238</t>
  </si>
  <si>
    <t>7661212R01</t>
  </si>
  <si>
    <t xml:space="preserve">Výčep  podrobný popis INT1</t>
  </si>
  <si>
    <t>740933488</t>
  </si>
  <si>
    <t>239</t>
  </si>
  <si>
    <t>7661212R02</t>
  </si>
  <si>
    <t xml:space="preserve">Barový pult popis  INT2</t>
  </si>
  <si>
    <t>-2078402315</t>
  </si>
  <si>
    <t>240</t>
  </si>
  <si>
    <t>7661241R01</t>
  </si>
  <si>
    <t xml:space="preserve">Mont+dod systémové dělící stěny s plnými jednokřídl.dveřmi,HPL desky,kotvení do stěn a podlahy vč.kování,povrch.úpravy a všech doplňků  V01</t>
  </si>
  <si>
    <t>-1505048199</t>
  </si>
  <si>
    <t>(0,9+1,65)*1,9</t>
  </si>
  <si>
    <t>241</t>
  </si>
  <si>
    <t>7661241R02</t>
  </si>
  <si>
    <t xml:space="preserve">Mont+dod systémové dělící stěny s plnými jednokřídl.dveřmi,HPL desky,kotvení do stěn a podlahy vč.kování,povrch.úpravy a všech doplňků  V02</t>
  </si>
  <si>
    <t>855120124</t>
  </si>
  <si>
    <t>1,55*1,9*2</t>
  </si>
  <si>
    <t>242</t>
  </si>
  <si>
    <t>7661241R03</t>
  </si>
  <si>
    <t xml:space="preserve">Mont+dod systémové dělící stěny s plnými jednokřídl.dveřmi,HPL desky,kotvení do stěn a podlahy vč.kování,povrch.úpravy a všech doplňků  V03</t>
  </si>
  <si>
    <t>563379433</t>
  </si>
  <si>
    <t>0,45*1,4*2</t>
  </si>
  <si>
    <t>243</t>
  </si>
  <si>
    <t>7661241R04</t>
  </si>
  <si>
    <t xml:space="preserve">Mont+dod systémové dělící stěny s plnými jednokřídl.dveřmi,HPL desky,kotvení do stěn a podlahy vč.kování,povrch.úpravy a všech doplňků  V04</t>
  </si>
  <si>
    <t>1821322856</t>
  </si>
  <si>
    <t>1,8*1,9</t>
  </si>
  <si>
    <t>244</t>
  </si>
  <si>
    <t>7661241R05</t>
  </si>
  <si>
    <t xml:space="preserve">Mont+dod systémové dělící stěny s plnými jednokřídl.dveřmi,HPL desky,kotvení do stěn a podlahy vč.kování,povrch.úpravy a všech doplňků  V05</t>
  </si>
  <si>
    <t>-804981238</t>
  </si>
  <si>
    <t>(2,7+1,55)*1,9</t>
  </si>
  <si>
    <t>245</t>
  </si>
  <si>
    <t>7661241R06</t>
  </si>
  <si>
    <t xml:space="preserve">Mont+dod systémové dělící stěny s plnými jednokřídl.dveřmi,HPL desky,kotvení do stěn a podlahy vč.kování,povrch.úpravy a všech doplňků  V06</t>
  </si>
  <si>
    <t>-749871060</t>
  </si>
  <si>
    <t>2,7*1,9</t>
  </si>
  <si>
    <t>246</t>
  </si>
  <si>
    <t>766434313</t>
  </si>
  <si>
    <t xml:space="preserve">Protipožární obklad sloupů HEB 200 desky  R45,vč.spojovacích prvků,tmelu a všech doplňků</t>
  </si>
  <si>
    <t>-179719878</t>
  </si>
  <si>
    <t>247</t>
  </si>
  <si>
    <t>766441811</t>
  </si>
  <si>
    <t>Demontáž parapetních desek dřevěných nebo plastových šířky do 30 cm délky do 1,0 m</t>
  </si>
  <si>
    <t>-1159179221</t>
  </si>
  <si>
    <t>248</t>
  </si>
  <si>
    <t>766441821</t>
  </si>
  <si>
    <t>Demontáž parapetních desek dřevěných nebo plastových šířky do 30 cm délky přes 1,0 m</t>
  </si>
  <si>
    <t>675996148</t>
  </si>
  <si>
    <t>249</t>
  </si>
  <si>
    <t>76662R001</t>
  </si>
  <si>
    <t>Mont+dod thermookno 2-kř.1500x1500mm tepelněizol.trojsklo vč.rámu,těsnění,kování,venkovní a vnitřní parapet,povrch.úpravy a všech doplňků podrobný popis odk.O01</t>
  </si>
  <si>
    <t>-2107645370</t>
  </si>
  <si>
    <t>250</t>
  </si>
  <si>
    <t>76662R002</t>
  </si>
  <si>
    <t>Mont+dod thermookno 1-kř. 780x2570mm tepelněizol.trojsklo vč.rámu,těsnění,kování,venkovní a vnitřní parapet,skleněná deska zábradlí ,povrch.úpravy a všech doplňků podrobný popis odk.O02</t>
  </si>
  <si>
    <t>-16736549</t>
  </si>
  <si>
    <t>251</t>
  </si>
  <si>
    <t>76662R003</t>
  </si>
  <si>
    <t>Mont+dod thermookno 1-kř.625x2250mm tepelněizol.trojsklo vč.rámu,těsnění,kování,venkovní a vnitřní parapet,povrch.úpravy a všech doplňků podrobný popis odk.O03</t>
  </si>
  <si>
    <t>1201408720</t>
  </si>
  <si>
    <t>252</t>
  </si>
  <si>
    <t>76662R004</t>
  </si>
  <si>
    <t>Mont+dod thermookno 1-kř. 895x2250mm tepelněizol.trojsklo vč.rámu,těsnění,kování,venkovní a vnitřní parapet,povrch.úpravy a všech doplňků podrobný popis odk.O04</t>
  </si>
  <si>
    <t>-82919654</t>
  </si>
  <si>
    <t>253</t>
  </si>
  <si>
    <t>76662R005</t>
  </si>
  <si>
    <t>Mont+dod thermookno 1-kř. 940x2600mm tepelněizol.trojsklo vč.rámu,těsnění,kování,venkovní a vnitřní parapet,skleněná deska zábradlí,povrch.úpravy a všech doplňků podrobný popis odk.O05</t>
  </si>
  <si>
    <t>2106020691</t>
  </si>
  <si>
    <t>254</t>
  </si>
  <si>
    <t>76662R006</t>
  </si>
  <si>
    <t>Mont+dod thermookno 1-kř. 800x2600mm tepelněizol.trojsklo vč.rámu,těsnění,kování,venkovní a vnitřní parapet,skleněná deska zábradlí,svislá fasádní clona-textil.roleta s mechan.ovládáním,povrch.úpravy a všech doplňků podrobný popis odk.O06</t>
  </si>
  <si>
    <t>-153214534</t>
  </si>
  <si>
    <t>76662R007</t>
  </si>
  <si>
    <t>Mont+dod thermookno fix 2000x2100mm tepelněizol.trojsklo vč.rámu,těsnění,kování,venkovní a vnitřní parapet,svislá fasádní clona-textil.roleta s mechan.ovládáním,povrch.úpravy a všech doplňků podrobný popis odk.O07</t>
  </si>
  <si>
    <t>2084818139</t>
  </si>
  <si>
    <t>256</t>
  </si>
  <si>
    <t>76662R008</t>
  </si>
  <si>
    <t>Mont+dod thermookno fix 2000x2160mm tepelněizol.trojsklo vč.rámu,těsnění,kování,venkovní a vnitřní parapet,,svislá fasádní clona-textil.roleta s mechan.ovládáním,povrch.úpravy a všech doplňků podrobný popis odk.O08</t>
  </si>
  <si>
    <t>-61706921</t>
  </si>
  <si>
    <t>257</t>
  </si>
  <si>
    <t>76662R009</t>
  </si>
  <si>
    <t>Mont+dod thermookno 1-kř. 855x2600mm tepelněizol.trojsklo vč.rámu,těsnění,kování,venkovní a vnitřní parapet,skleněná deska zábradlí,svislá fasádní clona-textil.roleta s mechan.ovládáním,povrch.úpravy a všech doplňků podrobný popis odk.O09</t>
  </si>
  <si>
    <t>-1230798223</t>
  </si>
  <si>
    <t>258</t>
  </si>
  <si>
    <t>76662R010</t>
  </si>
  <si>
    <t>Mont+dod thermookno fix 1590x1950mm tepelněizol.trojsklo vč.rámu,těsnění,kování,venkovní a vnitřní parapet,svislá fasádní clona-textil.roleta s mechan.ovládáním,povrch.úpravy a všech doplňků podrobný popis odk.O10</t>
  </si>
  <si>
    <t>402641681</t>
  </si>
  <si>
    <t>259</t>
  </si>
  <si>
    <t>76662R011</t>
  </si>
  <si>
    <t>Mont+dod thermookno fix 3875x1070mm tepelněizol.trojsklo vč.rámu,těsnění,kování,venkovní a vnitřní parapet,svislá fasádní clona-textil.roleta s mechan.ovládáním,povrch.úpravy a všech doplňků podrobný popis odk.O11</t>
  </si>
  <si>
    <t>-1982312990</t>
  </si>
  <si>
    <t>260</t>
  </si>
  <si>
    <t>76662R012</t>
  </si>
  <si>
    <t>Mont+dod thermookno fix 1520x2600mm tepelněizol.trojsklo vč.rámu,těsnění,kování,venkovní a vnitřní parapet,svislá fasádní clona-textil.roleta s mechan.ovládáním,povrch.úpravy a všech doplňků podrobný popis odk.O12</t>
  </si>
  <si>
    <t>-1474939193</t>
  </si>
  <si>
    <t>261</t>
  </si>
  <si>
    <t>76662R013</t>
  </si>
  <si>
    <t>Mont+dod thermookno fix 800x1800mm tepelněizol.trojsklo vč.rámu,těsnění,kování,venkovní a vnitřní parapet,svislá fasádní clona-textil.roleta s mechan.ovládáním,povrch.úpravy a všech doplňků podrobný popis odk.O13</t>
  </si>
  <si>
    <t>1287164300</t>
  </si>
  <si>
    <t>262</t>
  </si>
  <si>
    <t>76662R014</t>
  </si>
  <si>
    <t>Mont+dod thermookno 1-kř. 1030x2600mm tepelněizol.trojsklo vč.rámu,těsnění,kování,venkovní a vnitřní parapet,svislá fasádní clona-textil.roleta s mechan.ovládáním,povrch.úpravy a všech doplňků podrobný popis odk.O14</t>
  </si>
  <si>
    <t>1687644885</t>
  </si>
  <si>
    <t>263</t>
  </si>
  <si>
    <t>76662R015</t>
  </si>
  <si>
    <t>Mont+dod thermookno 1-kř. 800x2600mm tepelněizol.trojsklo vč.rámu,těsnění,kování,venkovní a vnitřní parapet,skleněná deska zábradlí,svislá fasádní clona-textil.roleta s mechan.ovládáním,povrch.úpravy a všech doplňků podrobný popis odk.O15</t>
  </si>
  <si>
    <t>1173286640</t>
  </si>
  <si>
    <t>264</t>
  </si>
  <si>
    <t>76662R016</t>
  </si>
  <si>
    <t>Mont+dod thermookno fix 2755x1070mm tepelněizol.trojsklo vč.rámu,těsnění,kování,venkovní a vnitřní parapet,svislá fasádní clona-textil.roleta s mechan.ovládáním,povrch.úpravy a všech doplňků podrobný popis odk.O16</t>
  </si>
  <si>
    <t>751573613</t>
  </si>
  <si>
    <t>265</t>
  </si>
  <si>
    <t>766660R01</t>
  </si>
  <si>
    <t xml:space="preserve">Mont+dod venkovní vstupní dveře prosklené,tepelně izo.trojsklo 2-kř.1500x2700mm vč.zárubní,kování,povrch.úpravy a všech doplňků podrobný popis odk.D01/D02 </t>
  </si>
  <si>
    <t>1677335099</t>
  </si>
  <si>
    <t>266</t>
  </si>
  <si>
    <t>766660R02</t>
  </si>
  <si>
    <t xml:space="preserve">Mont+dod venkovní vstupní dveře  2-kř.1595x2700mm vč.zárubní,kování,povrch.úpravy a všech doplňků podrobný popis odk.D03</t>
  </si>
  <si>
    <t>-656464373</t>
  </si>
  <si>
    <t>267</t>
  </si>
  <si>
    <t>766660R04</t>
  </si>
  <si>
    <t xml:space="preserve">Mont+dod venkovní vstupní dveře  1-kř.  995x2000mm vč.zárubní,kování,povrch.úpravy a všech doplňků podrobný popis odk.D04</t>
  </si>
  <si>
    <t>-2111578986</t>
  </si>
  <si>
    <t>268</t>
  </si>
  <si>
    <t>766660R05</t>
  </si>
  <si>
    <t xml:space="preserve">Mont+dod vnitřní dveře  1-kř.  1035x2060mm vč.zárubní,kování,povrch.úpravy a všech doplňků podrobný popis odk.D05</t>
  </si>
  <si>
    <t>-1149432776</t>
  </si>
  <si>
    <t>269</t>
  </si>
  <si>
    <t>766660R06</t>
  </si>
  <si>
    <t xml:space="preserve">Mont+dod vnitřní dveře  1-kř.  915x2060mm vč.zárubní,kování,povrch.úpravy a všech doplňků podrobný popis odk.D06</t>
  </si>
  <si>
    <t>1380356521</t>
  </si>
  <si>
    <t>766660R07</t>
  </si>
  <si>
    <t xml:space="preserve">Mont+dod vnitřní dveře  1-kř.  800x2060mm vč.zárubní,kování,povrch.úpravy a všech doplňků podrobný popis odk.D07</t>
  </si>
  <si>
    <t>1723938926</t>
  </si>
  <si>
    <t>271</t>
  </si>
  <si>
    <t>766660R08</t>
  </si>
  <si>
    <t xml:space="preserve">Mont+dod vnitřní dveře  1-kř.  800x2060mm vč.zárubní,kování,povrch.úpravy a všech doplňků podrobný popis odk.D08</t>
  </si>
  <si>
    <t>-1921198751</t>
  </si>
  <si>
    <t>272</t>
  </si>
  <si>
    <t>766660R09</t>
  </si>
  <si>
    <t xml:space="preserve">Mont+dod vnitřní dveře  posuvné 1-kř.  800x2000mm vč.zárubní,kování,povrch.úpravy a všech doplňků podrobný popis odk.D09</t>
  </si>
  <si>
    <t>-645690452</t>
  </si>
  <si>
    <t>273</t>
  </si>
  <si>
    <t>766660R11</t>
  </si>
  <si>
    <t xml:space="preserve">Mont+dod vnitřní dveře  posuvné 1-kř.  600x2000mm vč.zárubní,kování,povrch.úpravy a všech doplňků podrobný popis odk.D10</t>
  </si>
  <si>
    <t>627904603</t>
  </si>
  <si>
    <t>274</t>
  </si>
  <si>
    <t>766660R12</t>
  </si>
  <si>
    <t xml:space="preserve">Mont+dod vnitřní dveře  1-kř.  600x2000mm vč.zárubní,kování,povrch.úpravy a všech doplňků podrobný popis odk.D12</t>
  </si>
  <si>
    <t>-2107739161</t>
  </si>
  <si>
    <t>275</t>
  </si>
  <si>
    <t>766660R13</t>
  </si>
  <si>
    <t xml:space="preserve">Mont+dod vnitřní dveře  1-kř.  800x2000mm vč.zárubní,kování,povrch.úpravy a všech doplňků podrobný popis odk.D12</t>
  </si>
  <si>
    <t>-1134089644</t>
  </si>
  <si>
    <t>276</t>
  </si>
  <si>
    <t>766660R14</t>
  </si>
  <si>
    <t xml:space="preserve">Mont+dod vnitřní dveře  1-kř.  800x2000mm vč.zárubní,kování,povrch.úpravy a všech doplňků podrobný popis odk.D13</t>
  </si>
  <si>
    <t>-880843012</t>
  </si>
  <si>
    <t>277</t>
  </si>
  <si>
    <t>766660R15</t>
  </si>
  <si>
    <t xml:space="preserve">Mont+dod vnitřní dveře  1-kř.  800x2000mm vč.zárubní,kování,povrch.úpravy a všech doplňků podrobný popis odk.D14</t>
  </si>
  <si>
    <t>-1090507205</t>
  </si>
  <si>
    <t>278</t>
  </si>
  <si>
    <t>766660R16</t>
  </si>
  <si>
    <t xml:space="preserve">Mont+dod vnitřní dveře  1-kř.  600x2000mm vč.zárubní,kování,povrch.úpravy a všech doplňků podrobný popis odk.D15</t>
  </si>
  <si>
    <t>-2016502851</t>
  </si>
  <si>
    <t>279</t>
  </si>
  <si>
    <t>766660R17</t>
  </si>
  <si>
    <t xml:space="preserve">Mont+dod vnitřní dveře  2-kř.  1800x2055mm vč.zárubní,kování,povrch.úpravy a všech doplňků podrobný popis odk.D16</t>
  </si>
  <si>
    <t>-1775366586</t>
  </si>
  <si>
    <t>280</t>
  </si>
  <si>
    <t>766660R18</t>
  </si>
  <si>
    <t xml:space="preserve">Mont+dod vnitřní dveře  1-kř.  900x1595mm vč.zárubní,kování,povrch.úpravy a všech doplňků podrobný popis odk.D17</t>
  </si>
  <si>
    <t>894439816</t>
  </si>
  <si>
    <t>281</t>
  </si>
  <si>
    <t>766660R20</t>
  </si>
  <si>
    <t xml:space="preserve">Mont+dod vnitřní dveře  1-kř.  800x2000mm vč.zárubní,kování,povrch.úpravy a všech doplňků podrobný popis odk.D19</t>
  </si>
  <si>
    <t>104078092</t>
  </si>
  <si>
    <t>282</t>
  </si>
  <si>
    <t>766660R21</t>
  </si>
  <si>
    <t xml:space="preserve">Mont+dod vnitřní dveře  posuvné 1-kř.  900x2000mm vč.zárubní,kování,povrch.úpravy a všech doplňků podrobný popis odk.D20</t>
  </si>
  <si>
    <t>526213536</t>
  </si>
  <si>
    <t>283</t>
  </si>
  <si>
    <t>766660R22</t>
  </si>
  <si>
    <t xml:space="preserve">Mont+dod vnitřní dveře  posuvné 1-kř.  800x2000mm vč.zárubní,kování,povrch.úpravy a všech doplňků podrobný popis odk.D21</t>
  </si>
  <si>
    <t>-167489598</t>
  </si>
  <si>
    <t>284</t>
  </si>
  <si>
    <t>766660R23</t>
  </si>
  <si>
    <t xml:space="preserve">Mont+dod vnitřní dveře  1-kř.  900x2030mm vč.zárubní,kování,povrch.úpravy a všech doplňků podrobný popis odk.D22</t>
  </si>
  <si>
    <t>-182405629</t>
  </si>
  <si>
    <t>285</t>
  </si>
  <si>
    <t>766660R24</t>
  </si>
  <si>
    <t xml:space="preserve">Mont+dod vnitřní dveře  1-kř.  900x2030mm vč.zárubní,kování,povrch.úpravy a všech doplňků podrobný popis odk.D23</t>
  </si>
  <si>
    <t>-71982642</t>
  </si>
  <si>
    <t>286</t>
  </si>
  <si>
    <t>766671001.1</t>
  </si>
  <si>
    <t>Montáž +dodávka střešního okna 66 x 78 cm vč.všech doplňků podrobný popis odk.O17</t>
  </si>
  <si>
    <t>-8992544</t>
  </si>
  <si>
    <t>287</t>
  </si>
  <si>
    <t>998766202</t>
  </si>
  <si>
    <t>Přesun hmot procentní pro konstrukce truhlářské v objektech v do 12 m</t>
  </si>
  <si>
    <t>-1877526999</t>
  </si>
  <si>
    <t>767</t>
  </si>
  <si>
    <t>Konstrukce zámečnické</t>
  </si>
  <si>
    <t>288</t>
  </si>
  <si>
    <t>767161211</t>
  </si>
  <si>
    <t>Montáž zábradlí rovného z profilové oceli do zdi do hmotnosti 20 kg</t>
  </si>
  <si>
    <t>1865048261</t>
  </si>
  <si>
    <t xml:space="preserve">"Z/01"   5,8</t>
  </si>
  <si>
    <t>289</t>
  </si>
  <si>
    <t>5531R001</t>
  </si>
  <si>
    <t>Zámečnické konstrukce</t>
  </si>
  <si>
    <t>kg</t>
  </si>
  <si>
    <t>-624343318</t>
  </si>
  <si>
    <t>290</t>
  </si>
  <si>
    <t>-450273411</t>
  </si>
  <si>
    <t xml:space="preserve">"Z/02"    10,55</t>
  </si>
  <si>
    <t>291</t>
  </si>
  <si>
    <t>-1608995666</t>
  </si>
  <si>
    <t>292</t>
  </si>
  <si>
    <t>-262286268</t>
  </si>
  <si>
    <t xml:space="preserve">"Z/03"   1,5</t>
  </si>
  <si>
    <t xml:space="preserve">"Z/04"   0,85</t>
  </si>
  <si>
    <t xml:space="preserve">"Z/05"   2,0</t>
  </si>
  <si>
    <t xml:space="preserve">"Z/06"   3,16</t>
  </si>
  <si>
    <t>293</t>
  </si>
  <si>
    <t>58586063</t>
  </si>
  <si>
    <t xml:space="preserve">"Z03"   33,0</t>
  </si>
  <si>
    <t>294</t>
  </si>
  <si>
    <t>-242178877</t>
  </si>
  <si>
    <t xml:space="preserve">"Z/04"   25,0</t>
  </si>
  <si>
    <t>295</t>
  </si>
  <si>
    <t>-573746540</t>
  </si>
  <si>
    <t xml:space="preserve">"Z/05"   51,0</t>
  </si>
  <si>
    <t>296</t>
  </si>
  <si>
    <t>-186306627</t>
  </si>
  <si>
    <t xml:space="preserve">"Z/06"    70,6</t>
  </si>
  <si>
    <t>297</t>
  </si>
  <si>
    <t>767220410</t>
  </si>
  <si>
    <t>Montáž zábradlí schodišťového z profilové oceli do zdi hmotnosti do 20 kg</t>
  </si>
  <si>
    <t>856818962</t>
  </si>
  <si>
    <t>"Z/08"</t>
  </si>
  <si>
    <t>0,52+1,246+1,12+2,816+2,803+2,816+3,469</t>
  </si>
  <si>
    <t>298</t>
  </si>
  <si>
    <t>-25449475</t>
  </si>
  <si>
    <t>299</t>
  </si>
  <si>
    <t>1244671310</t>
  </si>
  <si>
    <t xml:space="preserve">"Z07"   3,5</t>
  </si>
  <si>
    <t>-1758612217</t>
  </si>
  <si>
    <t>301</t>
  </si>
  <si>
    <t>767662210</t>
  </si>
  <si>
    <t>Montáž mříží otvíravých</t>
  </si>
  <si>
    <t>-239476586</t>
  </si>
  <si>
    <t>"Z/09"</t>
  </si>
  <si>
    <t>(0,95+0,03+0,956+0,03+0,956+0,03+0,253+0,866*2)*1,6</t>
  </si>
  <si>
    <t>302</t>
  </si>
  <si>
    <t>-1453872338</t>
  </si>
  <si>
    <t>303</t>
  </si>
  <si>
    <t>767881128</t>
  </si>
  <si>
    <t>Montáž bodů záchytného systému do dřevěných trámových konstrukcí sevřením, kotvením</t>
  </si>
  <si>
    <t>-181622483</t>
  </si>
  <si>
    <t>304</t>
  </si>
  <si>
    <t>70921362</t>
  </si>
  <si>
    <t>kotvicí bod pro tenké dřevěné konstrukce pomocí 24 samořezných šroubů dl 600mm</t>
  </si>
  <si>
    <t>144777893</t>
  </si>
  <si>
    <t>305</t>
  </si>
  <si>
    <t>767881132</t>
  </si>
  <si>
    <t>Montáž bodů záchytného systému do šikmé střechy se střešní krytinou falcovanou</t>
  </si>
  <si>
    <t>-1059505189</t>
  </si>
  <si>
    <t>306</t>
  </si>
  <si>
    <t>70921426</t>
  </si>
  <si>
    <t>kotvicí bod koncový na úsecích s nerezovým lanem pro falcované střechy pro vzdálenosti drážek 300–450mm</t>
  </si>
  <si>
    <t>-1652663578</t>
  </si>
  <si>
    <t>307</t>
  </si>
  <si>
    <t>767995113</t>
  </si>
  <si>
    <t>Montáž atypických zámečnických konstrukcí hmotnosti do 20 kg</t>
  </si>
  <si>
    <t>-1265236552</t>
  </si>
  <si>
    <t>kotvení dřevopanelu</t>
  </si>
  <si>
    <t>16,8*2</t>
  </si>
  <si>
    <t>308</t>
  </si>
  <si>
    <t>1776035685</t>
  </si>
  <si>
    <t>309</t>
  </si>
  <si>
    <t>767995117</t>
  </si>
  <si>
    <t>Montáž atypických zámečnických konstrukcí hmotnosti do 500 kg</t>
  </si>
  <si>
    <t>465917414</t>
  </si>
  <si>
    <t>ocelová konstrukce terasy</t>
  </si>
  <si>
    <t>4760,3</t>
  </si>
  <si>
    <t>310</t>
  </si>
  <si>
    <t>13010980</t>
  </si>
  <si>
    <t>ocel profilová HE-B 200 jakost 11 375</t>
  </si>
  <si>
    <t>-930615000</t>
  </si>
  <si>
    <t>(251,0+1005,0+1686,0)*0,001*1,15</t>
  </si>
  <si>
    <t>311</t>
  </si>
  <si>
    <t>13010432</t>
  </si>
  <si>
    <t>úhelník ocelový rovnostranný jakost 11 375 80x80x6mm</t>
  </si>
  <si>
    <t>-1736528728</t>
  </si>
  <si>
    <t>70,0*1,15*0,001</t>
  </si>
  <si>
    <t>312</t>
  </si>
  <si>
    <t>13432000</t>
  </si>
  <si>
    <t>úhelník ocelový nerovnostranný jakost S235JR (11 375) 200x100x10mm</t>
  </si>
  <si>
    <t>-937562245</t>
  </si>
  <si>
    <t>1127,0*1,15*0,001</t>
  </si>
  <si>
    <t>313</t>
  </si>
  <si>
    <t>998767202</t>
  </si>
  <si>
    <t>Přesun hmot procentní pro zámečnické konstrukce v objektech v do 12 m</t>
  </si>
  <si>
    <t>68104855</t>
  </si>
  <si>
    <t>771</t>
  </si>
  <si>
    <t>Podlahy z dlaždic</t>
  </si>
  <si>
    <t>314</t>
  </si>
  <si>
    <t>771121011</t>
  </si>
  <si>
    <t>Nátěr penetrační na podlahu</t>
  </si>
  <si>
    <t>1208817626</t>
  </si>
  <si>
    <t>261,3</t>
  </si>
  <si>
    <t>315</t>
  </si>
  <si>
    <t>771151011</t>
  </si>
  <si>
    <t>Samonivelační stěrka podlah pevnosti 20 MPa tl 3 mm</t>
  </si>
  <si>
    <t>1587792893</t>
  </si>
  <si>
    <t>261,3-78,1</t>
  </si>
  <si>
    <t>316</t>
  </si>
  <si>
    <t>771474113</t>
  </si>
  <si>
    <t>Montáž soklů z dlaždic keramických rovných flexibilní lepidlo v do 120 mm</t>
  </si>
  <si>
    <t>2032988323</t>
  </si>
  <si>
    <t>(10,0+6,4)*2</t>
  </si>
  <si>
    <t>(4,2+2,1+3,3+4,5*3)*2</t>
  </si>
  <si>
    <t>(3,0+6,5+3,9*2)*2</t>
  </si>
  <si>
    <t>(2,7+2,4)*2</t>
  </si>
  <si>
    <t>(3,16+2,9)*2</t>
  </si>
  <si>
    <t>(4,5+3,2)*2</t>
  </si>
  <si>
    <t>(3,215+3,23)*2</t>
  </si>
  <si>
    <t>(3,5+4,35)*2</t>
  </si>
  <si>
    <t>317</t>
  </si>
  <si>
    <t>59761009.1</t>
  </si>
  <si>
    <t>sokl-dlažba keramická slinutá</t>
  </si>
  <si>
    <t>-1318722055</t>
  </si>
  <si>
    <t>180*1,1 'Přepočtené koeficientem množství</t>
  </si>
  <si>
    <t>318</t>
  </si>
  <si>
    <t>771571810</t>
  </si>
  <si>
    <t>Demontáž podlah z dlaždic keramických kladených do malty</t>
  </si>
  <si>
    <t>1081011176</t>
  </si>
  <si>
    <t xml:space="preserve">"1.PP"         58,7</t>
  </si>
  <si>
    <t>319</t>
  </si>
  <si>
    <t>771574262</t>
  </si>
  <si>
    <t>Montáž podlah keramických velkoformát pro mechanické zatížení protiskluzných lepených flexibilním lepidlem do 6 ks/ m2</t>
  </si>
  <si>
    <t>921838061</t>
  </si>
  <si>
    <t>9,45+14,05+8,3+2,2+12,85+2,4+2,7+15,55</t>
  </si>
  <si>
    <t>17,9+10,35+14,2+9,55+18,5</t>
  </si>
  <si>
    <t>6,65+10,0+6,9+4,6+10,55+25,5+11,95+5,05</t>
  </si>
  <si>
    <t>16,2+8,1+4,25+2,1+4,15+7,3</t>
  </si>
  <si>
    <t>320</t>
  </si>
  <si>
    <t>59761420</t>
  </si>
  <si>
    <t>dlažba velkoformátová keramická slinutá protiskluzná do interiéru i exteriéru pro vysoké mechanické namáhání přes 4 do 6ks/m2</t>
  </si>
  <si>
    <t>-936783288</t>
  </si>
  <si>
    <t>261,3*1,15 'Přepočtené koeficientem množství</t>
  </si>
  <si>
    <t>321</t>
  </si>
  <si>
    <t>771577111</t>
  </si>
  <si>
    <t>Příplatek k montáži podlah keramických lepených flexibilním lepidlem za plochu do 5 m2</t>
  </si>
  <si>
    <t>-373432466</t>
  </si>
  <si>
    <t>2,2+2,4+2,7+4,6+5,05+4,25+2,1+4,15</t>
  </si>
  <si>
    <t>322</t>
  </si>
  <si>
    <t>771577114</t>
  </si>
  <si>
    <t>Příplatek k montáži podlah keramických lepených flexibilním lepidlem za spárování tmelem dvousložkovým</t>
  </si>
  <si>
    <t>-2078078115</t>
  </si>
  <si>
    <t>323</t>
  </si>
  <si>
    <t>771577115</t>
  </si>
  <si>
    <t>Příplatek k montáži podlah keramických lepených flexibilním lepidlem za lepení dvousložkovým lepidlem</t>
  </si>
  <si>
    <t>1272957780</t>
  </si>
  <si>
    <t>324</t>
  </si>
  <si>
    <t>771591112</t>
  </si>
  <si>
    <t>Izolace pod dlažbu nátěrem nebo stěrkou ve dvou vrstvách</t>
  </si>
  <si>
    <t>-1857373434</t>
  </si>
  <si>
    <t>2,2+12,85+2,4+2,7+10,0+6,9+4,6+10,55</t>
  </si>
  <si>
    <t>8,1+4,25+2,1+4,15+7,3</t>
  </si>
  <si>
    <t>325</t>
  </si>
  <si>
    <t>998771202</t>
  </si>
  <si>
    <t>Přesun hmot procentní pro podlahy z dlaždic v objektech v do 12 m</t>
  </si>
  <si>
    <t>-933403607</t>
  </si>
  <si>
    <t>775</t>
  </si>
  <si>
    <t>Podlahy skládané</t>
  </si>
  <si>
    <t>326</t>
  </si>
  <si>
    <t>775511800</t>
  </si>
  <si>
    <t>Demontáž podlah vlysových lepených s lištami lepenými</t>
  </si>
  <si>
    <t>76546767</t>
  </si>
  <si>
    <t>776</t>
  </si>
  <si>
    <t>Podlahy povlakové</t>
  </si>
  <si>
    <t>327</t>
  </si>
  <si>
    <t>776111127</t>
  </si>
  <si>
    <t>Broušení stávajícího podkladu povlakových podlah diamantovým kotoučem schodišťových stupňů</t>
  </si>
  <si>
    <t>1657738944</t>
  </si>
  <si>
    <t>1,05*(0,325+0,17)*19</t>
  </si>
  <si>
    <t>329</t>
  </si>
  <si>
    <t>776121321</t>
  </si>
  <si>
    <t>Vodou ředitelná penetrace savého podkladu povlakových podlah neředěná</t>
  </si>
  <si>
    <t>-1516945328</t>
  </si>
  <si>
    <t>330</t>
  </si>
  <si>
    <t>776141111</t>
  </si>
  <si>
    <t>Vyrovnání podkladu povlakových podlah stěrkou pevnosti 20 MPa tl 3 mm</t>
  </si>
  <si>
    <t>-2123266024</t>
  </si>
  <si>
    <t>331</t>
  </si>
  <si>
    <t>776141221</t>
  </si>
  <si>
    <t>Stěrka podlahová nivelační pro vyrovnání podkladu povlakových podlah schodišťových stupňů pevnosti 35 MPa tl do 3 mm</t>
  </si>
  <si>
    <t>970310761</t>
  </si>
  <si>
    <t>333</t>
  </si>
  <si>
    <t>776144111</t>
  </si>
  <si>
    <t>Tmelení hran schodišťových</t>
  </si>
  <si>
    <t>-1493985876</t>
  </si>
  <si>
    <t>334</t>
  </si>
  <si>
    <t>776201812</t>
  </si>
  <si>
    <t>Demontáž lepených povlakových podlah s podložkou ručně</t>
  </si>
  <si>
    <t>-2091847244</t>
  </si>
  <si>
    <t>335</t>
  </si>
  <si>
    <t>776251111</t>
  </si>
  <si>
    <t>Lepení pásů z přírodního linolea (marmolea) standardním lepidlem</t>
  </si>
  <si>
    <t>-2884913</t>
  </si>
  <si>
    <t>17,9+40,3+16,35+49,0+10,4</t>
  </si>
  <si>
    <t>32,9+4,05+4,05+92,0</t>
  </si>
  <si>
    <t>336</t>
  </si>
  <si>
    <t>28411069</t>
  </si>
  <si>
    <t>linoleum přírodní ze 100% dřevité moučky tl 2,5mm, zátěž 34/43, R9, hořlavost Cfl S1</t>
  </si>
  <si>
    <t>630216893</t>
  </si>
  <si>
    <t>266,95*1,1 'Přepočtené koeficientem množství</t>
  </si>
  <si>
    <t>337</t>
  </si>
  <si>
    <t>776351112</t>
  </si>
  <si>
    <t>Montáž podlahovin z přírodního linolea (marmolea) na stupnice šířky přes 300 mm</t>
  </si>
  <si>
    <t>891552756</t>
  </si>
  <si>
    <t>1,05*(10+9)</t>
  </si>
  <si>
    <t>338</t>
  </si>
  <si>
    <t>776351121</t>
  </si>
  <si>
    <t>Montáž podlahovin z přírodního linolea (marmolea) na podstupnice výšky do 200 mm</t>
  </si>
  <si>
    <t>20497391</t>
  </si>
  <si>
    <t>339</t>
  </si>
  <si>
    <t>-1172824423</t>
  </si>
  <si>
    <t>1,05*(0,325+0,17)*19*1,1</t>
  </si>
  <si>
    <t>340</t>
  </si>
  <si>
    <t>776411112</t>
  </si>
  <si>
    <t>Montáž obvodových soklíků výšky do 100 mm</t>
  </si>
  <si>
    <t>1646935060</t>
  </si>
  <si>
    <t>2,25+1,23*2</t>
  </si>
  <si>
    <t>(10,1+3,23)*2</t>
  </si>
  <si>
    <t>(0,6+2,64+3,23)*2</t>
  </si>
  <si>
    <t>(7,7+4,3+0,4*3)*2</t>
  </si>
  <si>
    <t>(1,92+2,1)*2*2</t>
  </si>
  <si>
    <t>(12,0+5,8+0,3*3)*2</t>
  </si>
  <si>
    <t>(8,4+5,6)*2</t>
  </si>
  <si>
    <t>(4,8*2,2)*2</t>
  </si>
  <si>
    <t>(6,4+8,0)*2</t>
  </si>
  <si>
    <t>(3,0+5,71)*2</t>
  </si>
  <si>
    <t>341</t>
  </si>
  <si>
    <t>28411010</t>
  </si>
  <si>
    <t xml:space="preserve">lišta soklová </t>
  </si>
  <si>
    <t>2114853679</t>
  </si>
  <si>
    <t>220,000*1,1</t>
  </si>
  <si>
    <t>342</t>
  </si>
  <si>
    <t>776411121</t>
  </si>
  <si>
    <t>Montáž schodišťových soklíků výšky do 60 mm</t>
  </si>
  <si>
    <t>55692728</t>
  </si>
  <si>
    <t>(0,325+0,17)*19</t>
  </si>
  <si>
    <t>343</t>
  </si>
  <si>
    <t>1691510894</t>
  </si>
  <si>
    <t>9,405*1,02 'Přepočtené koeficientem množství</t>
  </si>
  <si>
    <t>344</t>
  </si>
  <si>
    <t>776431211</t>
  </si>
  <si>
    <t>Montáž schodišťových hran šroubovaných</t>
  </si>
  <si>
    <t>772158651</t>
  </si>
  <si>
    <t>1,05*19</t>
  </si>
  <si>
    <t>345</t>
  </si>
  <si>
    <t>69752182</t>
  </si>
  <si>
    <t>schodová hrana a lišta</t>
  </si>
  <si>
    <t>1877456353</t>
  </si>
  <si>
    <t>19,950*1,1</t>
  </si>
  <si>
    <t>346</t>
  </si>
  <si>
    <t>998776202</t>
  </si>
  <si>
    <t>Přesun hmot procentní pro podlahy povlakové v objektech v do 12 m</t>
  </si>
  <si>
    <t>2109540597</t>
  </si>
  <si>
    <t>781</t>
  </si>
  <si>
    <t>Dokončovací práce - obklady</t>
  </si>
  <si>
    <t>347</t>
  </si>
  <si>
    <t>781121011</t>
  </si>
  <si>
    <t>Nátěr penetrační na stěnu</t>
  </si>
  <si>
    <t>-479610688</t>
  </si>
  <si>
    <t>273,98</t>
  </si>
  <si>
    <t>348</t>
  </si>
  <si>
    <t>781131112</t>
  </si>
  <si>
    <t>Izolace pod obklad nátěrem nebo stěrkou ve dvou vrstvách</t>
  </si>
  <si>
    <t>1595002121</t>
  </si>
  <si>
    <t>(2,345+0,92)*2*2,7-0,6*2,0</t>
  </si>
  <si>
    <t>(4,64+2,9)*2*2,7-0,6*2,0*2</t>
  </si>
  <si>
    <t>(1,275+1,645)*2*2,7-0,6*2,0</t>
  </si>
  <si>
    <t>(1,275+2,7)*2*2,7-0,6*2,0</t>
  </si>
  <si>
    <t>(2,7+2,7+0,9*2)*2*2,0</t>
  </si>
  <si>
    <t>(2,7+2,55)*2*2,0</t>
  </si>
  <si>
    <t>(1,85+0,9+2,8)*2*2,0</t>
  </si>
  <si>
    <t>(1,85+0,9+1,0)*2*2,0</t>
  </si>
  <si>
    <t>(1,85+0,9+0,915+0,885)*2*2,0</t>
  </si>
  <si>
    <t>(2,7+1,7)*2*2,0</t>
  </si>
  <si>
    <t>(2,7+3,0)*2*2,0-0,8*2,0</t>
  </si>
  <si>
    <t>1,4*4*2,0-0,8*2,0*2</t>
  </si>
  <si>
    <t>(2,7+1,6)*2*2,0-0,8*2,0*2</t>
  </si>
  <si>
    <t>(2,7+2,7)*2*2,0-0,8*2,0</t>
  </si>
  <si>
    <t>349</t>
  </si>
  <si>
    <t>781151031</t>
  </si>
  <si>
    <t>Celoplošné vyrovnání podkladu stěrkou tl 3 mm</t>
  </si>
  <si>
    <t>-432379265</t>
  </si>
  <si>
    <t>350</t>
  </si>
  <si>
    <t>781474154</t>
  </si>
  <si>
    <t>Montáž obkladů vnitřních keramických velkoformátových hladkých do 6 ks/m2 lepených flexibilním lepidlem</t>
  </si>
  <si>
    <t>-444233048</t>
  </si>
  <si>
    <t>351</t>
  </si>
  <si>
    <t>59761001</t>
  </si>
  <si>
    <t>obklad velkoformátový keramický hladký přes 4 do 6ks/m2</t>
  </si>
  <si>
    <t>1756173224</t>
  </si>
  <si>
    <t>273,98*1,15 'Přepočtené koeficientem množství</t>
  </si>
  <si>
    <t>352</t>
  </si>
  <si>
    <t>781477114</t>
  </si>
  <si>
    <t>Příplatek k montáži obkladů vnitřních keramických hladkých za spárování tmelem dvousložkovým</t>
  </si>
  <si>
    <t>1035636991</t>
  </si>
  <si>
    <t>353</t>
  </si>
  <si>
    <t>781477115</t>
  </si>
  <si>
    <t>Příplatek k montáži obkladů vnitřních keramických hladkých za lepením lepidlem dvousložkovým</t>
  </si>
  <si>
    <t>2013161278</t>
  </si>
  <si>
    <t>354</t>
  </si>
  <si>
    <t>998781202</t>
  </si>
  <si>
    <t>Přesun hmot procentní pro obklady keramické v objektech v do 12 m</t>
  </si>
  <si>
    <t>577916699</t>
  </si>
  <si>
    <t>783</t>
  </si>
  <si>
    <t>Dokončovací práce - nátěry</t>
  </si>
  <si>
    <t>355</t>
  </si>
  <si>
    <t>783213021</t>
  </si>
  <si>
    <t>Napouštěcí dvojnásobný syntetický biodní nátěr tesařských prvků nezabudovaných do konstrukce</t>
  </si>
  <si>
    <t>-1049654717</t>
  </si>
  <si>
    <t>(0,08+0,22)*2*211,2</t>
  </si>
  <si>
    <t>(0,08+0,16)*2*73,0</t>
  </si>
  <si>
    <t>(0,17+0,21)*2*62,25</t>
  </si>
  <si>
    <t>0,14*4*12,0</t>
  </si>
  <si>
    <t>(0,14+0,16)*2*32,0</t>
  </si>
  <si>
    <t>(0,1+0,14)*2*25,5</t>
  </si>
  <si>
    <t>(0,18+0,14)*2*31,2</t>
  </si>
  <si>
    <t>356</t>
  </si>
  <si>
    <t>783268111</t>
  </si>
  <si>
    <t>Lazurovací dvojnásobný olejový nátěr tesařských konstrukcí</t>
  </si>
  <si>
    <t>1445730193</t>
  </si>
  <si>
    <t>80,92*2</t>
  </si>
  <si>
    <t>(290,3-110,1)*2</t>
  </si>
  <si>
    <t>357</t>
  </si>
  <si>
    <t>783314101</t>
  </si>
  <si>
    <t>Základní jednonásobný syntetický nátěr zámečnických konstrukcí</t>
  </si>
  <si>
    <t>-639198406</t>
  </si>
  <si>
    <t xml:space="preserve">"Z/01"  5,8*0,9*1,5</t>
  </si>
  <si>
    <t>"Z/02" 10,55*0,9*1,5</t>
  </si>
  <si>
    <t>"Z/03,04,05,06" (1,5+0,85+2,0+3,16)*0,9*1,5</t>
  </si>
  <si>
    <t xml:space="preserve">"Z/07"    13,5*52*0,001</t>
  </si>
  <si>
    <t>(0,52+1,246+1,12+2,816+2,803+2,816+3,469)*0,9*1,5</t>
  </si>
  <si>
    <t>(0,95+0,03+0,956+0,03+0,956+0,03+0,253+0,866*2)*1,6*1,5</t>
  </si>
  <si>
    <t>4760,3*52*0,001</t>
  </si>
  <si>
    <t>358</t>
  </si>
  <si>
    <t>783314201</t>
  </si>
  <si>
    <t>Základní antikorozní jednonásobný syntetický standardní nátěr zámečnických konstrukcí</t>
  </si>
  <si>
    <t>-218955607</t>
  </si>
  <si>
    <t>359</t>
  </si>
  <si>
    <t>783317101</t>
  </si>
  <si>
    <t>Krycí jednonásobný syntetický standardní nátěr zámečnických konstrukcí</t>
  </si>
  <si>
    <t>553138018</t>
  </si>
  <si>
    <t>na*2</t>
  </si>
  <si>
    <t>784</t>
  </si>
  <si>
    <t>Dokončovací práce - malby a tapety</t>
  </si>
  <si>
    <t>360</t>
  </si>
  <si>
    <t>784111011</t>
  </si>
  <si>
    <t>Obroušení podkladu omítnutého v místnostech výšky do 3,80 m</t>
  </si>
  <si>
    <t>1568481</t>
  </si>
  <si>
    <t>odk.B10</t>
  </si>
  <si>
    <t xml:space="preserve">"1.PP"    160,0</t>
  </si>
  <si>
    <t xml:space="preserve">"1.NP"    440,0</t>
  </si>
  <si>
    <t xml:space="preserve">"2.NP"    365,0</t>
  </si>
  <si>
    <t>361</t>
  </si>
  <si>
    <t>784121001</t>
  </si>
  <si>
    <t>Oškrabání malby v mísnostech výšky do 3,80 m</t>
  </si>
  <si>
    <t>-1732984129</t>
  </si>
  <si>
    <t>362</t>
  </si>
  <si>
    <t>784181101</t>
  </si>
  <si>
    <t>Základní akrylátová jednonásobná penetrace podkladu v místnostech výšky do 3,80m</t>
  </si>
  <si>
    <t>670594912</t>
  </si>
  <si>
    <t>363</t>
  </si>
  <si>
    <t>784211121</t>
  </si>
  <si>
    <t>Dvojnásobné bílé malby ze směsí za mokra středně otěruvzdorných v místnostech výšky do 3,80 m</t>
  </si>
  <si>
    <t>-45415217</t>
  </si>
  <si>
    <t>stropy</t>
  </si>
  <si>
    <t>stěny</t>
  </si>
  <si>
    <t>(1,5+2,0*2)*0,3</t>
  </si>
  <si>
    <t>1,5*4*0,3*3</t>
  </si>
  <si>
    <t>(1,85+0,915+0,885)*(2,66-2,0)+4</t>
  </si>
  <si>
    <t>((0,915+2,055*2)*0,3)*2</t>
  </si>
  <si>
    <t>1,5*4*0,25*4</t>
  </si>
  <si>
    <t>(0,9+0,915+0,935+1,0)*2*(2,66-2,0)+4</t>
  </si>
  <si>
    <t>(1,85+0,9+2,8)*2*(2,66-2,0)+4</t>
  </si>
  <si>
    <t>(2,7+1,7)*2*(3,0-2,0)+4</t>
  </si>
  <si>
    <t>(2,7+2,55)*2*(3,0-2,0)+4</t>
  </si>
  <si>
    <t>(2,7+2,7+0,9*2)*2*(2,62-2,0)+4</t>
  </si>
  <si>
    <t>-1,55*2,0+4</t>
  </si>
  <si>
    <t>-1,66*2,0+4</t>
  </si>
  <si>
    <t>(2,7+2,7)*2*(5,915-2,97-2,0)+4</t>
  </si>
  <si>
    <t>(2,7+1,6)*2*(5,915-2,97-2,0)+4</t>
  </si>
  <si>
    <t>(2,7+3,0)*2*(5,915-2,97-2,0)+4</t>
  </si>
  <si>
    <t>(2,7+1,5)*2*(5,915-2,97-2,0)+4</t>
  </si>
  <si>
    <t>789</t>
  </si>
  <si>
    <t>Povrchové úpravy ocelových konstrukcí a technologických zařízení</t>
  </si>
  <si>
    <t>364</t>
  </si>
  <si>
    <t>789421531</t>
  </si>
  <si>
    <t>Žárové stříkání ocelových konstrukcí</t>
  </si>
  <si>
    <t>-1877493727</t>
  </si>
  <si>
    <t>16,8*2*54*0,001</t>
  </si>
  <si>
    <t>02 - D1.4.1 Zdravotechnika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</si>
  <si>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</si>
  <si>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</si>
  <si>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</si>
  <si>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</si>
  <si>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</si>
  <si>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</si>
  <si>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</si>
  <si>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>732846908</t>
  </si>
  <si>
    <t>0,60*1,20*37,50</t>
  </si>
  <si>
    <t>162751117</t>
  </si>
  <si>
    <t>Vodorovné přemístění do 10000 m výkopku/sypaniny z horniny třídy těžitelnosti I, skupiny 1 až 3</t>
  </si>
  <si>
    <t>-1284848058</t>
  </si>
  <si>
    <t>přebytečná zemina</t>
  </si>
  <si>
    <t>2,25+7,875</t>
  </si>
  <si>
    <t>162751119</t>
  </si>
  <si>
    <t>Příplatek k vodorovnému přemístění výkopku/sypaniny z horniny třídy těžitelnosti I, skupiny 1 až 3 ZKD 1000 m přes 10000 m</t>
  </si>
  <si>
    <t>1948435712</t>
  </si>
  <si>
    <t>10,125*10</t>
  </si>
  <si>
    <t>171201231</t>
  </si>
  <si>
    <t>Poplatek za uložení zeminy a kamení na recyklační skládce (skládkovné) kód odpadu 17 05 04</t>
  </si>
  <si>
    <t>-1893646854</t>
  </si>
  <si>
    <t>10,125*1,67</t>
  </si>
  <si>
    <t>171251201</t>
  </si>
  <si>
    <t>Uložení sypaniny na skládky nebo meziskládky</t>
  </si>
  <si>
    <t>-679521802</t>
  </si>
  <si>
    <t>10,125</t>
  </si>
  <si>
    <t>174151101</t>
  </si>
  <si>
    <t>Zásyp jam, šachet rýh nebo kolem objektů sypaninou se zhutněním</t>
  </si>
  <si>
    <t>-1584077294</t>
  </si>
  <si>
    <t>27,00-10,125</t>
  </si>
  <si>
    <t>175151101</t>
  </si>
  <si>
    <t>Obsypání potrubí strojně sypaninou bez prohození, uloženou do 3 m</t>
  </si>
  <si>
    <t>-50282491</t>
  </si>
  <si>
    <t>0,6*0,35*37,50</t>
  </si>
  <si>
    <t>58331351</t>
  </si>
  <si>
    <t>kamenivo těžené drobné frakce 0/4</t>
  </si>
  <si>
    <t>-658994585</t>
  </si>
  <si>
    <t>7,875*2 'Přepočtené koeficientem množství</t>
  </si>
  <si>
    <t>451572111</t>
  </si>
  <si>
    <t>Lože pod potrubí otevřený výkop z kameniva drobného těženého</t>
  </si>
  <si>
    <t>-1704017635</t>
  </si>
  <si>
    <t>0,6*0,1*37,50</t>
  </si>
  <si>
    <t>892233122</t>
  </si>
  <si>
    <t>Proplach a dezinfekce vodovodního potrubí DN od 40 do 70</t>
  </si>
  <si>
    <t>379223380</t>
  </si>
  <si>
    <t>892241111</t>
  </si>
  <si>
    <t>Tlaková zkouška vodou potrubí do 80</t>
  </si>
  <si>
    <t>1611464293</t>
  </si>
  <si>
    <t>899721111</t>
  </si>
  <si>
    <t>Signalizační vodič DN do 150 mm na potrubí</t>
  </si>
  <si>
    <t>-12031519</t>
  </si>
  <si>
    <t>899722113</t>
  </si>
  <si>
    <t>Krytí potrubí z plastů výstražnou fólií z PVC 34cm</t>
  </si>
  <si>
    <t>-2060211160</t>
  </si>
  <si>
    <t>997013212</t>
  </si>
  <si>
    <t>Vnitrostaveništní doprava suti a vybouraných hmot pro budovy v přes 6 do 9 m ručně</t>
  </si>
  <si>
    <t>1724245073</t>
  </si>
  <si>
    <t>-923743252</t>
  </si>
  <si>
    <t>-457524262</t>
  </si>
  <si>
    <t>0,524*19 'Přepočtené koeficientem množství</t>
  </si>
  <si>
    <t>-1919119528</t>
  </si>
  <si>
    <t>998276101</t>
  </si>
  <si>
    <t>Přesun hmot pro trubní vedení z trub z plastických hmot otevřený výkop</t>
  </si>
  <si>
    <t>-1486350434</t>
  </si>
  <si>
    <t>721</t>
  </si>
  <si>
    <t>Zdravotechnika - vnitřní kanalizace</t>
  </si>
  <si>
    <t>721100911</t>
  </si>
  <si>
    <t>Zazátkování hrdla potrubí kanalizačního</t>
  </si>
  <si>
    <t>1085259787</t>
  </si>
  <si>
    <t>721173401</t>
  </si>
  <si>
    <t>Potrubí kanalizační z PVC SN 4 svodné DN 110</t>
  </si>
  <si>
    <t>-421437137</t>
  </si>
  <si>
    <t>721173402</t>
  </si>
  <si>
    <t>Potrubí kanalizační z PVC SN 4 svodné DN 125</t>
  </si>
  <si>
    <t>-371125318</t>
  </si>
  <si>
    <t>721173403</t>
  </si>
  <si>
    <t>Potrubí kanalizační z PVC SN 4 svodné DN 160</t>
  </si>
  <si>
    <t>-1455851438</t>
  </si>
  <si>
    <t>721174024</t>
  </si>
  <si>
    <t>Potrubí kanalizační z PP odpadní DN 75</t>
  </si>
  <si>
    <t>1520547733</t>
  </si>
  <si>
    <t>721174025</t>
  </si>
  <si>
    <t>Potrubí kanalizační z PP odpadní DN 110</t>
  </si>
  <si>
    <t>1970390654</t>
  </si>
  <si>
    <t>721174042</t>
  </si>
  <si>
    <t>Potrubí kanalizační z PP připojovací DN 40</t>
  </si>
  <si>
    <t>174185143</t>
  </si>
  <si>
    <t>721174043</t>
  </si>
  <si>
    <t>Potrubí kanalizační z PP připojovací DN 50</t>
  </si>
  <si>
    <t>598086115</t>
  </si>
  <si>
    <t>721174045</t>
  </si>
  <si>
    <t>Potrubí kanalizační z PP připojovací DN 110</t>
  </si>
  <si>
    <t>1684246355</t>
  </si>
  <si>
    <t>OSM.115600</t>
  </si>
  <si>
    <t>HTRE čistící tvarovka DN110</t>
  </si>
  <si>
    <t>1785554768</t>
  </si>
  <si>
    <t>721194104</t>
  </si>
  <si>
    <t>Vyvedení a upevnění odpadních výpustek DN 40</t>
  </si>
  <si>
    <t>-258064041</t>
  </si>
  <si>
    <t>721194105</t>
  </si>
  <si>
    <t>Vyvedení a upevnění odpadních výpustek DN 50</t>
  </si>
  <si>
    <t>906323087</t>
  </si>
  <si>
    <t>721194109</t>
  </si>
  <si>
    <t>Vyvedení a upevnění odpadních výpustek DN 100</t>
  </si>
  <si>
    <t>1053990514</t>
  </si>
  <si>
    <t>721212123</t>
  </si>
  <si>
    <t>Odtokový sprchový žlab délky 800 mm s krycím roštem a zápachovou uzávěrkou</t>
  </si>
  <si>
    <t>1250205118</t>
  </si>
  <si>
    <t>721220801</t>
  </si>
  <si>
    <t>Demontáž uzávěrek zápachových DN 70</t>
  </si>
  <si>
    <t>-1254414816</t>
  </si>
  <si>
    <t>721226512</t>
  </si>
  <si>
    <t>Zápachová uzávěrka podomítková pro pračku a myčku DN 50</t>
  </si>
  <si>
    <t>-2009782544</t>
  </si>
  <si>
    <t>721273153</t>
  </si>
  <si>
    <t>Hlavice ventilační polypropylen PP DN 110</t>
  </si>
  <si>
    <t>946720497</t>
  </si>
  <si>
    <t>721274123</t>
  </si>
  <si>
    <t>Přivzdušňovací ventil vnitřní odpadních potrubí DN 100</t>
  </si>
  <si>
    <t>-612945945</t>
  </si>
  <si>
    <t>721290111</t>
  </si>
  <si>
    <t>Zkouška těsnosti potrubí kanalizace vodou do DN 125</t>
  </si>
  <si>
    <t>2081429273</t>
  </si>
  <si>
    <t>28,70+52,90+17,60+67,10+12,40+19,50+12,00</t>
  </si>
  <si>
    <t>721290112</t>
  </si>
  <si>
    <t>Zkouška těsnosti potrubí kanalizace vodou do DN 200</t>
  </si>
  <si>
    <t>-613927456</t>
  </si>
  <si>
    <t>998721202</t>
  </si>
  <si>
    <t>Přesun hmot procentní pro vnitřní kanalizace v objektech v do 12 m</t>
  </si>
  <si>
    <t>-1854676253</t>
  </si>
  <si>
    <t>722</t>
  </si>
  <si>
    <t>Zdravotechnika - vnitřní vodovod</t>
  </si>
  <si>
    <t>722174087R</t>
  </si>
  <si>
    <t>Potrubí vodovodní plastové PE svařované elektrotvarovkami do D 50 mm</t>
  </si>
  <si>
    <t>-1448615413</t>
  </si>
  <si>
    <t>"d 25x2,3" 37,50</t>
  </si>
  <si>
    <t>"d 40x3,7" 4,50</t>
  </si>
  <si>
    <t>722181221</t>
  </si>
  <si>
    <t>Ochrana vodovodního potrubí přilepenými termoizolačními trubicemi z PE tl do 9 mm DN do 22 mm</t>
  </si>
  <si>
    <t>1840295755</t>
  </si>
  <si>
    <t>722181222</t>
  </si>
  <si>
    <t>Ochrana vodovodního potrubí přilepenými termoizolačními trubicemi z PE tl do 9 mm DN do 45 mm</t>
  </si>
  <si>
    <t>-985791560</t>
  </si>
  <si>
    <t>49,60+22,60+2,40</t>
  </si>
  <si>
    <t>722181223</t>
  </si>
  <si>
    <t>Ochrana vodovodního potrubí přilepenými termoizolačními trubicemi z PE tl do 9 mm DN do 63 mm</t>
  </si>
  <si>
    <t>-1080197632</t>
  </si>
  <si>
    <t>722181241</t>
  </si>
  <si>
    <t>Ochrana vodovodního potrubí přilepenými termoizolačními trubicemi z PE tl do 20 mm DN do 22 mm</t>
  </si>
  <si>
    <t>-506744653</t>
  </si>
  <si>
    <t>103,80+15,00+87,90</t>
  </si>
  <si>
    <t>722181252</t>
  </si>
  <si>
    <t>Ochrana vodovodního potrubí přilepenými termoizolačními trubicemi z PE tl do 25 mm DN do 45 mm</t>
  </si>
  <si>
    <t>1517285172</t>
  </si>
  <si>
    <t>13,80+19,50</t>
  </si>
  <si>
    <t>722220161</t>
  </si>
  <si>
    <t>Nástěnný komplet plastový PPR PN 20 DN 20 x G 1/2</t>
  </si>
  <si>
    <t>soubor</t>
  </si>
  <si>
    <t>-799457401</t>
  </si>
  <si>
    <t>722224115</t>
  </si>
  <si>
    <t>Kohout plnicí nebo vypouštěcí G 1/2 PN 10 s jedním závitem</t>
  </si>
  <si>
    <t>831251579</t>
  </si>
  <si>
    <t>722231072</t>
  </si>
  <si>
    <t>Ventil zpětný mosazný G 1/2 PN 10 do 110°C se dvěma závity</t>
  </si>
  <si>
    <t>300625796</t>
  </si>
  <si>
    <t>722231076</t>
  </si>
  <si>
    <t>Ventil zpětný mosazný G 6/4 PN 10 do 110°C se dvěma závity</t>
  </si>
  <si>
    <t>93754651</t>
  </si>
  <si>
    <t>722231222</t>
  </si>
  <si>
    <t>Ventil pojistný mosazný G 3/4 PN 6 do 100°C k bojleru s vnitřním x vnějším závitem</t>
  </si>
  <si>
    <t>997090635</t>
  </si>
  <si>
    <t>722232043</t>
  </si>
  <si>
    <t>Kohout kulový přímý G 1/2 PN 42 do 185°C vnitřní závit</t>
  </si>
  <si>
    <t>-292072874</t>
  </si>
  <si>
    <t>722232044</t>
  </si>
  <si>
    <t>Kohout kulový přímý G 3/4 PN 42 do 185°C vnitřní závit</t>
  </si>
  <si>
    <t>1103673578</t>
  </si>
  <si>
    <t>722232047</t>
  </si>
  <si>
    <t>Kohout kulový přímý G 6/4 PN 42 do 185°C vnitřní závit</t>
  </si>
  <si>
    <t>-244552979</t>
  </si>
  <si>
    <t>722232061</t>
  </si>
  <si>
    <t>Kohout kulový přímý G 1/2 PN 42 do 185°C vnitřní závit s vypouštěním</t>
  </si>
  <si>
    <t>-562164648</t>
  </si>
  <si>
    <t>722232062</t>
  </si>
  <si>
    <t>Kohout kulový přímý G 3/4 PN 42 do 185°C vnitřní závit s vypouštěním</t>
  </si>
  <si>
    <t>-439633835</t>
  </si>
  <si>
    <t>722232063</t>
  </si>
  <si>
    <t>Kohout kulový přímý G 1 PN 42 do 185°C vnitřní závit s vypouštěním</t>
  </si>
  <si>
    <t>-682110208</t>
  </si>
  <si>
    <t>722232064</t>
  </si>
  <si>
    <t>Kohout kulový přímý G 5/4 PN 42 do 185°C vnitřní závit s vypouštěním</t>
  </si>
  <si>
    <t>-1607082398</t>
  </si>
  <si>
    <t>722232065</t>
  </si>
  <si>
    <t>Kohout kulový přímý G 6/4 PN 42 do 185°C vnitřní závit s vypouštěním</t>
  </si>
  <si>
    <t>1827363326</t>
  </si>
  <si>
    <t>722232502</t>
  </si>
  <si>
    <t>Potrubní oddělovač G 3/4 PN 10 do 65°C vnější závit</t>
  </si>
  <si>
    <t>-550259314</t>
  </si>
  <si>
    <t>722234263</t>
  </si>
  <si>
    <t>Filtr mosazný G 1/2 PN 20 do 80°C s 2x vnitřním závitem</t>
  </si>
  <si>
    <t>1620987627</t>
  </si>
  <si>
    <t>722250132</t>
  </si>
  <si>
    <t>Hydrantový systém s tvarově stálou hadicí D 25 x 20 m celoplechový</t>
  </si>
  <si>
    <t>1327747384</t>
  </si>
  <si>
    <t>722290226</t>
  </si>
  <si>
    <t>Zkouška těsnosti vodovodního potrubí závitového do DN 50</t>
  </si>
  <si>
    <t>-680520231</t>
  </si>
  <si>
    <t>103,80+15,00+13,80+19,50+137,40+49,60+22,60+2,40+32,00+4,50+87,90</t>
  </si>
  <si>
    <t>722290234</t>
  </si>
  <si>
    <t>Proplach a dezinfekce vodovodního potrubí do DN 80</t>
  </si>
  <si>
    <t>530675991</t>
  </si>
  <si>
    <t>733321212</t>
  </si>
  <si>
    <t>Potrubí plastové z PP-RCT spojované svařováním D 20x2,8</t>
  </si>
  <si>
    <t>672790802</t>
  </si>
  <si>
    <t>"teplá voda" 103,80</t>
  </si>
  <si>
    <t>"studená voda" 137,40</t>
  </si>
  <si>
    <t>"cirkulace" 87,90</t>
  </si>
  <si>
    <t>733321213</t>
  </si>
  <si>
    <t>Potrubí plastové z PP-RCT spojované svařováním D 25x3,5</t>
  </si>
  <si>
    <t>-1706563357</t>
  </si>
  <si>
    <t>"teplá voda" 15,00</t>
  </si>
  <si>
    <t>"studená voda" 49,60</t>
  </si>
  <si>
    <t>733321214</t>
  </si>
  <si>
    <t>Potrubí plastové z PP-RCT spojované svařováním D 32x4,4</t>
  </si>
  <si>
    <t>-1390872410</t>
  </si>
  <si>
    <t>"teplá voda" 13,80</t>
  </si>
  <si>
    <t>"studená voda" 22,60</t>
  </si>
  <si>
    <t>733321215</t>
  </si>
  <si>
    <t>Potrubí plastové z PP-RCT spojované svařováním D 40x5,5</t>
  </si>
  <si>
    <t>-1100046306</t>
  </si>
  <si>
    <t>"teplá voda" 19,50</t>
  </si>
  <si>
    <t>"studená voda" 2,40</t>
  </si>
  <si>
    <t>733321216</t>
  </si>
  <si>
    <t>Potrubí plastové z PP-RCT spojované svařováním D 50x6,9</t>
  </si>
  <si>
    <t>484213508</t>
  </si>
  <si>
    <t>"studená voda" 32,00</t>
  </si>
  <si>
    <t>998722202</t>
  </si>
  <si>
    <t>Přesun hmot procentní pro vnitřní vodovod v objektech v do 12 m</t>
  </si>
  <si>
    <t>82841617</t>
  </si>
  <si>
    <t>723</t>
  </si>
  <si>
    <t>Zdravotechnika - vnitřní plynovod</t>
  </si>
  <si>
    <t>723150365</t>
  </si>
  <si>
    <t>Chránička D 38x2,6 mm</t>
  </si>
  <si>
    <t>1466726487</t>
  </si>
  <si>
    <t>723150367</t>
  </si>
  <si>
    <t>Chránička D 57x2,9 mm</t>
  </si>
  <si>
    <t>-302540390</t>
  </si>
  <si>
    <t>723150368</t>
  </si>
  <si>
    <t>Chránička D 76x3,2 mm</t>
  </si>
  <si>
    <t>-1302123136</t>
  </si>
  <si>
    <t>998723202</t>
  </si>
  <si>
    <t>Přesun hmot procentní pro vnitřní plynovod v objektech v do 12 m</t>
  </si>
  <si>
    <t>1043744807</t>
  </si>
  <si>
    <t>724</t>
  </si>
  <si>
    <t>Zdravotechnika - strojní vybavení</t>
  </si>
  <si>
    <t>724231128</t>
  </si>
  <si>
    <t>Měřící tlakoměr deformační</t>
  </si>
  <si>
    <t>-2141859816</t>
  </si>
  <si>
    <t>724234108</t>
  </si>
  <si>
    <t>Nádoba tlaková objemu 25 l s pryžovým vakem vertikálním</t>
  </si>
  <si>
    <t>262984634</t>
  </si>
  <si>
    <t>998724202</t>
  </si>
  <si>
    <t>Přesun hmot procentní pro strojní vybavení v objektech v do 12 m</t>
  </si>
  <si>
    <t>1887376485</t>
  </si>
  <si>
    <t>725</t>
  </si>
  <si>
    <t>Zdravotechnika - zařizovací předměty</t>
  </si>
  <si>
    <t>725110811</t>
  </si>
  <si>
    <t>Demontáž klozetů splachovací s nádrží</t>
  </si>
  <si>
    <t>205171290</t>
  </si>
  <si>
    <t>725112022</t>
  </si>
  <si>
    <t>Klozet keramický závěsný na nosné stěny s hlubokým splachováním odpad vodorovný, vč.sedátka</t>
  </si>
  <si>
    <t>-249829904</t>
  </si>
  <si>
    <t>725112023R</t>
  </si>
  <si>
    <t>Klozet keramický závěsný na nosné stěny s hlubokým splachováním pro tělesně postižené, vč.sedátka</t>
  </si>
  <si>
    <t>-2045947007</t>
  </si>
  <si>
    <t>725121527</t>
  </si>
  <si>
    <t>Pisoárový záchodek automatický s integrovaným napájecím zdrojem</t>
  </si>
  <si>
    <t>190911031</t>
  </si>
  <si>
    <t>725122813</t>
  </si>
  <si>
    <t>Demontáž pisoárových stání s nádrží a jedním záchodkem</t>
  </si>
  <si>
    <t>1046544758</t>
  </si>
  <si>
    <t>725210821</t>
  </si>
  <si>
    <t>Demontáž umyvadel bez výtokových armatur</t>
  </si>
  <si>
    <t>239220622</t>
  </si>
  <si>
    <t>725211617</t>
  </si>
  <si>
    <t>Umyvadlo keramické bílé šířky 600 mm s krytem na sifon připevněné na stěnu šrouby</t>
  </si>
  <si>
    <t>698854491</t>
  </si>
  <si>
    <t>725211681</t>
  </si>
  <si>
    <t>Umyvadlo keramické bílé zdravotní šířky 640 mm připevněné na stěnu šrouby</t>
  </si>
  <si>
    <t>-1248380421</t>
  </si>
  <si>
    <t>725310823</t>
  </si>
  <si>
    <t>Demontáž dřez jednoduchý vestavěný v kuchyňských sestavách bez výtokových armatur</t>
  </si>
  <si>
    <t>547190138</t>
  </si>
  <si>
    <t>725319111</t>
  </si>
  <si>
    <t>Montáž dřezu ostatních typů - součást kuchyňské linky, nábytku, vč.sifonu</t>
  </si>
  <si>
    <t>224409258</t>
  </si>
  <si>
    <t>725331111</t>
  </si>
  <si>
    <t>Výlevka bez výtokových armatur keramická se sklopnou plastovou mřížkou 500 mm</t>
  </si>
  <si>
    <t>1733010054</t>
  </si>
  <si>
    <t>725810811</t>
  </si>
  <si>
    <t>Demontáž ventilů výtokových nástěnných</t>
  </si>
  <si>
    <t>-1191950222</t>
  </si>
  <si>
    <t>725813111</t>
  </si>
  <si>
    <t>Ventil rohový bez připojovací trubičky nebo flexi hadičky G 1/2</t>
  </si>
  <si>
    <t>-1040354486</t>
  </si>
  <si>
    <t>"WC" 9</t>
  </si>
  <si>
    <t>"U" 2*12</t>
  </si>
  <si>
    <t>"D" 2*4</t>
  </si>
  <si>
    <t>"PS" 7</t>
  </si>
  <si>
    <t>725813112</t>
  </si>
  <si>
    <t>Ventil rohový pračkový G 3/4</t>
  </si>
  <si>
    <t>-1397274916</t>
  </si>
  <si>
    <t>725820801</t>
  </si>
  <si>
    <t>Demontáž baterie nástěnné do G 3 / 4</t>
  </si>
  <si>
    <t>-1349307384</t>
  </si>
  <si>
    <t>9+1</t>
  </si>
  <si>
    <t>725821312</t>
  </si>
  <si>
    <t>Baterie pro výlevku nástěnná páková s otáčivým kulatým ústím a délkou ramínka 210 mm</t>
  </si>
  <si>
    <t>2003625733</t>
  </si>
  <si>
    <t>725821325</t>
  </si>
  <si>
    <t>Baterie dřezová stojánková páková s otáčivým kulatým ústím a délkou ramínka 220 mm</t>
  </si>
  <si>
    <t>-1416923148</t>
  </si>
  <si>
    <t>94</t>
  </si>
  <si>
    <t>725821329</t>
  </si>
  <si>
    <t>Baterie dřezová stojánková páková s vytahovací sprškou</t>
  </si>
  <si>
    <t>7904421</t>
  </si>
  <si>
    <t>725822611</t>
  </si>
  <si>
    <t>Baterie umyvadlová stojánková páková bez výpusti</t>
  </si>
  <si>
    <t>1717094150</t>
  </si>
  <si>
    <t>725840850</t>
  </si>
  <si>
    <t>Demontáž baterie sprch diferenciální do G 3/4x1</t>
  </si>
  <si>
    <t>-206717508</t>
  </si>
  <si>
    <t>725841312</t>
  </si>
  <si>
    <t>Baterie sprchová nástěnná páková, vč.sprchové soupravy</t>
  </si>
  <si>
    <t>1428139522</t>
  </si>
  <si>
    <t>725860811</t>
  </si>
  <si>
    <t>Demontáž uzávěrů zápachu jednoduchých</t>
  </si>
  <si>
    <t>-402209074</t>
  </si>
  <si>
    <t>725980123</t>
  </si>
  <si>
    <t>Dvířka 15/30</t>
  </si>
  <si>
    <t>-1626926855</t>
  </si>
  <si>
    <t>998725202</t>
  </si>
  <si>
    <t>Přesun hmot procentní pro zařizovací předměty v objektech v do 12 m</t>
  </si>
  <si>
    <t>1134664376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</si>
  <si>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</si>
  <si>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</si>
  <si>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</si>
  <si>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</si>
  <si>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1895299811</t>
  </si>
  <si>
    <t>726131043</t>
  </si>
  <si>
    <t>Instalační předstěna - klozet závěsný v 1120 mm s ovládáním zepředu pro postižené do stěn s kov kcí</t>
  </si>
  <si>
    <t>-761523437</t>
  </si>
  <si>
    <t>998726212</t>
  </si>
  <si>
    <t>Přesun hmot procentní pro instalační prefabrikáty v objektech v do 12 m</t>
  </si>
  <si>
    <t>1204703304</t>
  </si>
  <si>
    <t>732</t>
  </si>
  <si>
    <t>Ústřední vytápění - strojovny</t>
  </si>
  <si>
    <t>732421213.GRS</t>
  </si>
  <si>
    <t>Čerpadlo teplovodní mokroběžné závitové cirkulační DN 25 výtlak do 6,0 m průtok 3,0 m3/h pro TUV</t>
  </si>
  <si>
    <t>-1835760642</t>
  </si>
  <si>
    <t>998732202</t>
  </si>
  <si>
    <t>Přesun hmot procentní pro strojovny v objektech v do 12 m</t>
  </si>
  <si>
    <t>-599695782</t>
  </si>
  <si>
    <t>03 - D1.4.2 Vytápění</t>
  </si>
  <si>
    <t xml:space="preserve">    9 - Ostatní konstrukce a práce, bourání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</si>
  <si>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</si>
  <si>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</si>
  <si>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</si>
  <si>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</si>
  <si>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</si>
  <si>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58-M - Revize vyhrazených technických zařízení</t>
  </si>
  <si>
    <t>HZS - Hodinové zúčtovací sazby</t>
  </si>
  <si>
    <t>Ostatní konstrukce a práce, bourání</t>
  </si>
  <si>
    <t>953845112</t>
  </si>
  <si>
    <t>Vyvložkování stávajícího komínového tělesa nerezovými vložkami pevnými D do 130 mm v 3 m</t>
  </si>
  <si>
    <t>-629320573</t>
  </si>
  <si>
    <t>953845117R</t>
  </si>
  <si>
    <t xml:space="preserve">Vyvložkování stávajícího stávajícího komína vložkami PPH  D do 130 mm v 3 m</t>
  </si>
  <si>
    <t>1498758464</t>
  </si>
  <si>
    <t>953845122</t>
  </si>
  <si>
    <t>Příplatek k vyvložkování komínového průduchu nerezovými vložkami pevnými D do 130 mm ZKD 1m výšky</t>
  </si>
  <si>
    <t>-2128550500</t>
  </si>
  <si>
    <t>953845222R</t>
  </si>
  <si>
    <t>Příplatek k vyvložkování komínového průduchu plastovými vložkami PPH D do 130 mm ZKD 1m výšky</t>
  </si>
  <si>
    <t>185745499</t>
  </si>
  <si>
    <t>39324844</t>
  </si>
  <si>
    <t>-1238439871</t>
  </si>
  <si>
    <t>-1348784533</t>
  </si>
  <si>
    <t>0,168*19 'Přepočtené koeficientem množství</t>
  </si>
  <si>
    <t>-860420268</t>
  </si>
  <si>
    <t>1193929298</t>
  </si>
  <si>
    <t>713463132</t>
  </si>
  <si>
    <t>Montáž izolace tepelné potrubí potrubními pouzdry bez úpravy slepenými 1x tl izolace do 50 mm</t>
  </si>
  <si>
    <t>1445300437</t>
  </si>
  <si>
    <t>63154532</t>
  </si>
  <si>
    <t>pouzdro izolační potrubní z minerální vlny s Al fólií max. 250/100°C 35/30mm</t>
  </si>
  <si>
    <t>1565716704</t>
  </si>
  <si>
    <t>6*1,1 'Přepočtené koeficientem množství</t>
  </si>
  <si>
    <t>900981410</t>
  </si>
  <si>
    <t>1123554044</t>
  </si>
  <si>
    <t>-224582243</t>
  </si>
  <si>
    <t>731</t>
  </si>
  <si>
    <t>Ústřední vytápění - kotelny</t>
  </si>
  <si>
    <t>731244114</t>
  </si>
  <si>
    <t>Kotel ocelový závěsný na plyn kondenzační o výkonu 13-45 kW pro vytápění</t>
  </si>
  <si>
    <t>-166560317</t>
  </si>
  <si>
    <t>731244495R</t>
  </si>
  <si>
    <t xml:space="preserve">Rozvaděč regulace kotelny (max. 4 topné okruhy) </t>
  </si>
  <si>
    <t>89387441</t>
  </si>
  <si>
    <t>731244496R</t>
  </si>
  <si>
    <t>Venkovní čidlo + čidla teploty 3x</t>
  </si>
  <si>
    <t>-264898095</t>
  </si>
  <si>
    <t>731810401</t>
  </si>
  <si>
    <t>Nucený odtah spalin dvoutrubkový pro kondenzační kotel vodorovný 80 mm přívod vzduchu přes stěnu</t>
  </si>
  <si>
    <t>-1971526938</t>
  </si>
  <si>
    <t>731810411</t>
  </si>
  <si>
    <t>Nucený odtah spalin dvoutrubkový pro kondenzační kotel vodorovný 80 mm odvod spalin přes stěnu</t>
  </si>
  <si>
    <t>-2107310907</t>
  </si>
  <si>
    <t>731810441</t>
  </si>
  <si>
    <t>Prodloužení odděleného potrubí pro kondenzační kotel průměru 80 mm</t>
  </si>
  <si>
    <t>-121857362</t>
  </si>
  <si>
    <t>998731202</t>
  </si>
  <si>
    <t>Přesun hmot procentní pro kotelny v objektech v do 12 m</t>
  </si>
  <si>
    <t>-1040987431</t>
  </si>
  <si>
    <t>732112226R</t>
  </si>
  <si>
    <t>Rozdělovač sdružený hydraulický pro 2 okruhy konzolou a izolací, D+M</t>
  </si>
  <si>
    <t>460609189</t>
  </si>
  <si>
    <t>732113117</t>
  </si>
  <si>
    <t>Vyrovnávač dynamických tlaků 50kW, PN 6, 2 m3/hod. hydraulický závitový</t>
  </si>
  <si>
    <t>-1203899276</t>
  </si>
  <si>
    <t>732219315</t>
  </si>
  <si>
    <t>Montáž ohříváku vody stojatého PN 0,6/0,6,PN 1,6/0,6 o obsahu 1000 litrů</t>
  </si>
  <si>
    <t>-148940557</t>
  </si>
  <si>
    <t>DZD.121370101</t>
  </si>
  <si>
    <t>ohřívač vody zásobníkový stacionární nepřímotopný objem 500l</t>
  </si>
  <si>
    <t>-519389936</t>
  </si>
  <si>
    <t>732331615R</t>
  </si>
  <si>
    <t>Nádoba tlaková expanzní s membránou závitové připojení PN 0,6 o objemu 35 l, vč.bezpečnostního ventilu</t>
  </si>
  <si>
    <t>-2141035798</t>
  </si>
  <si>
    <t>732429213R</t>
  </si>
  <si>
    <t>Čerpadlová skupina se směšováním, čerpadlo II.otáčk, servopohon 230V, 6Nm, D+M</t>
  </si>
  <si>
    <t>CS ÚRS 2020 01</t>
  </si>
  <si>
    <t>712053457</t>
  </si>
  <si>
    <t>-266238747</t>
  </si>
  <si>
    <t>733</t>
  </si>
  <si>
    <t>Ústřední vytápění - rozvodné potrubí</t>
  </si>
  <si>
    <t>733222102</t>
  </si>
  <si>
    <t>Potrubí měděné polotvrdé spojované měkkým pájením D 15x1</t>
  </si>
  <si>
    <t>323496428</t>
  </si>
  <si>
    <t>733222103</t>
  </si>
  <si>
    <t>Potrubí měděné polotvrdé spojované měkkým pájením D 18x1</t>
  </si>
  <si>
    <t>1348776447</t>
  </si>
  <si>
    <t>733222104</t>
  </si>
  <si>
    <t>Potrubí měděné polotvrdé spojované měkkým pájením D 22x1</t>
  </si>
  <si>
    <t>355950825</t>
  </si>
  <si>
    <t>733223105</t>
  </si>
  <si>
    <t>Potrubí měděné tvrdé spojované měkkým pájením D 28x1,5</t>
  </si>
  <si>
    <t>1875489546</t>
  </si>
  <si>
    <t>733223106</t>
  </si>
  <si>
    <t>Potrubí měděné tvrdé spojované měkkým pájením D 35x1,5</t>
  </si>
  <si>
    <t>-1414404236</t>
  </si>
  <si>
    <t>733224205</t>
  </si>
  <si>
    <t>Příplatek k potrubí měděnému za potrubí vedené v kotelnách nebo strojovnách D 28x1,5</t>
  </si>
  <si>
    <t>1662039423</t>
  </si>
  <si>
    <t>733224206</t>
  </si>
  <si>
    <t>Příplatek k potrubí měděnému za potrubí vedené v kotelnách nebo strojovnách D 35x1,5</t>
  </si>
  <si>
    <t>-68116867</t>
  </si>
  <si>
    <t>733224222</t>
  </si>
  <si>
    <t>Příplatek k potrubí měděnému za zhotovení přípojky z trubek měděných D 15x1</t>
  </si>
  <si>
    <t>-1582237910</t>
  </si>
  <si>
    <t>36*2</t>
  </si>
  <si>
    <t>733291101</t>
  </si>
  <si>
    <t>Zkouška těsnosti potrubí měděné do D 35x1,5</t>
  </si>
  <si>
    <t>1860326731</t>
  </si>
  <si>
    <t>222,00+66,00+124,00+38,00+6,00</t>
  </si>
  <si>
    <t>733811241</t>
  </si>
  <si>
    <t>Ochrana potrubí ústředního vytápění termoizolačními trubicemi z PE tl do 20 mm DN do 22 mm</t>
  </si>
  <si>
    <t>-1222086135</t>
  </si>
  <si>
    <t>222,00+66,00</t>
  </si>
  <si>
    <t>733811242</t>
  </si>
  <si>
    <t>Ochrana potrubí ústředního vytápění termoizolačními trubicemi z PE tl do 20 mm DN do 45 mm</t>
  </si>
  <si>
    <t>-838652765</t>
  </si>
  <si>
    <t>124,00+38,00</t>
  </si>
  <si>
    <t>998733202</t>
  </si>
  <si>
    <t>Přesun hmot procentní pro rozvody potrubí v objektech v do 12 m</t>
  </si>
  <si>
    <t>779221236</t>
  </si>
  <si>
    <t>734</t>
  </si>
  <si>
    <t>Ústřední vytápění - armatury</t>
  </si>
  <si>
    <t>734211120</t>
  </si>
  <si>
    <t>Ventil závitový odvzdušňovací G 1/2 PN 14 do 120°C automatický</t>
  </si>
  <si>
    <t>389665276</t>
  </si>
  <si>
    <t>734220100R</t>
  </si>
  <si>
    <t>Ventil závitový regulační přímý G 1/2 PN 20 do 100°C vyvažovací</t>
  </si>
  <si>
    <t>99372183</t>
  </si>
  <si>
    <t>734220101</t>
  </si>
  <si>
    <t>Ventil závitový regulační přímý G 3/4 PN 20 do 100°C vyvažovací</t>
  </si>
  <si>
    <t>205393850</t>
  </si>
  <si>
    <t>734221682</t>
  </si>
  <si>
    <t>Termostatická hlavice kapalinová PN 10 do 110°C otopných těles VK</t>
  </si>
  <si>
    <t>-2040583988</t>
  </si>
  <si>
    <t>734242415</t>
  </si>
  <si>
    <t>Ventil závitový zpětný přímý G 5/4 PN 16 do 110°C</t>
  </si>
  <si>
    <t>1890892093</t>
  </si>
  <si>
    <t>734261402</t>
  </si>
  <si>
    <t>Armatura připojovací rohová G 1/2x15 PN 10 do 110°C radiátorů typu VK - H šroubení</t>
  </si>
  <si>
    <t>-1803536206</t>
  </si>
  <si>
    <t>734291123</t>
  </si>
  <si>
    <t>Kohout plnící a vypouštěcí G 1/2 PN 10 do 90°C závitový</t>
  </si>
  <si>
    <t>-1626249782</t>
  </si>
  <si>
    <t>734291246</t>
  </si>
  <si>
    <t>Filtr závitový přímý G 1 1/4 PN 16 do 130°C s vnitřními závity</t>
  </si>
  <si>
    <t>1480486258</t>
  </si>
  <si>
    <t>734292714</t>
  </si>
  <si>
    <t>-410367388</t>
  </si>
  <si>
    <t>734292716</t>
  </si>
  <si>
    <t>Kohout kulový přímý G 1 1/4 PN 42 do 185°C vnitřní závit</t>
  </si>
  <si>
    <t>1246615938</t>
  </si>
  <si>
    <t>734295023</t>
  </si>
  <si>
    <t>Směšovací armatura závitová trojcestná DN 32 se servomotorem</t>
  </si>
  <si>
    <t>-1842657961</t>
  </si>
  <si>
    <t>734411127</t>
  </si>
  <si>
    <t>Teploměr technický s pevným stonkem a jímkou zadní připojení průměr 100 mm délky 100 mm</t>
  </si>
  <si>
    <t>447831251</t>
  </si>
  <si>
    <t>734412112</t>
  </si>
  <si>
    <t>Měřič tepla kompaktní Qn 1,5 G 1/2</t>
  </si>
  <si>
    <t>1764027240</t>
  </si>
  <si>
    <t>734412113</t>
  </si>
  <si>
    <t>Měřič tepla kompaktní Qn 2,5 G 3/4</t>
  </si>
  <si>
    <t>-1713337512</t>
  </si>
  <si>
    <t>734421102</t>
  </si>
  <si>
    <t>Tlakoměr s pevným stonkem a zpětnou klapkou tlak 0-16 bar průměr 63 mm spodní připojení</t>
  </si>
  <si>
    <t>1641311842</t>
  </si>
  <si>
    <t>998734202</t>
  </si>
  <si>
    <t>Přesun hmot procentní pro armatury v objektech v do 12 m</t>
  </si>
  <si>
    <t>296651735</t>
  </si>
  <si>
    <t>735</t>
  </si>
  <si>
    <t>Ústřední vytápění - otopná tělesa</t>
  </si>
  <si>
    <t>735000912</t>
  </si>
  <si>
    <t>Vyregulování ventilu nebo kohoutu dvojregulačního s termostatickým ovládáním</t>
  </si>
  <si>
    <t>416975230</t>
  </si>
  <si>
    <t>735152273</t>
  </si>
  <si>
    <t>Otopné těleso panelové VK jednodeskové 1 přídavná přestupní plocha výška/délka 600/600mm výkon 601 W</t>
  </si>
  <si>
    <t>-459720681</t>
  </si>
  <si>
    <t>735152275</t>
  </si>
  <si>
    <t>Otopné těleso panelové VK jednodeskové 1 přídavná přestupní plocha výška/délka 600/800mm výkon 802 W</t>
  </si>
  <si>
    <t>389800910</t>
  </si>
  <si>
    <t>735152277</t>
  </si>
  <si>
    <t>Otopné těleso panel VK jednodeskové 1 přídavná přestupní plocha výška/délka 600/1000 mm výkon 1002 W</t>
  </si>
  <si>
    <t>-1203193666</t>
  </si>
  <si>
    <t>735152279</t>
  </si>
  <si>
    <t>Otopné těleso panel VK jednodeskové 1 přídavná přestupní plocha výška/délka 600/1200 mm výkon 1202 W</t>
  </si>
  <si>
    <t>-1477443312</t>
  </si>
  <si>
    <t>998735202</t>
  </si>
  <si>
    <t>Přesun hmot procentní pro otopná tělesa v objektech v do 12 m</t>
  </si>
  <si>
    <t>-2062439165</t>
  </si>
  <si>
    <t>767995121</t>
  </si>
  <si>
    <t xml:space="preserve">Doplňkové konstrukce, uchycení  potrubí, konzoly D + M, vč.povrchové úpravy, předpoklad</t>
  </si>
  <si>
    <t>258410496</t>
  </si>
  <si>
    <t>-996767641</t>
  </si>
  <si>
    <t>Práce a dodávky M</t>
  </si>
  <si>
    <t>58-M</t>
  </si>
  <si>
    <t>Revize vyhrazených technických zařízení</t>
  </si>
  <si>
    <t>580507033R</t>
  </si>
  <si>
    <t>Revize komínu</t>
  </si>
  <si>
    <t>soub</t>
  </si>
  <si>
    <t>1037999961</t>
  </si>
  <si>
    <t>HZS</t>
  </si>
  <si>
    <t>Hodinové zúčtovací sazby</t>
  </si>
  <si>
    <t>HZS2212</t>
  </si>
  <si>
    <t>Hodinová zúčtovací sazba instalatér odborný - uvedení plynových zařízení do provozu</t>
  </si>
  <si>
    <t>hod</t>
  </si>
  <si>
    <t>512</t>
  </si>
  <si>
    <t>93954100</t>
  </si>
  <si>
    <t>HZS2491</t>
  </si>
  <si>
    <t>Hodinová zúčtovací sazba dělník zednických výpomocí - provedení prostupů, průrazů, drážek a jejich zapravení</t>
  </si>
  <si>
    <t>-1568140704</t>
  </si>
  <si>
    <t>04 - D1.4.3 Plynofikace</t>
  </si>
  <si>
    <t>1089664047</t>
  </si>
  <si>
    <t>-159201520</t>
  </si>
  <si>
    <t>-624185472</t>
  </si>
  <si>
    <t>1,396*19 'Přepočtené koeficientem množství</t>
  </si>
  <si>
    <t>-854816355</t>
  </si>
  <si>
    <t>723120805</t>
  </si>
  <si>
    <t>Demontáž potrubí ocelové závitové svařované do DN 50</t>
  </si>
  <si>
    <t>1828889146</t>
  </si>
  <si>
    <t>723150366</t>
  </si>
  <si>
    <t>Chránička D 44,5x2,6 mm</t>
  </si>
  <si>
    <t>2007054922</t>
  </si>
  <si>
    <t>0,50*2</t>
  </si>
  <si>
    <t>723181025</t>
  </si>
  <si>
    <t>Potrubí měděné tvrdé spojované lisováním DN 32 ZTI</t>
  </si>
  <si>
    <t>1995623185</t>
  </si>
  <si>
    <t>723190205</t>
  </si>
  <si>
    <t>Přípojka plynovodní DN 32</t>
  </si>
  <si>
    <t>431778847</t>
  </si>
  <si>
    <t>723190901</t>
  </si>
  <si>
    <t>Uzavření,otevření plynovodního potrubí při opravě</t>
  </si>
  <si>
    <t>-626558036</t>
  </si>
  <si>
    <t>723190907</t>
  </si>
  <si>
    <t>Odvzdušnění nebo napuštění plynovodního potrubí</t>
  </si>
  <si>
    <t>899904992</t>
  </si>
  <si>
    <t>723190909</t>
  </si>
  <si>
    <t>Zkouška těsnosti potrubí plynovodního</t>
  </si>
  <si>
    <t>1010514261</t>
  </si>
  <si>
    <t>723221302</t>
  </si>
  <si>
    <t>Ventil vzorkovací rohový G 1/2 PN 5 s vnějším závitem</t>
  </si>
  <si>
    <t>-588140456</t>
  </si>
  <si>
    <t>723231162</t>
  </si>
  <si>
    <t>Kohout kulový přímý G 1/2 PN 42 do 185°C plnoprůtokový vnitřní závit těžká řada</t>
  </si>
  <si>
    <t>696890432</t>
  </si>
  <si>
    <t>723231165</t>
  </si>
  <si>
    <t>Kohout kulový přímý G 1 1/4 PN 42 do 185°C plnoprůtokový vnitřní závit těžká řada</t>
  </si>
  <si>
    <t>-1447324128</t>
  </si>
  <si>
    <t>-774095985</t>
  </si>
  <si>
    <t>725510802</t>
  </si>
  <si>
    <t>Demontáž ohřívač zásobníkový plynový cirkulační do 500 litrů</t>
  </si>
  <si>
    <t>1046577163</t>
  </si>
  <si>
    <t>725650805</t>
  </si>
  <si>
    <t>Demontáž těleso otopných plynových pro garáže</t>
  </si>
  <si>
    <t>-1325720167</t>
  </si>
  <si>
    <t>-1404936447</t>
  </si>
  <si>
    <t>HZS4212</t>
  </si>
  <si>
    <t>Hodinová zúčtovací sazba revizní technik specialista - revize plynoinstalace</t>
  </si>
  <si>
    <t>-157820725</t>
  </si>
  <si>
    <t>05 - D1.4.4 Elektroinstalace</t>
  </si>
  <si>
    <t xml:space="preserve">    21-M - Elektromontáže</t>
  </si>
  <si>
    <t>21-M</t>
  </si>
  <si>
    <t>Elektromontáže</t>
  </si>
  <si>
    <t>2100</t>
  </si>
  <si>
    <t>Elektroinstalace viz.příloha</t>
  </si>
  <si>
    <t>kpl</t>
  </si>
  <si>
    <t>1091741113</t>
  </si>
  <si>
    <t>18,9</t>
  </si>
  <si>
    <t>13,115</t>
  </si>
  <si>
    <t>o</t>
  </si>
  <si>
    <t>17,62</t>
  </si>
  <si>
    <t>11,835</t>
  </si>
  <si>
    <t>002 - SO02 Venkovní výčep</t>
  </si>
  <si>
    <t xml:space="preserve">02 - D1.1/2 Architektonicko stavební stavebně konstrukční  řešení </t>
  </si>
  <si>
    <t>122251101</t>
  </si>
  <si>
    <t>Odkopávky a prokopávky nezapažené v hornině třídy těžitelnosti I, skupiny 3 objem do 20 m3 strojně</t>
  </si>
  <si>
    <t>472033984</t>
  </si>
  <si>
    <t>(6,0+4,5)*0,5*9,0*(1,56-1,16)</t>
  </si>
  <si>
    <t>132251101</t>
  </si>
  <si>
    <t xml:space="preserve">Hloubení rýh nezapažených  š do 800 mm v hornině třídy těžitelnosti I, skupiny 3 objem do 20 m3 strojně</t>
  </si>
  <si>
    <t>1530258708</t>
  </si>
  <si>
    <t>(5,545+8,075+3,785+7,88)*0,5*(2,06-1,5)</t>
  </si>
  <si>
    <t>(4,42+3,415+2,44+1,4+0,5+0,65)*0,5*(2,06-1,5)</t>
  </si>
  <si>
    <t>2,425*0,3*(2,06-1,26)*2</t>
  </si>
  <si>
    <t>-1578494993</t>
  </si>
  <si>
    <t xml:space="preserve">"odvoz zeminy pro násypy na mezideponii"  n</t>
  </si>
  <si>
    <t>1181077449</t>
  </si>
  <si>
    <t>j+r2-n</t>
  </si>
  <si>
    <t>1202038724</t>
  </si>
  <si>
    <t>o*10</t>
  </si>
  <si>
    <t>270639787</t>
  </si>
  <si>
    <t>1079589962</t>
  </si>
  <si>
    <t>(4,42+3,415)*0,5*(1,435+2,15)*0,4</t>
  </si>
  <si>
    <t>(3,415+2,885)*0,5*2,38</t>
  </si>
  <si>
    <t>189416248</t>
  </si>
  <si>
    <t>o*2,0</t>
  </si>
  <si>
    <t>458311800</t>
  </si>
  <si>
    <t>423316098</t>
  </si>
  <si>
    <t>(6,0+4,0)*0,5*10</t>
  </si>
  <si>
    <t>414342874</t>
  </si>
  <si>
    <t>11,835*1,035</t>
  </si>
  <si>
    <t>1727425218</t>
  </si>
  <si>
    <t>(5,545+8,075-2,4+7,88-2,4)*0,5*0,5</t>
  </si>
  <si>
    <t>(4,42+2,44+1,4+0,5+0,65)*0,5*0,5</t>
  </si>
  <si>
    <t>(3,415+2,3+2,4+0,1*4*2)*0,25</t>
  </si>
  <si>
    <t>1415378124</t>
  </si>
  <si>
    <t>9*0,3*60*0,001</t>
  </si>
  <si>
    <t>-1490911012</t>
  </si>
  <si>
    <t>(6,6+4,4)*0,5*(10,535+5,795+3,505)*0,5</t>
  </si>
  <si>
    <t>-(5,805+3,985)*0,5*(8,3+4,19+0,935+0,615+2,355)*0,5</t>
  </si>
  <si>
    <t>58996328</t>
  </si>
  <si>
    <t>(5,805+2,355+0,615+0,935+4,19+3,985)*(1,74+2,169)</t>
  </si>
  <si>
    <t>8,3*3,17</t>
  </si>
  <si>
    <t>-(1,76+2,355)*0,9</t>
  </si>
  <si>
    <t>-1,8*2,0</t>
  </si>
  <si>
    <t>Montáž+dodávka odvětrávané fasády ostění nebo nadpraží nýtováním na dřevěný rošt vč.spoj.prvků,povrch.úpravy,lišt a všech doplňků</t>
  </si>
  <si>
    <t>1174035678</t>
  </si>
  <si>
    <t>(1,76+2,355+0,9)*2</t>
  </si>
  <si>
    <t>(0,8+2,0*2)</t>
  </si>
  <si>
    <t>1,8+2,0*2</t>
  </si>
  <si>
    <t>1107951982</t>
  </si>
  <si>
    <t>sokl</t>
  </si>
  <si>
    <t>(5,805+8,3+3,985+4,16+0,935+2,355)*0,3</t>
  </si>
  <si>
    <t>6732243</t>
  </si>
  <si>
    <t>(1,76+2,355)*0,9</t>
  </si>
  <si>
    <t>1,8*2,0</t>
  </si>
  <si>
    <t>0,8*2,0</t>
  </si>
  <si>
    <t>631311114</t>
  </si>
  <si>
    <t xml:space="preserve">Mazanina tl do 80 mm z betonu prostého bez zvýšených nároků na prostředí </t>
  </si>
  <si>
    <t>-869353098</t>
  </si>
  <si>
    <t>roznášecí betonová mazanina</t>
  </si>
  <si>
    <t>(3,4+2,18+3,35+11,45+10,45)*0,08</t>
  </si>
  <si>
    <t xml:space="preserve">Mazanina tl do 120 mm z betonu prostého bez zvýšených nároků na prostředí </t>
  </si>
  <si>
    <t>797950632</t>
  </si>
  <si>
    <t xml:space="preserve">podkladní beton </t>
  </si>
  <si>
    <t>(5,805+3,985)*0,5*(8,3+4,19+0,935+0,615+2,355)*0,5*0,12</t>
  </si>
  <si>
    <t>1998553535</t>
  </si>
  <si>
    <t>-1168140246</t>
  </si>
  <si>
    <t>-193662668</t>
  </si>
  <si>
    <t>-254968876</t>
  </si>
  <si>
    <t>-627783813</t>
  </si>
  <si>
    <t>(5,545+8,075+3,415+7,884)*0,5*0,12</t>
  </si>
  <si>
    <t>519595205</t>
  </si>
  <si>
    <t>-745731835</t>
  </si>
  <si>
    <t>41*1,351*1,15*0,001</t>
  </si>
  <si>
    <t>(3,4+2,18+3,35+11,45+10,45)*1,351*1,15*0,001</t>
  </si>
  <si>
    <t>-1008140090</t>
  </si>
  <si>
    <t>949101112</t>
  </si>
  <si>
    <t>Lešení pomocné pro objekty pozemních staveb s lešeňovou podlahou v do 3,5 m zatížení do 150 kg/m2</t>
  </si>
  <si>
    <t>-780658074</t>
  </si>
  <si>
    <t>50,0</t>
  </si>
  <si>
    <t>-255736517</t>
  </si>
  <si>
    <t>672368320</t>
  </si>
  <si>
    <t>3*2</t>
  </si>
  <si>
    <t>-722819455</t>
  </si>
  <si>
    <t>6,000*2</t>
  </si>
  <si>
    <t>998011001</t>
  </si>
  <si>
    <t>Přesun hmot pro budovy zděné v do 6 m</t>
  </si>
  <si>
    <t>-1998612196</t>
  </si>
  <si>
    <t>1337450189</t>
  </si>
  <si>
    <t>(5,805+3,985)*0,5*(8,3+4,19+0,935+0,615+2,355)*0,5</t>
  </si>
  <si>
    <t>-1418571148</t>
  </si>
  <si>
    <t>41*0,0003 'Přepočtené koeficientem množství</t>
  </si>
  <si>
    <t>-104975062</t>
  </si>
  <si>
    <t>(5,545+8,075-2,4+7,88-2,4)*0,5*(0,5+0,35)</t>
  </si>
  <si>
    <t>(4,42+2,44+1,4+0,5+0,65)*0,5*0,85</t>
  </si>
  <si>
    <t>(3,415+2,3+2,4+0,1*4*2)*(0,25+1,31-1,06)</t>
  </si>
  <si>
    <t>1175565723</t>
  </si>
  <si>
    <t>16*0,00035 'Přepočtené koeficientem množství</t>
  </si>
  <si>
    <t>-178981424</t>
  </si>
  <si>
    <t>-812845706</t>
  </si>
  <si>
    <t>41*1,15 'Přepočtené koeficientem množství</t>
  </si>
  <si>
    <t>677480932</t>
  </si>
  <si>
    <t>1250972513</t>
  </si>
  <si>
    <t>16*1,2</t>
  </si>
  <si>
    <t>19,2*1,15 'Přepočtené koeficientem množství</t>
  </si>
  <si>
    <t>998711201</t>
  </si>
  <si>
    <t>Přesun hmot procentní pro izolace proti vodě, vlhkosti a plynům v objektech v do 6 m</t>
  </si>
  <si>
    <t>-731568539</t>
  </si>
  <si>
    <t>-1136646690</t>
  </si>
  <si>
    <t>(6,6+4,4+10,535+5,795+3,505)*(2,31-2,08)</t>
  </si>
  <si>
    <t>-277256774</t>
  </si>
  <si>
    <t>62*0,0003 'Přepočtené koeficientem množství</t>
  </si>
  <si>
    <t>-465322891</t>
  </si>
  <si>
    <t>-1620379919</t>
  </si>
  <si>
    <t>62*1,15 'Přepočtené koeficientem množství</t>
  </si>
  <si>
    <t>-1174807659</t>
  </si>
  <si>
    <t>-620565095</t>
  </si>
  <si>
    <t>-1357394791</t>
  </si>
  <si>
    <t>998712201</t>
  </si>
  <si>
    <t>Přesun hmot procentní pro krytiny povlakové v objektech v do 6 m</t>
  </si>
  <si>
    <t>-582326536</t>
  </si>
  <si>
    <t>-512658498</t>
  </si>
  <si>
    <t>-(3,985+4,415)*0,5*2,7</t>
  </si>
  <si>
    <t>28376354</t>
  </si>
  <si>
    <t>deska perimetrická spodních staveb, podlah a plochých střech 200kPa λ=0,034 tl 100mm</t>
  </si>
  <si>
    <t>742308006</t>
  </si>
  <si>
    <t>2017203584</t>
  </si>
  <si>
    <t>(5,545+8,075-2,4+7,88-2,4)*0,5*0,5*2</t>
  </si>
  <si>
    <t>(4,42+2,44+1,4+0,5+0,65)*0,5*0,5*2</t>
  </si>
  <si>
    <t>(3,415+2,3+2,4+0,1*4*2)*0,25*2</t>
  </si>
  <si>
    <t>2135345470</t>
  </si>
  <si>
    <t>17,513*1,05 'Přepočtené koeficientem množství</t>
  </si>
  <si>
    <t>-714464418</t>
  </si>
  <si>
    <t>desky PIR</t>
  </si>
  <si>
    <t>(5,805+2,355+0,614+0,935+4,19+3,985+8,3)*(0,25+0,32)</t>
  </si>
  <si>
    <t>934025578</t>
  </si>
  <si>
    <t>14,925*1,05 'Přepočtené koeficientem množství</t>
  </si>
  <si>
    <t>-2091112094</t>
  </si>
  <si>
    <t>1666750178</t>
  </si>
  <si>
    <t>-1602323027</t>
  </si>
  <si>
    <t>17,513*2</t>
  </si>
  <si>
    <t>1576629603</t>
  </si>
  <si>
    <t>35,026*1,1 'Přepočtené koeficientem množství</t>
  </si>
  <si>
    <t>-1567325099</t>
  </si>
  <si>
    <t>1198633320</t>
  </si>
  <si>
    <t>62*1,1 'Přepočtené koeficientem množství</t>
  </si>
  <si>
    <t>998713201</t>
  </si>
  <si>
    <t>Přesun hmot procentní pro izolace tepelné v objektech v do 6 m</t>
  </si>
  <si>
    <t>1459584572</t>
  </si>
  <si>
    <t>-994553222</t>
  </si>
  <si>
    <t>(2,355+0,615+0,935+4,19+3,985+8,3)*3,17</t>
  </si>
  <si>
    <t>(1,62+0,1+0,85+1,5+2,05+0,65+0,935+0,915+0,6)*2,6</t>
  </si>
  <si>
    <t>(1,085+0,1+0,65+0,715+1,635)*2,6</t>
  </si>
  <si>
    <t>2,425*2,2*2</t>
  </si>
  <si>
    <t>763711R04</t>
  </si>
  <si>
    <t xml:space="preserve">Mont+dod strukturálního 5-vrstvého dřevěného panelu KLH tl.120mm v provedení smrk,vč.přířezu na CNC - otvory pro okna,dveře apd. REI 30 min.z jedné strany panelu  vč.dopravy,spojovacího materiálu povrchové úpravy exteriéru a interiéru a všech doplňků</t>
  </si>
  <si>
    <t>1067036273</t>
  </si>
  <si>
    <t>22,66</t>
  </si>
  <si>
    <t>-2145199901</t>
  </si>
  <si>
    <t>(6,68+10,535+4,4+2,505+1,0+5,795)*(0,935+0,535)*0,5</t>
  </si>
  <si>
    <t xml:space="preserve">Mont+dod strukturálního 5-vrstvého dřevěného panelu KLH tl.180mm v provedení smrk,vč.přířezu na CNC - otvory pro komín apd.REI 30minut pro střechu,REI 45 minut pro stropy  vč.dopravy,spojovacího materiálu povrchové úpravy exteriéru a inter a všech doplňků</t>
  </si>
  <si>
    <t>-1266400469</t>
  </si>
  <si>
    <t>(6,68+4,48)*0,5*(10,535+2,505+1,0+5,795)*0,5</t>
  </si>
  <si>
    <t>(3,16+3,13)*0,5*(2,93+2,17)*0,5</t>
  </si>
  <si>
    <t>-265025683</t>
  </si>
  <si>
    <t>-782337451</t>
  </si>
  <si>
    <t>764212636</t>
  </si>
  <si>
    <t>Oplechování štítu závětrnou lištou z Pz s povrchovou úpravou rš 470 mm vč.všech doplňků</t>
  </si>
  <si>
    <t>1862580117</t>
  </si>
  <si>
    <t xml:space="preserve">"K38"   9,9</t>
  </si>
  <si>
    <t>764212665.1</t>
  </si>
  <si>
    <t>Oplechování rovné okapové hrany z Pz s povrchovou úpravou rš 410 mm vč.všech doplňků</t>
  </si>
  <si>
    <t>1554476655</t>
  </si>
  <si>
    <t xml:space="preserve">"K37"   2,2</t>
  </si>
  <si>
    <t>764214604</t>
  </si>
  <si>
    <t>Oplechování horních ploch a atik bez rohů z Pz s povrch úpravou mechanicky kotvené rš 320 mm vč.všech doplňků</t>
  </si>
  <si>
    <t>385272304</t>
  </si>
  <si>
    <t xml:space="preserve">"K33"   23,2</t>
  </si>
  <si>
    <t>Oplechování horních ploch a atik bez rohů z Pz s povrch úpravou mechanicky kotvené rš 470 mm vč.všech doplňků</t>
  </si>
  <si>
    <t>-732195211</t>
  </si>
  <si>
    <t xml:space="preserve">"K34"   9,6</t>
  </si>
  <si>
    <t>764216603</t>
  </si>
  <si>
    <t>Oplechování rovných parapetů mechanicky kotvené z Pz s povrchovou úpravou rš 240 mm vč.všech doplňků</t>
  </si>
  <si>
    <t>-1079702985</t>
  </si>
  <si>
    <t xml:space="preserve">"K18"    4,15</t>
  </si>
  <si>
    <t>764218R005</t>
  </si>
  <si>
    <t>Oplechování ostění z Pz s upraveným povrchem rš 150 mm vč.všech doplňků</t>
  </si>
  <si>
    <t>-439786767</t>
  </si>
  <si>
    <t xml:space="preserve">"K18"    1,1*2</t>
  </si>
  <si>
    <t>764218R006.1</t>
  </si>
  <si>
    <t xml:space="preserve">Oplechování nadpraží  z Pz s upraveným povrchem rš 240 mm vč.všech doplňků</t>
  </si>
  <si>
    <t>-663350936</t>
  </si>
  <si>
    <t>Žlab podokapní hranatý z Pz s povrchovou úpravou rš 350 mm vč.všech doplňků</t>
  </si>
  <si>
    <t>-312756294</t>
  </si>
  <si>
    <t xml:space="preserve">"K35"   2,2</t>
  </si>
  <si>
    <t>764511661</t>
  </si>
  <si>
    <t>Kotlík hranatý pro podokapní žlaby z Pz s povrchovou úpravou vč.všech doplňků</t>
  </si>
  <si>
    <t>4543369</t>
  </si>
  <si>
    <t>7645186R1</t>
  </si>
  <si>
    <t>Svod hranatý včetně objímek, kolen, odskoků z Pz s povrchovou úpravou 60/60mm vč.všech doplňků</t>
  </si>
  <si>
    <t>-272380311</t>
  </si>
  <si>
    <t xml:space="preserve">"K36"   3,5</t>
  </si>
  <si>
    <t>998764201</t>
  </si>
  <si>
    <t>Přesun hmot procentní pro konstrukce klempířské v objektech v do 6 m</t>
  </si>
  <si>
    <t>-1338965108</t>
  </si>
  <si>
    <t xml:space="preserve">Barový pult popis  INT3</t>
  </si>
  <si>
    <t>1872063586</t>
  </si>
  <si>
    <t>7661241R07</t>
  </si>
  <si>
    <t xml:space="preserve">Mont+dod systémové dělící stěny s plnými jednokřídl.dveřmi,HPL desky,kotvení do stěn a podlahy vč.kování,povrch.úpravy a všech doplňků  V09</t>
  </si>
  <si>
    <t>2024687075</t>
  </si>
  <si>
    <t>0,9*1,9</t>
  </si>
  <si>
    <t>76662R017</t>
  </si>
  <si>
    <t xml:space="preserve">Mont+dod thermookno rohové fix/pSK   2255+1675x1100mm tepelněizol.trojsklo vč.rámu,těsnění,kování,venkovní a vnitřní parapet,povrch.úpravy a všech doplňků podrobný popis odk.O18</t>
  </si>
  <si>
    <t>342323216</t>
  </si>
  <si>
    <t>1485487165</t>
  </si>
  <si>
    <t>-1605439459</t>
  </si>
  <si>
    <t>-660473704</t>
  </si>
  <si>
    <t>766660R19</t>
  </si>
  <si>
    <t xml:space="preserve">Mont+dod venkovní dveře  2-kř.  1450x2055mm vč.zárubní,kování,povrch.úpravy a všech doplňků podrobný popis odk.D18</t>
  </si>
  <si>
    <t>1992279453</t>
  </si>
  <si>
    <t>998766201</t>
  </si>
  <si>
    <t>Přesun hmot procentní pro konstrukce truhlářské v objektech v do 6 m</t>
  </si>
  <si>
    <t>-441648562</t>
  </si>
  <si>
    <t>767995115</t>
  </si>
  <si>
    <t>Montáž atypických zámečnických konstrukcí hmotnosti do 100 kg</t>
  </si>
  <si>
    <t>98328258</t>
  </si>
  <si>
    <t>zvukař - kotvení dřevopanelu</t>
  </si>
  <si>
    <t>56,6*2</t>
  </si>
  <si>
    <t>-1559928897</t>
  </si>
  <si>
    <t>998767201</t>
  </si>
  <si>
    <t>Přesun hmot procentní pro zámečnické konstrukce v objektech v do 6 m</t>
  </si>
  <si>
    <t>1533207667</t>
  </si>
  <si>
    <t>-230301660</t>
  </si>
  <si>
    <t>242962015</t>
  </si>
  <si>
    <t>(0,935+0,915+0,6+0,8+0,65)*2</t>
  </si>
  <si>
    <t>(2,05+1,085)*2</t>
  </si>
  <si>
    <t>(5,805+2,05+0,935+0,915+0,6+0,65+2,03)*2</t>
  </si>
  <si>
    <t>(1,62+0,1+0,85+1,5+2,78)*2</t>
  </si>
  <si>
    <t>2078961899</t>
  </si>
  <si>
    <t>53,74*1,1 'Přepočtené koeficientem množství</t>
  </si>
  <si>
    <t>2115936928</t>
  </si>
  <si>
    <t>3,4+2,18+3,35+11,45+10,45</t>
  </si>
  <si>
    <t>1160512438</t>
  </si>
  <si>
    <t>30,83*1,15 'Přepočtené koeficientem množství</t>
  </si>
  <si>
    <t>89274256</t>
  </si>
  <si>
    <t>3,4+2,8+3,35</t>
  </si>
  <si>
    <t>-941530879</t>
  </si>
  <si>
    <t>345498530</t>
  </si>
  <si>
    <t>118514191</t>
  </si>
  <si>
    <t>998771201</t>
  </si>
  <si>
    <t>Přesun hmot procentní pro podlahy z dlaždic v objektech v do 6 m</t>
  </si>
  <si>
    <t>2030060754</t>
  </si>
  <si>
    <t>-968005309</t>
  </si>
  <si>
    <t>345350539</t>
  </si>
  <si>
    <t>(0,715+1,635+0,9)*2*0,5</t>
  </si>
  <si>
    <t>((5,805+2,05+0,935+0,915+0,6)*0,5+2,745)*2*0,5</t>
  </si>
  <si>
    <t>-590689113</t>
  </si>
  <si>
    <t>-202254681</t>
  </si>
  <si>
    <t>(0,715+1,635+0,9)*2*2,1-0,6*2,0</t>
  </si>
  <si>
    <t>((5,805+2,05+0,935+0,915+0,6)*0,5+2,745)*2*2,1</t>
  </si>
  <si>
    <t>-0,915*2,055</t>
  </si>
  <si>
    <t>-1870817968</t>
  </si>
  <si>
    <t>40,036*1,15 'Přepočtené koeficientem množství</t>
  </si>
  <si>
    <t>510313015</t>
  </si>
  <si>
    <t>-2033679669</t>
  </si>
  <si>
    <t>998781201</t>
  </si>
  <si>
    <t>Přesun hmot procentní pro obklady keramické v objektech v do 6 m</t>
  </si>
  <si>
    <t>1891033638</t>
  </si>
  <si>
    <t>-1860336068</t>
  </si>
  <si>
    <t>110,128*2</t>
  </si>
  <si>
    <t>794634670</t>
  </si>
  <si>
    <t>56,6*2*54*0,001</t>
  </si>
  <si>
    <t>03 - D1.4.1 Zdravotechnika</t>
  </si>
  <si>
    <t>1714636307</t>
  </si>
  <si>
    <t>391352806</t>
  </si>
  <si>
    <t>-1715455570</t>
  </si>
  <si>
    <t>-1871333934</t>
  </si>
  <si>
    <t>649243155</t>
  </si>
  <si>
    <t>1042511831</t>
  </si>
  <si>
    <t>-1628063967</t>
  </si>
  <si>
    <t>-484330544</t>
  </si>
  <si>
    <t>403855196</t>
  </si>
  <si>
    <t>721226521</t>
  </si>
  <si>
    <t>Zápachová uzávěrka nástěnná pro pračku a myčku DN 40</t>
  </si>
  <si>
    <t>-688454969</t>
  </si>
  <si>
    <t>832383627</t>
  </si>
  <si>
    <t>998721201</t>
  </si>
  <si>
    <t>Přesun hmot procentní pro vnitřní kanalizace v objektech v do 6 m</t>
  </si>
  <si>
    <t>742688562</t>
  </si>
  <si>
    <t>-1949517208</t>
  </si>
  <si>
    <t>498604879</t>
  </si>
  <si>
    <t>-372425262</t>
  </si>
  <si>
    <t>-962884476</t>
  </si>
  <si>
    <t>-561845196</t>
  </si>
  <si>
    <t>761384527</t>
  </si>
  <si>
    <t>396850124</t>
  </si>
  <si>
    <t>22,00</t>
  </si>
  <si>
    <t>-1919213699</t>
  </si>
  <si>
    <t>998722201</t>
  </si>
  <si>
    <t>Přesun hmot procentní pro vnitřní vodovod v objektech v do 6 m</t>
  </si>
  <si>
    <t>1850381957</t>
  </si>
  <si>
    <t>-1148899027</t>
  </si>
  <si>
    <t>490998855</t>
  </si>
  <si>
    <t>725311121</t>
  </si>
  <si>
    <t>Dřez jednoduchý nerezový se zápachovou uzávěrkou s odkapávací plochou 560x480 mm a miskou</t>
  </si>
  <si>
    <t>957306127</t>
  </si>
  <si>
    <t>Montáž dřezu ostatních typů - součást kuchyňské linky</t>
  </si>
  <si>
    <t>760255616</t>
  </si>
  <si>
    <t>725532114</t>
  </si>
  <si>
    <t>Elektrický ohřívač zásobníkový akumulační závěsný svislý 80 l / 3 kW</t>
  </si>
  <si>
    <t>1335596737</t>
  </si>
  <si>
    <t>1024416523</t>
  </si>
  <si>
    <t>-1979714009</t>
  </si>
  <si>
    <t>361252647</t>
  </si>
  <si>
    <t>2037269502</t>
  </si>
  <si>
    <t>312302370</t>
  </si>
  <si>
    <t>998725201</t>
  </si>
  <si>
    <t>Přesun hmot procentní pro zařizovací předměty v objektech v do 6 m</t>
  </si>
  <si>
    <t>-9404583</t>
  </si>
  <si>
    <t>-1723063533</t>
  </si>
  <si>
    <t>998726211</t>
  </si>
  <si>
    <t>Přesun hmot procentní pro instalační prefabrikáty v objektech v do 6 m</t>
  </si>
  <si>
    <t>2113568123</t>
  </si>
  <si>
    <t>04 - D1.4.2 Vytápění</t>
  </si>
  <si>
    <t>735419115</t>
  </si>
  <si>
    <t>Montáž konvektoru s osazením na hmoždinky dl do 1600 mm</t>
  </si>
  <si>
    <t>-752117107</t>
  </si>
  <si>
    <t>8500035090</t>
  </si>
  <si>
    <t>Konvektor přímotopný elektrický s termostatem, příkon 500 W</t>
  </si>
  <si>
    <t>597991301</t>
  </si>
  <si>
    <t>8500035083</t>
  </si>
  <si>
    <t>Konvektor přímotopný elektrický s termostaem, příkon 1 000 W</t>
  </si>
  <si>
    <t>1719479422</t>
  </si>
  <si>
    <t>397804574</t>
  </si>
  <si>
    <t>Elektroinstalaceí viz.příloha</t>
  </si>
  <si>
    <t>1651855011</t>
  </si>
  <si>
    <t>213,66</t>
  </si>
  <si>
    <t>003 - SO03 Multifunkční hřiště vč.oplocení</t>
  </si>
  <si>
    <t xml:space="preserve">    5 - Komunikace pozemní</t>
  </si>
  <si>
    <t>113107211</t>
  </si>
  <si>
    <t>Odstranění podkladu z kameniva těženého tl 100 mm strojně pl přes 200 m2</t>
  </si>
  <si>
    <t>-1360616669</t>
  </si>
  <si>
    <t>odstranění antukového hřiště</t>
  </si>
  <si>
    <t>512,0</t>
  </si>
  <si>
    <t>122251104</t>
  </si>
  <si>
    <t>Odkopávky a prokopávky nezapažené v hornině třídy těžitelnosti I, skupiny 3 objem do 500 m3 strojně</t>
  </si>
  <si>
    <t>1301141846</t>
  </si>
  <si>
    <t>620*(0,15+0,06+0,03+0,02+0,01+0,045)</t>
  </si>
  <si>
    <t>(64,0+27,8)*0,2</t>
  </si>
  <si>
    <t>709094618</t>
  </si>
  <si>
    <t>-1547939999</t>
  </si>
  <si>
    <t>j*5</t>
  </si>
  <si>
    <t>822501309</t>
  </si>
  <si>
    <t>j*2</t>
  </si>
  <si>
    <t>886644364</t>
  </si>
  <si>
    <t>-1033124955</t>
  </si>
  <si>
    <t>212751104</t>
  </si>
  <si>
    <t>Trativod z drenážních trubek flexibilních PVC-U SN 4 perforace 360° včetně lože otevřený výkop DN 100 pro meliorace</t>
  </si>
  <si>
    <t>429513395</t>
  </si>
  <si>
    <t>20+40*4</t>
  </si>
  <si>
    <t>212972112</t>
  </si>
  <si>
    <t>Opláštění drenážních trub filtrační textilií DN 100</t>
  </si>
  <si>
    <t>-1468167552</t>
  </si>
  <si>
    <t>213141111</t>
  </si>
  <si>
    <t>Zřízení vrstvy z geotextilie v rovině nebo ve sklonu do 1:5 š do 3 m</t>
  </si>
  <si>
    <t>-870751028</t>
  </si>
  <si>
    <t>drenáž</t>
  </si>
  <si>
    <t>(0,4+0,6+0,5*2)*(20,0+40*4)</t>
  </si>
  <si>
    <t>69311067</t>
  </si>
  <si>
    <t>geotextilie netkaná separační, ochranná, filtrační, drenážní PP 250g/m2</t>
  </si>
  <si>
    <t>1499287599</t>
  </si>
  <si>
    <t>360*1,15 'Přepočtené koeficientem množství</t>
  </si>
  <si>
    <t>226111111</t>
  </si>
  <si>
    <t>Vrty velkoprofilové svislé nezapažené D do 450 mm hl do 5 m hor. I</t>
  </si>
  <si>
    <t>911897271</t>
  </si>
  <si>
    <t>sloupky pro tenis a volejbal</t>
  </si>
  <si>
    <t>0,9*2</t>
  </si>
  <si>
    <t>231112111</t>
  </si>
  <si>
    <t>Zřízení pilot svislých D do 450 mm hl do 10 m bez vytažení pažnic z betonu železového</t>
  </si>
  <si>
    <t>1196423872</t>
  </si>
  <si>
    <t>výkop pro patky oplocení-patky VO součástí projektu elektro</t>
  </si>
  <si>
    <t>0,95*44</t>
  </si>
  <si>
    <t>58932908</t>
  </si>
  <si>
    <t>beton C 20/25 X0 XC2 kamenivo frakce 0/8</t>
  </si>
  <si>
    <t>-1602792713</t>
  </si>
  <si>
    <t>patky oplocení</t>
  </si>
  <si>
    <t>3,14*0,15*0,15*0,95*44*1,035</t>
  </si>
  <si>
    <t>3,14*0,2*0,2*0,9*2*1,035</t>
  </si>
  <si>
    <t>231611114</t>
  </si>
  <si>
    <t>Výztuž pilot betonovaných do země ocel z betonářské oceli 10 505</t>
  </si>
  <si>
    <t>1572106723</t>
  </si>
  <si>
    <t>3,291*80*0,001</t>
  </si>
  <si>
    <t>242111113</t>
  </si>
  <si>
    <t>Osazení pláště kopané studny z betonových skruží celokruhových DN 1 m</t>
  </si>
  <si>
    <t>-1620367088</t>
  </si>
  <si>
    <t>zasakovací jímka</t>
  </si>
  <si>
    <t>1,0</t>
  </si>
  <si>
    <t>59225335</t>
  </si>
  <si>
    <t>skruž betonová studňová kruhová D100x100x9 cm</t>
  </si>
  <si>
    <t>203463234</t>
  </si>
  <si>
    <t>243531111</t>
  </si>
  <si>
    <t>Výplň zasakovací jímky z kameniva hrubého drceného 32-63 mm</t>
  </si>
  <si>
    <t>-561133952</t>
  </si>
  <si>
    <t>3,14*0,5*0,5*1,0*1,1</t>
  </si>
  <si>
    <t>271532213.1</t>
  </si>
  <si>
    <t>Podsyp pod základové konstrukce se zhutněním z hrubého kameniva frakce 4 až 8 mm</t>
  </si>
  <si>
    <t>1887854926</t>
  </si>
  <si>
    <t>kotevní patka sloupku</t>
  </si>
  <si>
    <t>3,14*0,1*0,1*0,1*2</t>
  </si>
  <si>
    <t>278311151</t>
  </si>
  <si>
    <t>Zálivka kotevních otvorů z betonu tř. C 20/25 objemu do 0,02 m3</t>
  </si>
  <si>
    <t>-743160876</t>
  </si>
  <si>
    <t>zálivka pro osazení pouzdra</t>
  </si>
  <si>
    <t>0,2*0,2*0,6*2</t>
  </si>
  <si>
    <t>338171125</t>
  </si>
  <si>
    <t xml:space="preserve">Osazování sloupků a vzpěr plotových ocelových v 4,0 m </t>
  </si>
  <si>
    <t>1519112908</t>
  </si>
  <si>
    <t>montáž + dodávka viz.zámečnické konstrukce</t>
  </si>
  <si>
    <t>3481012R01</t>
  </si>
  <si>
    <t>Mont+dod2-kř. brány 2500x2250mm vč.rámu,výplně,povrch.úpravy,kování a všech doplňků</t>
  </si>
  <si>
    <t>-1133806519</t>
  </si>
  <si>
    <t>348401140</t>
  </si>
  <si>
    <t>Osazení oplocení ze strojového pletiva s napínacími dráty výšky do 4,0 m do 15° sklonu svahu</t>
  </si>
  <si>
    <t>1953015407</t>
  </si>
  <si>
    <t>31324768.1</t>
  </si>
  <si>
    <t>sportovní pletivo -pozinkované,poplastované oka 45x45x3,0mm v=3,0m vč.napínacího drátu a všech doplňků</t>
  </si>
  <si>
    <t>-1226140969</t>
  </si>
  <si>
    <t>3484011R01</t>
  </si>
  <si>
    <t>Montáž+dodávka ochranné sítě PE 45/3mm zelená</t>
  </si>
  <si>
    <t>176057558</t>
  </si>
  <si>
    <t>13,0*3,0*2</t>
  </si>
  <si>
    <t>348501112.1</t>
  </si>
  <si>
    <t>Montáž oplocení z dřevěných fošen výšky do 1 m vč.spojovacích prvků a všech doplňků</t>
  </si>
  <si>
    <t>-23533698</t>
  </si>
  <si>
    <t>mantinely v=1,0m</t>
  </si>
  <si>
    <t>104,2</t>
  </si>
  <si>
    <t>60556100</t>
  </si>
  <si>
    <t>fošny</t>
  </si>
  <si>
    <t>1752458543</t>
  </si>
  <si>
    <t>Komunikace pozemní</t>
  </si>
  <si>
    <t>56420111R</t>
  </si>
  <si>
    <t xml:space="preserve">Podklad nebo podsyp drcené kamenivo tl 10 mm   0-4mm</t>
  </si>
  <si>
    <t>-692919140</t>
  </si>
  <si>
    <t>564710011.1</t>
  </si>
  <si>
    <t>Podklad z kameniva hrubého drceného vel. 8-16 mm tl. 30 mm</t>
  </si>
  <si>
    <t>-1338913112</t>
  </si>
  <si>
    <t>564710112</t>
  </si>
  <si>
    <t>Podklad z kameniva hrubého drceného vel. 16-32 mm tl. 60 mm</t>
  </si>
  <si>
    <t>2055676388</t>
  </si>
  <si>
    <t>564751111</t>
  </si>
  <si>
    <t>Podklad z kameniva hrubého drceného vel. 32-63 mm tl 150 mm</t>
  </si>
  <si>
    <t>1114185678</t>
  </si>
  <si>
    <t>564801111</t>
  </si>
  <si>
    <t xml:space="preserve">Podklad z kameniva hrubého drceného tl 20 mm  4-8mm</t>
  </si>
  <si>
    <t>1319963288</t>
  </si>
  <si>
    <t>564831011</t>
  </si>
  <si>
    <t>Podklad ze štěrkodrtě ŠD plochy do 100 m2 tl 100 mm</t>
  </si>
  <si>
    <t>1268649765</t>
  </si>
  <si>
    <t>pod obrubníky</t>
  </si>
  <si>
    <t>162,54*0,25</t>
  </si>
  <si>
    <t>579231361.1</t>
  </si>
  <si>
    <t xml:space="preserve">umělý sportovní povrch tl 10 mm+35mm roznášecí pružná podložka tl.35mm  základní barva  vč. všech doplňků</t>
  </si>
  <si>
    <t>-262447940</t>
  </si>
  <si>
    <t xml:space="preserve">"multifunkční hřiště"  599,8</t>
  </si>
  <si>
    <t>579291111</t>
  </si>
  <si>
    <t>Lajnování venkovního litého pryžového povrchu elastickým lakem v různé barevnosti</t>
  </si>
  <si>
    <t>-1809841234</t>
  </si>
  <si>
    <t>895270001</t>
  </si>
  <si>
    <t>Proplachovací a kontrolní šachta z PVC-U vnější průměr 315 mm pro drenáže budov s lapačem písku užitné výšky 350 mm</t>
  </si>
  <si>
    <t>207033058</t>
  </si>
  <si>
    <t>895270021</t>
  </si>
  <si>
    <t>Proplachovací a kontrolní šachta z PVC-U vnější průměr 315 mm pro drenáže budov šachtové prodloužení světlé hloubky 800 mm</t>
  </si>
  <si>
    <t>589042927</t>
  </si>
  <si>
    <t>895270052</t>
  </si>
  <si>
    <t>Proplachovací a kontrolní šachta z PVC-U vnější průměr 315 mm pro drenáže budov poklop litinový pro třídu zatížení D 400</t>
  </si>
  <si>
    <t>598792200</t>
  </si>
  <si>
    <t>916331112</t>
  </si>
  <si>
    <t>Osazení zahradního obrubníku betonového do lože z betonu s boční opěrou</t>
  </si>
  <si>
    <t>532792752</t>
  </si>
  <si>
    <t>(34,84+0,1*2+17,76+0,1*2)*2</t>
  </si>
  <si>
    <t>8,2*4</t>
  </si>
  <si>
    <t>(8,2+3,47+0,1*2)*2</t>
  </si>
  <si>
    <t>59217001</t>
  </si>
  <si>
    <t>obrubník betonový zahradní 100 x 5 x 25 cm</t>
  </si>
  <si>
    <t>-1474548960</t>
  </si>
  <si>
    <t>916991121</t>
  </si>
  <si>
    <t>Lože pod obrubníky, krajníky nebo obruby z dlažebních kostek z betonu prostého</t>
  </si>
  <si>
    <t>337501697</t>
  </si>
  <si>
    <t>162,54*0,25*0,1</t>
  </si>
  <si>
    <t>919726121</t>
  </si>
  <si>
    <t>Geotextilie pro ochranu, separaci a filtraci netkaná měrná hmotnost do 200 g/m2</t>
  </si>
  <si>
    <t>-1578163158</t>
  </si>
  <si>
    <t>919726123</t>
  </si>
  <si>
    <t>Geotextilie pro ochranu, separaci a filtraci netkaná měrná hmotnost do 500 g/m2</t>
  </si>
  <si>
    <t>1449881229</t>
  </si>
  <si>
    <t>workoutové hřiště</t>
  </si>
  <si>
    <t>64,0*1,1</t>
  </si>
  <si>
    <t>dětské hřiště</t>
  </si>
  <si>
    <t>27,8*1,1</t>
  </si>
  <si>
    <t>936005R001</t>
  </si>
  <si>
    <t xml:space="preserve">Mont+dod branky pro malou kopanou vč.sítě </t>
  </si>
  <si>
    <t>1588528861</t>
  </si>
  <si>
    <t>936005R002</t>
  </si>
  <si>
    <t xml:space="preserve">Mont+dod odnimatelné sloupky pro tenis,nohejbal a volejbal  vč.sítě a všech doplňků</t>
  </si>
  <si>
    <t>-1985123902</t>
  </si>
  <si>
    <t>936005R003</t>
  </si>
  <si>
    <t xml:space="preserve">Mont+dod pouzdra pro  tenis,nohejbal a volejbal  </t>
  </si>
  <si>
    <t>251387430</t>
  </si>
  <si>
    <t>936009123</t>
  </si>
  <si>
    <t>Bezpečnostní dopadová plocha venkovní na dětském hřišti tl 40 cm z kačírku</t>
  </si>
  <si>
    <t>-1157237913</t>
  </si>
  <si>
    <t>64,0</t>
  </si>
  <si>
    <t>27,8</t>
  </si>
  <si>
    <t>-1647267590</t>
  </si>
  <si>
    <t>montáž oplocení</t>
  </si>
  <si>
    <t>104,2*1,5</t>
  </si>
  <si>
    <t>-635351972</t>
  </si>
  <si>
    <t>demontáž patek</t>
  </si>
  <si>
    <t>0,5*0,5*1,1*50</t>
  </si>
  <si>
    <t>966071711</t>
  </si>
  <si>
    <t>Bourání sloupků a vzpěr plotových ocelových do 2,5 m zabetonovaných</t>
  </si>
  <si>
    <t>-424085428</t>
  </si>
  <si>
    <t>966071823</t>
  </si>
  <si>
    <t>Rozebrání oplocení z drátěného pletiva se čtvercovými oky výšky přes 2,0 m</t>
  </si>
  <si>
    <t>2122259606</t>
  </si>
  <si>
    <t>966073811</t>
  </si>
  <si>
    <t>Rozebrání vrat a vrátek k oplocení plochy do 6 m2</t>
  </si>
  <si>
    <t>780954176</t>
  </si>
  <si>
    <t>966073812</t>
  </si>
  <si>
    <t>Rozebrání vrat a vrátek k oplocení plochy do 10 m2</t>
  </si>
  <si>
    <t>84662155</t>
  </si>
  <si>
    <t>1285079246</t>
  </si>
  <si>
    <t>997221551</t>
  </si>
  <si>
    <t>Vodorovná doprava suti ze sypkých materiálů do 1 km</t>
  </si>
  <si>
    <t>1067868768</t>
  </si>
  <si>
    <t>997221559</t>
  </si>
  <si>
    <t>Příplatek ZKD 1 km u vodorovné dopravy suti ze sypkých materiálů</t>
  </si>
  <si>
    <t>1438470651</t>
  </si>
  <si>
    <t>92,16*14</t>
  </si>
  <si>
    <t>997221561</t>
  </si>
  <si>
    <t>Vodorovná doprava suti z kusových materiálů do 1 km</t>
  </si>
  <si>
    <t>-519311658</t>
  </si>
  <si>
    <t>125,992-92,16</t>
  </si>
  <si>
    <t>997221569</t>
  </si>
  <si>
    <t>Příplatek ZKD 1 km u vodorovné dopravy suti z kusových materiálů</t>
  </si>
  <si>
    <t>1189892157</t>
  </si>
  <si>
    <t>33,832*14</t>
  </si>
  <si>
    <t>997221611</t>
  </si>
  <si>
    <t>Nakládání suti na dopravní prostředky pro vodorovnou dopravu</t>
  </si>
  <si>
    <t>860010435</t>
  </si>
  <si>
    <t>997221873</t>
  </si>
  <si>
    <t>Poplatek za uložení stavebního odpadu na recyklační skládce (skládkovné) zeminy a kamení zatříděného do Katalogu odpadů pod kódem 17 05 04</t>
  </si>
  <si>
    <t>190314063</t>
  </si>
  <si>
    <t>998222012</t>
  </si>
  <si>
    <t>Přesun hmot pro tělovýchovné plochy</t>
  </si>
  <si>
    <t>1103618268</t>
  </si>
  <si>
    <t>1775096275</t>
  </si>
  <si>
    <t>3000</t>
  </si>
  <si>
    <t>992039388</t>
  </si>
  <si>
    <t>1443635598</t>
  </si>
  <si>
    <t>783213121</t>
  </si>
  <si>
    <t>Napouštěcí dvojnásobný syntetický biocidní nátěr tesařských konstrukcí zabudovaných do konstrukce</t>
  </si>
  <si>
    <t>929960384</t>
  </si>
  <si>
    <t>fošny mantinelů</t>
  </si>
  <si>
    <t>104,2*(0,18+0,04)*2*5</t>
  </si>
  <si>
    <t>783218111</t>
  </si>
  <si>
    <t>Lazurovací dvojnásobný syntetický nátěr tesařských konstrukcí</t>
  </si>
  <si>
    <t>1276350635</t>
  </si>
  <si>
    <t>789222523</t>
  </si>
  <si>
    <t>Otryskání abrazivem ze strusky ocelových kcí třídy II stupeň zarezavění B stupeň přípravy Sa 2</t>
  </si>
  <si>
    <t>-848158726</t>
  </si>
  <si>
    <t>789326210</t>
  </si>
  <si>
    <t>Nátěr ocelových konstrukcí třídy II 2složkový epoxidový základní tl do 40 µm</t>
  </si>
  <si>
    <t>1371023086</t>
  </si>
  <si>
    <t>789326221</t>
  </si>
  <si>
    <t>Nátěr ocelových konstrukcí třídy II 2složkový epoxidový krycí (vrchní) tl do 80 µm</t>
  </si>
  <si>
    <t>-2042740931</t>
  </si>
  <si>
    <t>789421542</t>
  </si>
  <si>
    <t>Žárové stříkání ocelových konstrukcí třídy II ZnAl 150 um</t>
  </si>
  <si>
    <t>1971857357</t>
  </si>
  <si>
    <t>konstrukce oplocení</t>
  </si>
  <si>
    <t>3000*47*0,001</t>
  </si>
  <si>
    <t>110,527</t>
  </si>
  <si>
    <t>r</t>
  </si>
  <si>
    <t>s</t>
  </si>
  <si>
    <t>2,6</t>
  </si>
  <si>
    <t>z</t>
  </si>
  <si>
    <t>2,073</t>
  </si>
  <si>
    <t>004 - SO04 Úprava veřejné přístupové účelové komunikace</t>
  </si>
  <si>
    <t xml:space="preserve">    5 - Komunikace</t>
  </si>
  <si>
    <t>113107223</t>
  </si>
  <si>
    <t>Odstranění podkladu z kameniva drceného tl 300 mm strojně pl přes 200 m2</t>
  </si>
  <si>
    <t>-1813271630</t>
  </si>
  <si>
    <t>113107243</t>
  </si>
  <si>
    <t>Odstranění podkladu živičného tl 150 mm strojně pl přes 200 m2</t>
  </si>
  <si>
    <t>-2133568405</t>
  </si>
  <si>
    <t>132251104</t>
  </si>
  <si>
    <t xml:space="preserve">Hloubení rýh nezapažených  š do 800 mm v hornině třídy těžitelnosti I, skupiny 3 objem přes 100 m3 strojně</t>
  </si>
  <si>
    <t>201671719</t>
  </si>
  <si>
    <t>550,0*(0,4+0,6)*0,5*(0,25+0,15)</t>
  </si>
  <si>
    <t>133254101</t>
  </si>
  <si>
    <t>Hloubení šachet zapažených v hornině třídy těžitelnosti I, skupiny 3 objem do 20 m3</t>
  </si>
  <si>
    <t>1172490656</t>
  </si>
  <si>
    <t>pro UV</t>
  </si>
  <si>
    <t>1,0*1,0*1,3*2</t>
  </si>
  <si>
    <t>151101201</t>
  </si>
  <si>
    <t>Zřízení příložného pažení stěn výkopu hl do 4 m</t>
  </si>
  <si>
    <t>1166599087</t>
  </si>
  <si>
    <t>1,0*4*1,3*2</t>
  </si>
  <si>
    <t>151101211</t>
  </si>
  <si>
    <t>Odstranění příložného pažení stěn hl do 4 m</t>
  </si>
  <si>
    <t>1393899010</t>
  </si>
  <si>
    <t>-1580454597</t>
  </si>
  <si>
    <t>s-z+r</t>
  </si>
  <si>
    <t>-521170524</t>
  </si>
  <si>
    <t>940177339</t>
  </si>
  <si>
    <t>-980192944</t>
  </si>
  <si>
    <t>-2112753461</t>
  </si>
  <si>
    <t>-0,45*0,45*1,3*2</t>
  </si>
  <si>
    <t>181152302</t>
  </si>
  <si>
    <t>Úprava pláně pro silnice a dálnice v zářezech se zhutněním</t>
  </si>
  <si>
    <t>-949913218</t>
  </si>
  <si>
    <t>212752101</t>
  </si>
  <si>
    <t>Trativod z drenážních trubek korugovaných PE-HD SN 4 perforace 360° včetně lože +obsypu potrubí otevřený výkop DN 100 pro liniové stavby</t>
  </si>
  <si>
    <t>-352857552</t>
  </si>
  <si>
    <t>452112112</t>
  </si>
  <si>
    <t>Osazení betonových prstenců nebo rámů v do 100 mm</t>
  </si>
  <si>
    <t>-356388343</t>
  </si>
  <si>
    <t>59223862.2</t>
  </si>
  <si>
    <t xml:space="preserve">přechod. prstenec pro malé štěrbiny </t>
  </si>
  <si>
    <t>-1197877054</t>
  </si>
  <si>
    <t>Komunikace</t>
  </si>
  <si>
    <t>-2146343664</t>
  </si>
  <si>
    <t>pod obrubník</t>
  </si>
  <si>
    <t>132,0*0,25</t>
  </si>
  <si>
    <t>(120+11+22,5-35,6)*0,3</t>
  </si>
  <si>
    <t>35,6*0,55</t>
  </si>
  <si>
    <t>564851111</t>
  </si>
  <si>
    <t xml:space="preserve">Podklad ze štěrkodrtě ŠD tl 150 mm  0-32</t>
  </si>
  <si>
    <t>-1298707724</t>
  </si>
  <si>
    <t>564861111</t>
  </si>
  <si>
    <t xml:space="preserve">Podklad ze štěrkodrtě ŠD tl 200 mm   0/32</t>
  </si>
  <si>
    <t>1594095280</t>
  </si>
  <si>
    <t>565155121</t>
  </si>
  <si>
    <t>Asfaltový beton vrstva podkladní ACP 16 (obalované kamenivo OKS) tl 70 mm š přes 3 m</t>
  </si>
  <si>
    <t>171032525</t>
  </si>
  <si>
    <t>567122111</t>
  </si>
  <si>
    <t>Podklad ze směsi stmelené cementem SC C 8/10 (KSC I) tl 120 mm</t>
  </si>
  <si>
    <t>-1216065822</t>
  </si>
  <si>
    <t>195+28</t>
  </si>
  <si>
    <t>567122112</t>
  </si>
  <si>
    <t>Podklad ze směsi stmelené cementem SC C 8/10 (KSC I) tl 130 mm</t>
  </si>
  <si>
    <t>-1442578915</t>
  </si>
  <si>
    <t>573111112</t>
  </si>
  <si>
    <t>Postřik živičný infiltrační s posypem z asfaltu množství 1 kg/m2</t>
  </si>
  <si>
    <t>1564246854</t>
  </si>
  <si>
    <t>573231111</t>
  </si>
  <si>
    <t>Postřik živičný spojovací ze silniční emulze v množství 0,70 kg/m2</t>
  </si>
  <si>
    <t>383044348</t>
  </si>
  <si>
    <t>656,000*2</t>
  </si>
  <si>
    <t>577134121</t>
  </si>
  <si>
    <t>Asfaltový beton vrstva obrusná ACO 11 (ABS) tř. I tl 40 mm š přes 3 m z nemodifikovaného asfaltu</t>
  </si>
  <si>
    <t>106388877</t>
  </si>
  <si>
    <t>výměra dle TZ</t>
  </si>
  <si>
    <t>656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</si>
  <si>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</si>
  <si>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</t>
  </si>
  <si>
    <t>388417752</t>
  </si>
  <si>
    <t xml:space="preserve">"drenážní dlažba"    195,0</t>
  </si>
  <si>
    <t xml:space="preserve">"parkoviště pro invalidy"   28,0</t>
  </si>
  <si>
    <t>59248005.1</t>
  </si>
  <si>
    <t xml:space="preserve">dlažba pojízdná plošná  zatravňovací 300x150x80mm přírodní</t>
  </si>
  <si>
    <t>473135354</t>
  </si>
  <si>
    <t>195*1,05</t>
  </si>
  <si>
    <t>59248005.2</t>
  </si>
  <si>
    <t>dlažba pojízdná plošná 300x150x80mm přírodní</t>
  </si>
  <si>
    <t>605382275</t>
  </si>
  <si>
    <t>28*1,05</t>
  </si>
  <si>
    <t>895941301</t>
  </si>
  <si>
    <t>Osazení vpusti uliční DN 450 z betonových dílců dno s výtokem</t>
  </si>
  <si>
    <t>-1852779504</t>
  </si>
  <si>
    <t>59224499</t>
  </si>
  <si>
    <t>vpusť uliční DN 450 kaliště s odtokem 2x200mm 450/250x50mm</t>
  </si>
  <si>
    <t>1469286203</t>
  </si>
  <si>
    <t>895941314</t>
  </si>
  <si>
    <t>Osazení vpusti uliční DN 450 z betonových dílců skruž horní 570 mm</t>
  </si>
  <si>
    <t>944629362</t>
  </si>
  <si>
    <t>59224486</t>
  </si>
  <si>
    <t>vpusť uliční DN 450 skruž horní betonová 450/570x50mm</t>
  </si>
  <si>
    <t>1073489997</t>
  </si>
  <si>
    <t>895941323</t>
  </si>
  <si>
    <t>Osazení vpusti uliční DN 450 z betonových dílců skruž středová 570 mm</t>
  </si>
  <si>
    <t>-267815654</t>
  </si>
  <si>
    <t>59224488</t>
  </si>
  <si>
    <t>vpusť uliční DN 450 skruž střední betonová 450/570x50mm</t>
  </si>
  <si>
    <t>-1794646668</t>
  </si>
  <si>
    <t>899203112</t>
  </si>
  <si>
    <t>Osazení mříží litinových včetně rámů a košů na bahno pro třídu zatížení B12, C250</t>
  </si>
  <si>
    <t>-1775651670</t>
  </si>
  <si>
    <t>59223862.3</t>
  </si>
  <si>
    <t xml:space="preserve">koš pozink. do výtokového dílce štěrbin. žlabu </t>
  </si>
  <si>
    <t>1400549984</t>
  </si>
  <si>
    <t>59223862.4</t>
  </si>
  <si>
    <t>Rošt do štěrbinového žlabu velkého a malého, 500x120 mm	</t>
  </si>
  <si>
    <t>-2115111767</t>
  </si>
  <si>
    <t>59223862.5</t>
  </si>
  <si>
    <t>výtokový dílec - štěrbin.žlab</t>
  </si>
  <si>
    <t>2084331425</t>
  </si>
  <si>
    <t>914111111</t>
  </si>
  <si>
    <t>Montáž svislé dopravní značky do velikosti 1 m2 objímkami na sloupek nebo konzolu</t>
  </si>
  <si>
    <t>-155066176</t>
  </si>
  <si>
    <t>40445625</t>
  </si>
  <si>
    <t>informativní značky provozní IP8, IP9, IP11-IP13 500x700mm</t>
  </si>
  <si>
    <t>-660258104</t>
  </si>
  <si>
    <t>40445650</t>
  </si>
  <si>
    <t>dodatkové tabulky E7, E12, E13 500x300mm</t>
  </si>
  <si>
    <t>-301982012</t>
  </si>
  <si>
    <t>914511112</t>
  </si>
  <si>
    <t>Montáž sloupku dopravních značek délky do 3,5 m s betonovým základem a patkou</t>
  </si>
  <si>
    <t>-636765169</t>
  </si>
  <si>
    <t>40445230</t>
  </si>
  <si>
    <t>sloupek pro dopravní značku Zn D 70mm v 3,5m</t>
  </si>
  <si>
    <t>120188674</t>
  </si>
  <si>
    <t>40445241</t>
  </si>
  <si>
    <t>patka pro sloupek Al D 70mm</t>
  </si>
  <si>
    <t>163883745</t>
  </si>
  <si>
    <t>40445257</t>
  </si>
  <si>
    <t>svorka upínací na sloupek D 70mm</t>
  </si>
  <si>
    <t>207161001</t>
  </si>
  <si>
    <t>40445254</t>
  </si>
  <si>
    <t>víčko plastové na sloupek D 70mm</t>
  </si>
  <si>
    <t>-237041238</t>
  </si>
  <si>
    <t>915211111</t>
  </si>
  <si>
    <t>Vodorovné dopravní značení dělící čáry souvislé š 125 mm bílý plast</t>
  </si>
  <si>
    <t>157040718</t>
  </si>
  <si>
    <t>parkovací stání</t>
  </si>
  <si>
    <t>5,0*(6+5+2+6)</t>
  </si>
  <si>
    <t>3,0*2</t>
  </si>
  <si>
    <t>17,0+11,8+17,6</t>
  </si>
  <si>
    <t>915231111</t>
  </si>
  <si>
    <t>Vodorovné dopravní značení přechody pro chodce, šipky, symboly bílý plast</t>
  </si>
  <si>
    <t>794892673</t>
  </si>
  <si>
    <t>značka invalida</t>
  </si>
  <si>
    <t>2,5*2</t>
  </si>
  <si>
    <t>915231115</t>
  </si>
  <si>
    <t>Vodorovné dopravní značení přechody pro chodce, šipky, symboly žlutý plast</t>
  </si>
  <si>
    <t>-1718086294</t>
  </si>
  <si>
    <t>BUS</t>
  </si>
  <si>
    <t>12,0*2,5</t>
  </si>
  <si>
    <t>915611111</t>
  </si>
  <si>
    <t>Předznačení vodorovného liniového značení</t>
  </si>
  <si>
    <t>410985629</t>
  </si>
  <si>
    <t>915621111</t>
  </si>
  <si>
    <t>Předznačení vodorovného plošného značení</t>
  </si>
  <si>
    <t>1439870714</t>
  </si>
  <si>
    <t>5+30</t>
  </si>
  <si>
    <t>916131213</t>
  </si>
  <si>
    <t>Osazení silničního obrubníku betonového stojatého s boční opěrou do lože z betonu prostého</t>
  </si>
  <si>
    <t>526410209</t>
  </si>
  <si>
    <t xml:space="preserve">"silniční"    120,0</t>
  </si>
  <si>
    <t xml:space="preserve">"přechodový"   11,0</t>
  </si>
  <si>
    <t xml:space="preserve">"nájezdový"   22,5</t>
  </si>
  <si>
    <t>59217031</t>
  </si>
  <si>
    <t>obrubník betonový silniční 1000x150x250mm</t>
  </si>
  <si>
    <t>865833039</t>
  </si>
  <si>
    <t>120*1,05</t>
  </si>
  <si>
    <t>59217029</t>
  </si>
  <si>
    <t>obrubník betonový silniční nájezdový 1000x150x150mm</t>
  </si>
  <si>
    <t>-728055516</t>
  </si>
  <si>
    <t>59217030</t>
  </si>
  <si>
    <t>obrubník betonový silniční přechodový 1000x150x150-250mm</t>
  </si>
  <si>
    <t>449328140</t>
  </si>
  <si>
    <t>916231213</t>
  </si>
  <si>
    <t>Osazení chodníkového obrubníku betonového stojatého s boční opěrou do lože z betonu prostého</t>
  </si>
  <si>
    <t>2057748579</t>
  </si>
  <si>
    <t>59217017</t>
  </si>
  <si>
    <t>obrubník betonový chodníkový 1000x100x250mm</t>
  </si>
  <si>
    <t>873875484</t>
  </si>
  <si>
    <t>132,000*1,05</t>
  </si>
  <si>
    <t>-1821723137</t>
  </si>
  <si>
    <t>132,0*0,25*0,1</t>
  </si>
  <si>
    <t>(120+11+22,5-35,6)*0,3*0,15</t>
  </si>
  <si>
    <t>35,6*0,55*0,2</t>
  </si>
  <si>
    <t>935114112</t>
  </si>
  <si>
    <t>Mikroštěrbinový odvodňovací betonový žlab 220x260 mm se spádem dna 0,5 % se základem</t>
  </si>
  <si>
    <t>-86776071</t>
  </si>
  <si>
    <t>873127782</t>
  </si>
  <si>
    <t>2094098028</t>
  </si>
  <si>
    <t>576,072*19 'Přepočtené koeficientem množství</t>
  </si>
  <si>
    <t>-486582326</t>
  </si>
  <si>
    <t>997221645</t>
  </si>
  <si>
    <t>Poplatek za uložení na skládce (skládkovné) odpadu asfaltového bez dehtu kód odpadu 17 03 02</t>
  </si>
  <si>
    <t>1323218867</t>
  </si>
  <si>
    <t>-680797736</t>
  </si>
  <si>
    <t>576,072-240,792</t>
  </si>
  <si>
    <t>998225111</t>
  </si>
  <si>
    <t>Přesun hmot pro pozemní komunikace s krytem z kamene, monolitickým betonovým nebo živičným</t>
  </si>
  <si>
    <t>-1522376310</t>
  </si>
  <si>
    <t>85,755</t>
  </si>
  <si>
    <t>005 - SO05 Zpevněné plochy</t>
  </si>
  <si>
    <t>113107163</t>
  </si>
  <si>
    <t>Odstranění podkladu z kameniva drceného tl 300 mm strojně pl přes 50 do 200 m2</t>
  </si>
  <si>
    <t>-1413167730</t>
  </si>
  <si>
    <t>113107182</t>
  </si>
  <si>
    <t>Odstranění podkladu živičného tl 100 mm strojně pl přes 50 do 200 m2</t>
  </si>
  <si>
    <t>467916439</t>
  </si>
  <si>
    <t>23,0*2,4</t>
  </si>
  <si>
    <t>6,8*3,0</t>
  </si>
  <si>
    <t>16,5*5,0</t>
  </si>
  <si>
    <t>122251103</t>
  </si>
  <si>
    <t>Odkopávky a prokopávky nezapažené v hornině třídy těžitelnosti I, skupiny 3 objem do 100 m3 strojně</t>
  </si>
  <si>
    <t>821517941</t>
  </si>
  <si>
    <t>(476,3+95,4)*0,15</t>
  </si>
  <si>
    <t>-499672470</t>
  </si>
  <si>
    <t>350651536</t>
  </si>
  <si>
    <t>j*10</t>
  </si>
  <si>
    <t>1485109300</t>
  </si>
  <si>
    <t>434121426</t>
  </si>
  <si>
    <t>Osazení ŽB schodišťových stupňů na desku drsných</t>
  </si>
  <si>
    <t>842236300</t>
  </si>
  <si>
    <t>2,93*6*2</t>
  </si>
  <si>
    <t>2,0*3</t>
  </si>
  <si>
    <t>1,8+1,3*2+1,18+0,99*2</t>
  </si>
  <si>
    <t>59373755.1</t>
  </si>
  <si>
    <t>stupeň schodišťový 350x150x1000</t>
  </si>
  <si>
    <t>-1621646280</t>
  </si>
  <si>
    <t>59373755.2</t>
  </si>
  <si>
    <t xml:space="preserve">stupeň schodišťový  - rohový</t>
  </si>
  <si>
    <t>-139116150</t>
  </si>
  <si>
    <t>564750011</t>
  </si>
  <si>
    <t>Podklad z kameniva hrubého drceného vel. 8-16 mm tl 150 mm</t>
  </si>
  <si>
    <t>-140246978</t>
  </si>
  <si>
    <t>413,7+62,6</t>
  </si>
  <si>
    <t>564750111.1</t>
  </si>
  <si>
    <t>Podklad z kameniva hrubého drceného vel. 11-22 mm tl 150 mm</t>
  </si>
  <si>
    <t>-327701423</t>
  </si>
  <si>
    <t>-102124244</t>
  </si>
  <si>
    <t>143,0*0,25</t>
  </si>
  <si>
    <t>-1612633980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</si>
  <si>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</si>
  <si>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</si>
  <si>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690518252</t>
  </si>
  <si>
    <t>59245021.1</t>
  </si>
  <si>
    <t xml:space="preserve">dlažba pochozí  plošná betonová 300x150x60mm přírodní</t>
  </si>
  <si>
    <t>-301314143</t>
  </si>
  <si>
    <t>413,7*1,05</t>
  </si>
  <si>
    <t>592R0003</t>
  </si>
  <si>
    <t xml:space="preserve">dlažba pochozí plošná  zatravňovací 300x150x60mm přírodní</t>
  </si>
  <si>
    <t>-1314396161</t>
  </si>
  <si>
    <t>62,6*1,05</t>
  </si>
  <si>
    <t>59245006</t>
  </si>
  <si>
    <t>dlažba tvar obdélník betonová pro nevidomé 200x100x60mm barevná</t>
  </si>
  <si>
    <t>1276777990</t>
  </si>
  <si>
    <t>varovný pás</t>
  </si>
  <si>
    <t>(1,2+0,5*2)*0,4</t>
  </si>
  <si>
    <t>(6,785+0,5*2)*0,4</t>
  </si>
  <si>
    <t>3,965*0,4</t>
  </si>
  <si>
    <t>5,58*1,05</t>
  </si>
  <si>
    <t>596212211</t>
  </si>
  <si>
    <t>-1674457968</t>
  </si>
  <si>
    <t>pochozí dlažba s občasným pojezdem automobilů</t>
  </si>
  <si>
    <t>95,4</t>
  </si>
  <si>
    <t>547475427</t>
  </si>
  <si>
    <t>95,4*1,05</t>
  </si>
  <si>
    <t>Mazanina tl do 240 mm z betonu prostého bez zvýšených nároků na prostředí tř. C 20/25</t>
  </si>
  <si>
    <t>-578228338</t>
  </si>
  <si>
    <t>betonová deska pod schodiště k SO 02</t>
  </si>
  <si>
    <t>1,8*1,3*0,15</t>
  </si>
  <si>
    <t>1,18*0,99*0,15</t>
  </si>
  <si>
    <t>-1505381393</t>
  </si>
  <si>
    <t>(1,8+1,3)*2*0,15</t>
  </si>
  <si>
    <t>(1,18+0,99)*2*0,15</t>
  </si>
  <si>
    <t>-970041746</t>
  </si>
  <si>
    <t>-1906637701</t>
  </si>
  <si>
    <t>1555174560</t>
  </si>
  <si>
    <t>-971915787</t>
  </si>
  <si>
    <t>143,0*0,25*0,1</t>
  </si>
  <si>
    <t>998223011</t>
  </si>
  <si>
    <t>Přesun hmot pro pozemní komunikace s krytem dlážděným</t>
  </si>
  <si>
    <t>-18292358</t>
  </si>
  <si>
    <t>413,454</t>
  </si>
  <si>
    <t>386,593</t>
  </si>
  <si>
    <t>p1</t>
  </si>
  <si>
    <t>78,448</t>
  </si>
  <si>
    <t>p2</t>
  </si>
  <si>
    <t>17,925</t>
  </si>
  <si>
    <t>p5</t>
  </si>
  <si>
    <t>67,041</t>
  </si>
  <si>
    <t>211,586</t>
  </si>
  <si>
    <t>41,042</t>
  </si>
  <si>
    <t>006 - SO06 Kanalizace dešťová</t>
  </si>
  <si>
    <t>65,687</t>
  </si>
  <si>
    <t>345,176</t>
  </si>
  <si>
    <t>VRN - Vedlejší rozpočtové náklady</t>
  </si>
  <si>
    <t xml:space="preserve">    VRN1 - Průzkumné, geodetické a projektové práce</t>
  </si>
  <si>
    <t>115101201</t>
  </si>
  <si>
    <t>Čerpání vody na dopravní výšku do 10 m průměrný přítok do 500 l/min</t>
  </si>
  <si>
    <t>-28993088</t>
  </si>
  <si>
    <t>24*20</t>
  </si>
  <si>
    <t>115101301</t>
  </si>
  <si>
    <t>Pohotovost čerpací soupravy pro dopravní výšku do 10 m přítok do 500 l/min</t>
  </si>
  <si>
    <t>den</t>
  </si>
  <si>
    <t>187573578</t>
  </si>
  <si>
    <t>119001405</t>
  </si>
  <si>
    <t>Dočasné zajištění potrubí z PE DN do 200 mm</t>
  </si>
  <si>
    <t>187552765</t>
  </si>
  <si>
    <t>1,5</t>
  </si>
  <si>
    <t>119001421</t>
  </si>
  <si>
    <t>Dočasné zajištění kabelů a kabelových tratí ze 3 volně ložených kabelů</t>
  </si>
  <si>
    <t>-629391394</t>
  </si>
  <si>
    <t>1,5*5</t>
  </si>
  <si>
    <t>131251204</t>
  </si>
  <si>
    <t>Hloubení jam zapažených v hornině třídy těžitelnosti I, skupiny 3 objem do 500 m3 strojně</t>
  </si>
  <si>
    <t>1958938370</t>
  </si>
  <si>
    <t>ZO</t>
  </si>
  <si>
    <t>j1</t>
  </si>
  <si>
    <t>(8,4+1,2*2)*(4,8+1,2*2)*(0,5+1,8+0,3+1,42)</t>
  </si>
  <si>
    <t>RO</t>
  </si>
  <si>
    <t>j2</t>
  </si>
  <si>
    <t>(2,8+1,2*2)*(2,8+1,2*2)*(0,2+2,37+1,16)</t>
  </si>
  <si>
    <t>j*0,5</t>
  </si>
  <si>
    <t>131351204</t>
  </si>
  <si>
    <t>Hloubení jam zapažených v hornině třídy těžitelnosti II, skupiny 4 objem do 500 m3 strojně</t>
  </si>
  <si>
    <t>1576353880</t>
  </si>
  <si>
    <t>132254102</t>
  </si>
  <si>
    <t>Hloubení rýh zapažených š do 800 mm v hornině třídy těžitelnosti I, skupiny 3 objem do 50 m3 strojně</t>
  </si>
  <si>
    <t>-1571883541</t>
  </si>
  <si>
    <t>přípojky</t>
  </si>
  <si>
    <t>0,6*(1,84+1,1)*0,5*5,5*2</t>
  </si>
  <si>
    <t>0,6*(1,35+1,1)*0,5*13,5</t>
  </si>
  <si>
    <t>0,6*(1,83+1,1)*0,5*1,5</t>
  </si>
  <si>
    <t>0,6*(1,5+0,65)*0,5*2,0</t>
  </si>
  <si>
    <t>0,6*(1,16+0,65)*0,5*8,5</t>
  </si>
  <si>
    <t>0,6*(1,31+1,1)*0,5*1,5</t>
  </si>
  <si>
    <t>0,6*(1,47+1,1)*0,5*(2,5+1,5+13,0)</t>
  </si>
  <si>
    <t>r1*0,5</t>
  </si>
  <si>
    <t>132254204</t>
  </si>
  <si>
    <t>Hloubení zapažených rýh š do 2000 mm v hornině třídy těžitelnosti I, skupiny 3 objem do 500 m3</t>
  </si>
  <si>
    <t>-718459004</t>
  </si>
  <si>
    <t>větev D</t>
  </si>
  <si>
    <t>0,9*2,25*4,73</t>
  </si>
  <si>
    <t>1,1*(2,2+2,04)*0,5*(6,43+6,98)</t>
  </si>
  <si>
    <t>1,1*(2,04+1,82)*0,5*14,76</t>
  </si>
  <si>
    <t>1,1*(1,81+1,69)*0,5*12,87</t>
  </si>
  <si>
    <t>1,1*(1,68+1,56)*0,5*11,96</t>
  </si>
  <si>
    <t>1,1*(1,55+1,21)*0,5*18,03</t>
  </si>
  <si>
    <t>větev D1</t>
  </si>
  <si>
    <t>0,9*(2,06+1,8)*0,5*20,23</t>
  </si>
  <si>
    <t>0,9*(1,77+1,46)*0,5*17,29</t>
  </si>
  <si>
    <t>větev D2</t>
  </si>
  <si>
    <t>0,9*(1,63+1,49)*0,5*4,04</t>
  </si>
  <si>
    <t>r*0,5</t>
  </si>
  <si>
    <t>132354102</t>
  </si>
  <si>
    <t>Hloubení rýh zapažených š do 800 mm v hornině třídy těžitelnosti II, skupiny 4 objem do 50 m3 strojně</t>
  </si>
  <si>
    <t>994388180</t>
  </si>
  <si>
    <t>132354204</t>
  </si>
  <si>
    <t>Hloubení zapažených rýh š do 2000 mm v hornině třídy těžitelnosti II, skupiny 4 objem do 500 m3</t>
  </si>
  <si>
    <t>1122300120</t>
  </si>
  <si>
    <t>133254103</t>
  </si>
  <si>
    <t>Hloubení šachet zapažených v hornině třídy těžitelnosti I, skupiny 3 objem do 100 m3</t>
  </si>
  <si>
    <t>978961953</t>
  </si>
  <si>
    <t>prefa šachty typ1</t>
  </si>
  <si>
    <t>s1</t>
  </si>
  <si>
    <t>2,4*2,4*(2,16+2,08+1,73+1,22+1,56+1,72)</t>
  </si>
  <si>
    <t>plast.šachty typ2</t>
  </si>
  <si>
    <t>s2</t>
  </si>
  <si>
    <t>1,0*1,0*(1,87+1,61+1,9)</t>
  </si>
  <si>
    <t>s*0,5</t>
  </si>
  <si>
    <t>133354103</t>
  </si>
  <si>
    <t>Hloubení šachet zapažených v hornině třídy těžitelnosti II, skupiny 4 objem do 100 m3</t>
  </si>
  <si>
    <t>1955281357</t>
  </si>
  <si>
    <t>151101101</t>
  </si>
  <si>
    <t>Zřízení příložného pažení a rozepření stěn rýh hl do 2 m</t>
  </si>
  <si>
    <t>1217815320</t>
  </si>
  <si>
    <t>(2,04+1,82)*0,5*14,76*2</t>
  </si>
  <si>
    <t>(1,81+1,69)*0,5*12,87*2</t>
  </si>
  <si>
    <t>(1,68+1,56)*0,5*11,96*2</t>
  </si>
  <si>
    <t>(1,55+1,21)*0,5*18,03*2</t>
  </si>
  <si>
    <t>(2,06+1,8)*0,5*20,23*2</t>
  </si>
  <si>
    <t>(1,77+1,46)*0,5*17,29*2</t>
  </si>
  <si>
    <t>(1,63+1,49)*0,5*4,04*2</t>
  </si>
  <si>
    <t>(1,84+1,1)*0,5*5,5*2*2</t>
  </si>
  <si>
    <t>(1,35+1,1)*0,5*13,5*2</t>
  </si>
  <si>
    <t>(1,83+1,1)*0,5*1,5*2</t>
  </si>
  <si>
    <t>(1,5+0,65)*0,5*2,0*2</t>
  </si>
  <si>
    <t>(1,16+0,65)*0,5*8,5*2</t>
  </si>
  <si>
    <t>(1,31+1,1)*0,5*1,5*2</t>
  </si>
  <si>
    <t>(1,47+1,1)*0,5*(2,5+1,5+13,0)*2</t>
  </si>
  <si>
    <t>151101102</t>
  </si>
  <si>
    <t>Zřízení příložného pažení a rozepření stěn rýh hl do 4 m</t>
  </si>
  <si>
    <t>-891711265</t>
  </si>
  <si>
    <t>2,25*4,73*2</t>
  </si>
  <si>
    <t>(2,2+2,04)*0,5*(6,43+6,98)*2</t>
  </si>
  <si>
    <t>151101111</t>
  </si>
  <si>
    <t>Odstranění příložného pažení a rozepření stěn rýh hl do 2 m</t>
  </si>
  <si>
    <t>577630214</t>
  </si>
  <si>
    <t>151101112</t>
  </si>
  <si>
    <t>Odstranění příložného pažení a rozepření stěn rýh hl do 4 m</t>
  </si>
  <si>
    <t>-1582422227</t>
  </si>
  <si>
    <t>1369285490</t>
  </si>
  <si>
    <t>(8,4+1,2*2+4,8+1,2*2)*2*(0,5+1,8+0,3+1,42)</t>
  </si>
  <si>
    <t>(2,8+1,2*2+2,8+1,2*2)*2*(0,2+2,37+1,16)</t>
  </si>
  <si>
    <t>2,4*4*(2,16+2,08+1,73+1,22+1,56+1,72)</t>
  </si>
  <si>
    <t>1,0*4*(1,87+1,61+1,9)</t>
  </si>
  <si>
    <t>746710843</t>
  </si>
  <si>
    <t>162251102</t>
  </si>
  <si>
    <t>Vodorovné přemístění do 50 m výkopku/sypaniny z horniny třídy těžitelnosti I, skupiny 1 až 3</t>
  </si>
  <si>
    <t>1282452818</t>
  </si>
  <si>
    <t>pro zásyp</t>
  </si>
  <si>
    <t>z*2*0,5</t>
  </si>
  <si>
    <t>162251122</t>
  </si>
  <si>
    <t>Vodorovné přemístění do 50 m výkopku/sypaniny z horniny třídy těžitelnosti II, skupiny 4 a 5</t>
  </si>
  <si>
    <t>30296997</t>
  </si>
  <si>
    <t>585068159</t>
  </si>
  <si>
    <t>r+r1+j+s</t>
  </si>
  <si>
    <t>-z</t>
  </si>
  <si>
    <t>o*0,5</t>
  </si>
  <si>
    <t>-972150471</t>
  </si>
  <si>
    <t>o*0,5*10</t>
  </si>
  <si>
    <t>162751137</t>
  </si>
  <si>
    <t>Vodorovné přemístění do 10000 m výkopku/sypaniny z horniny třídy těžitelnosti II, skupiny 4 a 5</t>
  </si>
  <si>
    <t>437853035</t>
  </si>
  <si>
    <t>162751139</t>
  </si>
  <si>
    <t>Příplatek k vodorovnému přemístění výkopku/sypaniny z horniny třídy těžitelnosti II, skupiny 4 a 5 ZKD 1000 m přes 10000 m</t>
  </si>
  <si>
    <t>-25550021</t>
  </si>
  <si>
    <t>-16394348</t>
  </si>
  <si>
    <t>z*0,5</t>
  </si>
  <si>
    <t>167151112</t>
  </si>
  <si>
    <t>Nakládání výkopku z hornin třídy těžitelnosti II, skupiny 4 a 5 přes 100 m3</t>
  </si>
  <si>
    <t>-1024184145</t>
  </si>
  <si>
    <t>-766263204</t>
  </si>
  <si>
    <t>o*1,67</t>
  </si>
  <si>
    <t>1169749785</t>
  </si>
  <si>
    <t>174111101</t>
  </si>
  <si>
    <t>Zásyp jam, šachet rýh nebo kolem objektů sypaninou se zhutněním ručně</t>
  </si>
  <si>
    <t>-1416142960</t>
  </si>
  <si>
    <t>zasakovací objekt</t>
  </si>
  <si>
    <t>(8,4+0,2*2)*(4,8+0,2*2)*(0,5+1,8+0,3)</t>
  </si>
  <si>
    <t>-8,4*4,8*1,8</t>
  </si>
  <si>
    <t>p4</t>
  </si>
  <si>
    <t>58343930.1</t>
  </si>
  <si>
    <t>kamenivo drcené hrubé frakce 8/32</t>
  </si>
  <si>
    <t>CS ÚRS 2021 01</t>
  </si>
  <si>
    <t>-197937669</t>
  </si>
  <si>
    <t>46,4*2,0</t>
  </si>
  <si>
    <t>524527548</t>
  </si>
  <si>
    <t>v komunikaci</t>
  </si>
  <si>
    <t>1,1*(2,04+1,82-0,15*2-0,58*2-0,44*2)*0,5*14,76</t>
  </si>
  <si>
    <t>1,1*(1,81+1,69-0,15*2-0,58*2-0,44*2)*0,5*12,87</t>
  </si>
  <si>
    <t>1,1*(1,68+1,56-0,1*2-0,525*2-0,44*2)*0,5*11,96</t>
  </si>
  <si>
    <t>1,1*(1,55+1,21-0,1*2-0,525*2-0,44*2)*0,5*18,03</t>
  </si>
  <si>
    <t>0,9*(1,63+1,49-0,1*2-0,47*2-0,44*2)*0,5*4,04</t>
  </si>
  <si>
    <t>šachty</t>
  </si>
  <si>
    <t>(2,4*2,4-1,3*1,3)*(2,09+1,81+1,41+1,72)</t>
  </si>
  <si>
    <t>(1,0*1,0-0,6*0,6)*(1,94+1,7)</t>
  </si>
  <si>
    <t>58331200</t>
  </si>
  <si>
    <t>štěrkopísek netříděný zásypový</t>
  </si>
  <si>
    <t>-1664178338</t>
  </si>
  <si>
    <t>-800401214</t>
  </si>
  <si>
    <t>j+r+r1+s</t>
  </si>
  <si>
    <t>-p1-p2-p5</t>
  </si>
  <si>
    <t>-(8,4+0,2*2)*(4,8+0,2*2)*(0,5+1,8+0,3+1,42)</t>
  </si>
  <si>
    <t>-3,14*1,4*1,4*2,37</t>
  </si>
  <si>
    <t>-3,14*0,75*0,75*1,16</t>
  </si>
  <si>
    <t>-3,14*1,6*1,6*0,2</t>
  </si>
  <si>
    <t>-0,6*0,6*(1,94+1,7+1,9)</t>
  </si>
  <si>
    <t>-3,14*0,75*0,75*(2,16+2,09+1,81+1,41+1,56+1,72)</t>
  </si>
  <si>
    <t>1678473315</t>
  </si>
  <si>
    <t>0,6*0,47*55,0</t>
  </si>
  <si>
    <t>0,9*0,47*(6,0+37,5+4,0)</t>
  </si>
  <si>
    <t>1,1*0,525*30,0</t>
  </si>
  <si>
    <t>1,1*0,58*40,0</t>
  </si>
  <si>
    <t>58337331</t>
  </si>
  <si>
    <t>štěrkopísek frakce 0/22</t>
  </si>
  <si>
    <t>-68976940</t>
  </si>
  <si>
    <t>78,448*2 'Přepočtené koeficientem množství</t>
  </si>
  <si>
    <t>359901211</t>
  </si>
  <si>
    <t>Monitoring stoky jakékoli výšky na nové kanalizaci</t>
  </si>
  <si>
    <t>-934052020</t>
  </si>
  <si>
    <t>6+30+40+37,5+4,0+55,0</t>
  </si>
  <si>
    <t>3824131R01</t>
  </si>
  <si>
    <t>Mont+dod retenční objekt podrobný popis technická zpráva,v.č.6/4,vč.vystrojení,dopravy a všech doplňků</t>
  </si>
  <si>
    <t>378479103</t>
  </si>
  <si>
    <t>-310237161</t>
  </si>
  <si>
    <t>0,9*0,1*(6,0+37,5+4,0)</t>
  </si>
  <si>
    <t>0,6*0,1*55,0</t>
  </si>
  <si>
    <t>1,1*0,1*30,0</t>
  </si>
  <si>
    <t>1,1*0,15*40,0</t>
  </si>
  <si>
    <t>typ šachta 2</t>
  </si>
  <si>
    <t>1,0*1,0*0,15*3</t>
  </si>
  <si>
    <t>452112111</t>
  </si>
  <si>
    <t>-641027585</t>
  </si>
  <si>
    <t xml:space="preserve">"RO"  1</t>
  </si>
  <si>
    <t>59224187</t>
  </si>
  <si>
    <t>prstenec šachtový vyrovnávací betonový 625x120x100mm</t>
  </si>
  <si>
    <t>676120704</t>
  </si>
  <si>
    <t>452321171</t>
  </si>
  <si>
    <t>Podkladní desky ze ŽB tř. C 30/37 otevřený výkop</t>
  </si>
  <si>
    <t>77532678</t>
  </si>
  <si>
    <t>3,14*1,6*1,6*0,2</t>
  </si>
  <si>
    <t>452351101</t>
  </si>
  <si>
    <t>Bednění podkladních desek nebo bloků nebo sedlového lože otevřený výkop</t>
  </si>
  <si>
    <t>-594035810</t>
  </si>
  <si>
    <t>3,14*3,2*0,2</t>
  </si>
  <si>
    <t>452368211</t>
  </si>
  <si>
    <t>Výztuž podkladních desek nebo bloků nebo pražců otevřený výkop ze svařovaných sítí Kari</t>
  </si>
  <si>
    <t>-1896294039</t>
  </si>
  <si>
    <t>3,14*1,6*1,6*4,44*1,15*0,001*2</t>
  </si>
  <si>
    <t>871310310</t>
  </si>
  <si>
    <t>Montáž kanalizačního potrubí hladkého plnostěnného SN 10 z polypropylenu DN 150</t>
  </si>
  <si>
    <t>396535992</t>
  </si>
  <si>
    <t xml:space="preserve">"větev D"    6,0</t>
  </si>
  <si>
    <t xml:space="preserve">"větev D1"    37,5</t>
  </si>
  <si>
    <t xml:space="preserve">"větev D2"    4,0</t>
  </si>
  <si>
    <t xml:space="preserve">"odbočky O1-O8"   55,0</t>
  </si>
  <si>
    <t>28617019</t>
  </si>
  <si>
    <t xml:space="preserve">trubka kanalizační PP plnostěnná třívrstvá DN 150x6000mm SN10  vč.tvarovek</t>
  </si>
  <si>
    <t>1069334229</t>
  </si>
  <si>
    <t>(102,5-55,0)*1,015</t>
  </si>
  <si>
    <t>28617011</t>
  </si>
  <si>
    <t xml:space="preserve">trubka kanalizační PP plnostěnná třívrstvá DN 150x3000mm SN10  vč.tvarovek</t>
  </si>
  <si>
    <t>-754971941</t>
  </si>
  <si>
    <t xml:space="preserve">"odbočky O1-O8"   55,0*1,015</t>
  </si>
  <si>
    <t>871350310</t>
  </si>
  <si>
    <t>Montáž kanalizačního potrubí hladkého plnostěnného SN 10 z polypropylenu DN 200</t>
  </si>
  <si>
    <t>-2108900255</t>
  </si>
  <si>
    <t>28617020</t>
  </si>
  <si>
    <t xml:space="preserve">trubka kanalizační PP plnostěnná třívrstvá DN 200x6000mm SN10  vč.tvarovek</t>
  </si>
  <si>
    <t>-1017284957</t>
  </si>
  <si>
    <t>30*1,015 'Přepočtené koeficientem množství</t>
  </si>
  <si>
    <t>871360310</t>
  </si>
  <si>
    <t>Montáž kanalizačního potrubí hladkého plnostěnného SN 10 z polypropylenu DN 250</t>
  </si>
  <si>
    <t>2033728210</t>
  </si>
  <si>
    <t>28617021</t>
  </si>
  <si>
    <t xml:space="preserve">trubka kanalizační PP plnostěnná třívrstvá DN 250x6000mm SN10  vč.tvarovek</t>
  </si>
  <si>
    <t>601137865</t>
  </si>
  <si>
    <t>40*1,015 'Přepočtené koeficientem množství</t>
  </si>
  <si>
    <t>877310310</t>
  </si>
  <si>
    <t>Montáž kolen na kanalizačním potrubí z PP trub hladkých plnostěnných DN 150</t>
  </si>
  <si>
    <t>1801309079</t>
  </si>
  <si>
    <t>28617182</t>
  </si>
  <si>
    <t xml:space="preserve">koleno kanalizační PP  45° DN 150</t>
  </si>
  <si>
    <t>1745198977</t>
  </si>
  <si>
    <t>877350320</t>
  </si>
  <si>
    <t>Montáž odboček na kanalizačním potrubí z PP trub hladkých plnostěnných DN 200</t>
  </si>
  <si>
    <t>-483234060</t>
  </si>
  <si>
    <t>28617207</t>
  </si>
  <si>
    <t xml:space="preserve">odbočka kanalizační PP  45° DN 200/150</t>
  </si>
  <si>
    <t>1665856464</t>
  </si>
  <si>
    <t>892351111</t>
  </si>
  <si>
    <t>Tlaková zkouška vodou potrubí DN 150 nebo 200</t>
  </si>
  <si>
    <t>-1137241537</t>
  </si>
  <si>
    <t>6,0+37,5+4,0+55,0+30,0</t>
  </si>
  <si>
    <t>892381111</t>
  </si>
  <si>
    <t>Tlaková zkouška vodou potrubí DN 250, DN 300 nebo 350</t>
  </si>
  <si>
    <t>1512971843</t>
  </si>
  <si>
    <t>894411111</t>
  </si>
  <si>
    <t>Zřízení šachet kanalizačních z betonových dílců na potrubí DN do 200 dno beton tř. C 25/30</t>
  </si>
  <si>
    <t>-2105834191</t>
  </si>
  <si>
    <t>59224339</t>
  </si>
  <si>
    <t xml:space="preserve">dno betonové šachty kanalizační přímé 100x100x60cm  vč.šachtových vložek</t>
  </si>
  <si>
    <t>-2016794911</t>
  </si>
  <si>
    <t>59224160</t>
  </si>
  <si>
    <t>skruž kanalizační s ocelovými stupadly 100x25x12cm</t>
  </si>
  <si>
    <t>-880859455</t>
  </si>
  <si>
    <t>59224312</t>
  </si>
  <si>
    <t>kónus šachetní betonový kapsové plastové stupadlo 100x62,5x58cm</t>
  </si>
  <si>
    <t>547824578</t>
  </si>
  <si>
    <t>-173373762</t>
  </si>
  <si>
    <t>59224176</t>
  </si>
  <si>
    <t>prstenec šachtový vyrovnávací betonový 625x120x80mm</t>
  </si>
  <si>
    <t>2050730953</t>
  </si>
  <si>
    <t>59224185</t>
  </si>
  <si>
    <t>prstenec šachtový vyrovnávací betonový 625x120x60mm</t>
  </si>
  <si>
    <t>814117356</t>
  </si>
  <si>
    <t>59224348</t>
  </si>
  <si>
    <t>těsnění elastomerové pro spojení šachetních dílů DN 1000</t>
  </si>
  <si>
    <t>751378281</t>
  </si>
  <si>
    <t>894411121</t>
  </si>
  <si>
    <t>Zřízení šachet kanalizačních z betonových dílců na potrubí DN nad 200 do 300 dno beton tř. C 25/30</t>
  </si>
  <si>
    <t>491254963</t>
  </si>
  <si>
    <t>894411311</t>
  </si>
  <si>
    <t>Osazení betonových nebo železobetonových dílců pro šachty skruží rovných</t>
  </si>
  <si>
    <t>1815824546</t>
  </si>
  <si>
    <t xml:space="preserve">"RO"   2</t>
  </si>
  <si>
    <t>263118052</t>
  </si>
  <si>
    <t>59224161</t>
  </si>
  <si>
    <t>skruž kanalizační s ocelovými stupadly 100x50x12cm</t>
  </si>
  <si>
    <t>-1531908476</t>
  </si>
  <si>
    <t>1302440694</t>
  </si>
  <si>
    <t>894412411</t>
  </si>
  <si>
    <t>Osazení betonových nebo železobetonových dílců pro šachty skruží přechodových</t>
  </si>
  <si>
    <t>-1143133100</t>
  </si>
  <si>
    <t xml:space="preserve">"RO"   1</t>
  </si>
  <si>
    <t>393380527</t>
  </si>
  <si>
    <t>894812312</t>
  </si>
  <si>
    <t>Revizní a čistící šachta z PP typ DN 600/160 šachtové dno průtočné 30°, 60°, 90°</t>
  </si>
  <si>
    <t>-1295159232</t>
  </si>
  <si>
    <t>894812316</t>
  </si>
  <si>
    <t>Revizní a čistící šachta z PP typ DN 600/200 šachtové dno průtočné 30°, 60°, 90°</t>
  </si>
  <si>
    <t>711662650</t>
  </si>
  <si>
    <t>894812323</t>
  </si>
  <si>
    <t>Revizní a čistící šachta z PP typ DN 600/250 šachtové dno s přítokem tvaru T</t>
  </si>
  <si>
    <t>-1511113574</t>
  </si>
  <si>
    <t>894812332</t>
  </si>
  <si>
    <t>Revizní a čistící šachta z PP DN 600 šachtová roura korugovaná světlé hloubky 2000 mm</t>
  </si>
  <si>
    <t>-145452234</t>
  </si>
  <si>
    <t>894812339</t>
  </si>
  <si>
    <t>Příplatek k rourám revizní a čistící šachty z PP DN 600 za uříznutí šachtové roury</t>
  </si>
  <si>
    <t>322561271</t>
  </si>
  <si>
    <t>897171124</t>
  </si>
  <si>
    <t>Akumulační boxy z PP pro vsakování dešťových vod zatížené nákladními automobily objemu přes 60 do 250 m3</t>
  </si>
  <si>
    <t>-526453702</t>
  </si>
  <si>
    <t>V cenách jsou započteny náklady na:</t>
  </si>
  <si>
    <t>osazení a dodávku plastových bloků včetně spojek a čel,</t>
  </si>
  <si>
    <t>obalení boxů geotextilií včetně její dodávky.</t>
  </si>
  <si>
    <t>8,4*4,8*1,8</t>
  </si>
  <si>
    <t>897173115</t>
  </si>
  <si>
    <t>Kontrolní šachta integrovaná do akumulačních boxů pod plochy zatížené osobními automobily v přes 1400 do 1750 mm</t>
  </si>
  <si>
    <t>898352406</t>
  </si>
  <si>
    <t>899103112</t>
  </si>
  <si>
    <t>Osazení poklopů litinových nebo ocelových včetně rámů pro třídu zatížení B125, C250</t>
  </si>
  <si>
    <t>-62937667</t>
  </si>
  <si>
    <t>"Š3,Š7"</t>
  </si>
  <si>
    <t>28661933</t>
  </si>
  <si>
    <t>poklop šachtový litinový dno DN 600 pro třídu zatížení B125</t>
  </si>
  <si>
    <t>2127109667</t>
  </si>
  <si>
    <t>28661939</t>
  </si>
  <si>
    <t>prstenec šachtový betonový dno DN 600</t>
  </si>
  <si>
    <t>-1626357692</t>
  </si>
  <si>
    <t>-2044718556</t>
  </si>
  <si>
    <t>"Š1,Š2,Š4,Š6,Š8,Š9+RO"</t>
  </si>
  <si>
    <t>6+1</t>
  </si>
  <si>
    <t>55241011</t>
  </si>
  <si>
    <t>poklop třída B125, kruhový rám, vstup 600mm bez ventilace</t>
  </si>
  <si>
    <t>1010600652</t>
  </si>
  <si>
    <t>899104112</t>
  </si>
  <si>
    <t>Osazení poklopů litinových nebo ocelových včetně rámů pro třídu zatížení D400, E600</t>
  </si>
  <si>
    <t>294711260</t>
  </si>
  <si>
    <t xml:space="preserve">"Š5"  1</t>
  </si>
  <si>
    <t>28661935</t>
  </si>
  <si>
    <t>poklop šachtový litinový dno DN 600 pro třídu zatížení D400</t>
  </si>
  <si>
    <t>1338835514</t>
  </si>
  <si>
    <t>28661941</t>
  </si>
  <si>
    <t>adaptér šachtový teleskopický dno DN 600 pro třídu zatížení D 400 (vč.těsnění)</t>
  </si>
  <si>
    <t>-1892910125</t>
  </si>
  <si>
    <t>28661942</t>
  </si>
  <si>
    <t>těsnění pro teleskop a bet. prstenec</t>
  </si>
  <si>
    <t>-1594365659</t>
  </si>
  <si>
    <t>-3917024</t>
  </si>
  <si>
    <t>899620161</t>
  </si>
  <si>
    <t xml:space="preserve">Obetonování plastové šachty z polypropylenu betonem </t>
  </si>
  <si>
    <t>867609168</t>
  </si>
  <si>
    <t>vybetonování mezipláště RO</t>
  </si>
  <si>
    <t>3,14*1,4*1,4*2,37</t>
  </si>
  <si>
    <t>-3,14*1,2*1,2*1,94</t>
  </si>
  <si>
    <t>933901111</t>
  </si>
  <si>
    <t>Provedení zkoušky vodotěsnosti nádrže do 1000 m3</t>
  </si>
  <si>
    <t>-1731378055</t>
  </si>
  <si>
    <t>3,14*1,36*1,36*2,37</t>
  </si>
  <si>
    <t>08211321</t>
  </si>
  <si>
    <t>voda pitná pro ostatní odběratele</t>
  </si>
  <si>
    <t>-1133369364</t>
  </si>
  <si>
    <t>952903112</t>
  </si>
  <si>
    <t>Vyčištění objektů ČOV, nádrží, žlabů a kanálů při v do 3,5 m</t>
  </si>
  <si>
    <t>1201214709</t>
  </si>
  <si>
    <t>3,14*1,5*1,5</t>
  </si>
  <si>
    <t>391008505</t>
  </si>
  <si>
    <t>711511101</t>
  </si>
  <si>
    <t>Provedení hydroizolace potrubí za studena penetračním nátěrem</t>
  </si>
  <si>
    <t>-1920997645</t>
  </si>
  <si>
    <t>-1382700065</t>
  </si>
  <si>
    <t>7,065*0,00035 'Přepočtené koeficientem množství</t>
  </si>
  <si>
    <t>711541164</t>
  </si>
  <si>
    <t>Provedení hydroizolace potrubí přitavením pásu NAIP</t>
  </si>
  <si>
    <t>1005944033</t>
  </si>
  <si>
    <t>62832001</t>
  </si>
  <si>
    <t>pás asfaltový natavitelný oxidovaný tl 3,5mm typu V60 S35 s vložkou ze skleněné rohože, s jemnozrnným minerálním posypem</t>
  </si>
  <si>
    <t>1134504927</t>
  </si>
  <si>
    <t>7,065*1,2 'Přepočtené koeficientem množství</t>
  </si>
  <si>
    <t>998711101</t>
  </si>
  <si>
    <t>Přesun hmot tonážní pro izolace proti vodě, vlhkosti a plynům v objektech výšky do 6 m</t>
  </si>
  <si>
    <t>-1274528588</t>
  </si>
  <si>
    <t>VRN</t>
  </si>
  <si>
    <t>VRN1</t>
  </si>
  <si>
    <t>Průzkumné, geodetické a projektové práce</t>
  </si>
  <si>
    <t>012103000</t>
  </si>
  <si>
    <t>Geodetické práce před výstavbou</t>
  </si>
  <si>
    <t>1024</t>
  </si>
  <si>
    <t>1439117929</t>
  </si>
  <si>
    <t>012303000</t>
  </si>
  <si>
    <t>Geodetické práce po výstavbě</t>
  </si>
  <si>
    <t>1403170278</t>
  </si>
  <si>
    <t>221,194</t>
  </si>
  <si>
    <t>109,346</t>
  </si>
  <si>
    <t>39,189</t>
  </si>
  <si>
    <t>8,35</t>
  </si>
  <si>
    <t>122,026</t>
  </si>
  <si>
    <t>10,448</t>
  </si>
  <si>
    <t>18,781</t>
  </si>
  <si>
    <t>007 - SO07 Kanalizace splašková</t>
  </si>
  <si>
    <t>263,103</t>
  </si>
  <si>
    <t>-1216351690</t>
  </si>
  <si>
    <t>24*15</t>
  </si>
  <si>
    <t>768162951</t>
  </si>
  <si>
    <t>1569995636</t>
  </si>
  <si>
    <t>1898295500</t>
  </si>
  <si>
    <t>1,5*3</t>
  </si>
  <si>
    <t>131251104</t>
  </si>
  <si>
    <t>Hloubení jam nezapažených v hornině třídy těžitelnosti I, skupiny 3 objem do 500 m3 strojně</t>
  </si>
  <si>
    <t>1051020679</t>
  </si>
  <si>
    <t>BJ</t>
  </si>
  <si>
    <t>((7,46+0,6*2)*(2,8+0,6*2)+(7,46+1,2+3,51)*(2,8+1,2+3,51))*0,5*3,51</t>
  </si>
  <si>
    <t>131351104</t>
  </si>
  <si>
    <t>Hloubení jam nezapažených v hornině třídy těžitelnosti II, skupiny 4 objem do 500 m3 strojně</t>
  </si>
  <si>
    <t>1451745215</t>
  </si>
  <si>
    <t>132254101</t>
  </si>
  <si>
    <t>Hloubení rýh zapažených š do 800 mm v hornině třídy těžitelnosti I, skupiny 3 objem do 20 m3 strojně</t>
  </si>
  <si>
    <t>-199290045</t>
  </si>
  <si>
    <t>0,6*(2,09+1,1)*0,5*4,5</t>
  </si>
  <si>
    <t>0,6*(1,82+1,1)*0,5*1,0</t>
  </si>
  <si>
    <t>0,6*(1,6+1,1)*0,5*6,5</t>
  </si>
  <si>
    <t>-1716592921</t>
  </si>
  <si>
    <t>větev S</t>
  </si>
  <si>
    <t>1,1*(2,24+1,92)*0,5*(1,03+12,57)</t>
  </si>
  <si>
    <t>1,1*(1,93+1,76)*0,5*26,95</t>
  </si>
  <si>
    <t>1,1*(1,75+1,35)*0,5*21,24</t>
  </si>
  <si>
    <t>132354101</t>
  </si>
  <si>
    <t>Hloubení rýh zapažených š do 800 mm v hornině třídy těžitelnosti II, skupiny 4 objem do 20 m3 strojně</t>
  </si>
  <si>
    <t>-1993512673</t>
  </si>
  <si>
    <t>-638682480</t>
  </si>
  <si>
    <t>1920595707</t>
  </si>
  <si>
    <t>2,4*2,4*2,33</t>
  </si>
  <si>
    <t>1,0*1,0*(2,04+1,86+1,46)</t>
  </si>
  <si>
    <t>133354101</t>
  </si>
  <si>
    <t>Hloubení šachet zapažených v hornině třídy těžitelnosti II, skupiny 4 objem do 20 m3</t>
  </si>
  <si>
    <t>1003006854</t>
  </si>
  <si>
    <t>-193294560</t>
  </si>
  <si>
    <t>(2,24+1,92)*0,5*(1,03+12,57)*2</t>
  </si>
  <si>
    <t>(1,93+1,76)*0,5*26,95*2</t>
  </si>
  <si>
    <t>(1,75+1,35)*0,5*21,24*2</t>
  </si>
  <si>
    <t>(2,09+1,1)*0,5*4,5*2</t>
  </si>
  <si>
    <t>(1,82+1,1)*0,5*1,0*2</t>
  </si>
  <si>
    <t>(1,6+1,1)*0,5*6,5*2</t>
  </si>
  <si>
    <t>-1687668336</t>
  </si>
  <si>
    <t>-1961346579</t>
  </si>
  <si>
    <t>2,4*4*2,33</t>
  </si>
  <si>
    <t>1,0*4*(2,04+1,86+1,46)</t>
  </si>
  <si>
    <t>-1601016441</t>
  </si>
  <si>
    <t>-259784149</t>
  </si>
  <si>
    <t>-221820711</t>
  </si>
  <si>
    <t>70994843</t>
  </si>
  <si>
    <t>1445894290</t>
  </si>
  <si>
    <t>2012093486</t>
  </si>
  <si>
    <t>1676420692</t>
  </si>
  <si>
    <t>286513328</t>
  </si>
  <si>
    <t>2051105309</t>
  </si>
  <si>
    <t>1289551397</t>
  </si>
  <si>
    <t>-1111047266</t>
  </si>
  <si>
    <t>876699586</t>
  </si>
  <si>
    <t>-p1-p2</t>
  </si>
  <si>
    <t>-(7,16+0,15*2)*(2,5+0,15*2)*(2,16+0,15)</t>
  </si>
  <si>
    <t>-7,76*3,1*0,15</t>
  </si>
  <si>
    <t>-3,14*0,75*0,75*1,05*2</t>
  </si>
  <si>
    <t>-0,6*0,6*(2,21+1,93+1,71)</t>
  </si>
  <si>
    <t>-3,14*0,75*0,75*2,34</t>
  </si>
  <si>
    <t>411686987</t>
  </si>
  <si>
    <t>0,6*0,47*12,0</t>
  </si>
  <si>
    <t>1,1*0,525*62,0</t>
  </si>
  <si>
    <t>-1580636424</t>
  </si>
  <si>
    <t>39,189*2 'Přepočtené koeficientem množství</t>
  </si>
  <si>
    <t>1234654224</t>
  </si>
  <si>
    <t>62+12</t>
  </si>
  <si>
    <t>380321661</t>
  </si>
  <si>
    <t>Kompletní konstrukce ČOV, nádrží, vodojemů, žlabů nebo kanálů ze ŽB tl 150 mm</t>
  </si>
  <si>
    <t>310102738</t>
  </si>
  <si>
    <t>strop nad BJ</t>
  </si>
  <si>
    <t>7,46*2,5*0,15</t>
  </si>
  <si>
    <t>-3,14*0,5*0,5*0,15*2</t>
  </si>
  <si>
    <t>380356211</t>
  </si>
  <si>
    <t>Bednění kompletních konstrukcí ČOV, nádrží nebo vodojemů omítaných ploch rovinných zřízení</t>
  </si>
  <si>
    <t>1465484902</t>
  </si>
  <si>
    <t>(7,46+2,8)*2*0,15</t>
  </si>
  <si>
    <t>3,14*1,0*0,15*2</t>
  </si>
  <si>
    <t>380356212</t>
  </si>
  <si>
    <t>Bednění kompletních konstrukcí ČOV, nádrží nebo vodojemů omítaných ploch rovinných odstranění</t>
  </si>
  <si>
    <t>-279335673</t>
  </si>
  <si>
    <t>380361011</t>
  </si>
  <si>
    <t>Výztuž kompletních konstrukcí ČOV, nádrží nebo vodojemů ze svařovaných sítí KARI</t>
  </si>
  <si>
    <t>-1427033716</t>
  </si>
  <si>
    <t>7,46*2,8*4,44*1,15*0,001*2</t>
  </si>
  <si>
    <t>382413R01</t>
  </si>
  <si>
    <t>Mont+dod bezodtokové plastové jímky 7160x2500x2160mm,podrobný popis TZ,a v.č.7/4,vč.dopravy</t>
  </si>
  <si>
    <t>286017747</t>
  </si>
  <si>
    <t>-1422393293</t>
  </si>
  <si>
    <t>0,9*0,1*12,0</t>
  </si>
  <si>
    <t>1,1*0,1*62,0</t>
  </si>
  <si>
    <t>650318171</t>
  </si>
  <si>
    <t xml:space="preserve">"BJ"  4</t>
  </si>
  <si>
    <t>-1556699892</t>
  </si>
  <si>
    <t>-696950220</t>
  </si>
  <si>
    <t>365902265</t>
  </si>
  <si>
    <t>7,76*3,1*0,15</t>
  </si>
  <si>
    <t>1148111512</t>
  </si>
  <si>
    <t>(7,76+3,1)*2*0,15</t>
  </si>
  <si>
    <t>991475545</t>
  </si>
  <si>
    <t>7,76*3,1*4,44*1,15*0,001*2</t>
  </si>
  <si>
    <t>1119639853</t>
  </si>
  <si>
    <t xml:space="preserve">"odbočky O10-O12"   12</t>
  </si>
  <si>
    <t>-2120331955</t>
  </si>
  <si>
    <t>12*1,015</t>
  </si>
  <si>
    <t>-561729574</t>
  </si>
  <si>
    <t>421221592</t>
  </si>
  <si>
    <t>62*1,015 'Přepočtené koeficientem množství</t>
  </si>
  <si>
    <t>-218279473</t>
  </si>
  <si>
    <t>276788131</t>
  </si>
  <si>
    <t>dno betonové šachty kanalizační přímé 100x100x60cm vč.šachtových vložek</t>
  </si>
  <si>
    <t>-1002620514</t>
  </si>
  <si>
    <t>1754881017</t>
  </si>
  <si>
    <t>902054238</t>
  </si>
  <si>
    <t>197032413</t>
  </si>
  <si>
    <t>-473447666</t>
  </si>
  <si>
    <t xml:space="preserve">"BJ"   2+2</t>
  </si>
  <si>
    <t>-279458324</t>
  </si>
  <si>
    <t>-892101377</t>
  </si>
  <si>
    <t>-628739545</t>
  </si>
  <si>
    <t>1283696016</t>
  </si>
  <si>
    <t xml:space="preserve">"BJ"   2</t>
  </si>
  <si>
    <t>697711905</t>
  </si>
  <si>
    <t>1273364592</t>
  </si>
  <si>
    <t>894812317</t>
  </si>
  <si>
    <t>Revizní a čistící šachta z PP typ DN 600/200 šachtové dno s přítokem tvaru T</t>
  </si>
  <si>
    <t>714651967</t>
  </si>
  <si>
    <t>1964783683</t>
  </si>
  <si>
    <t>2039195842</t>
  </si>
  <si>
    <t>-1370039382</t>
  </si>
  <si>
    <t>"Š11,Š12,Š13"</t>
  </si>
  <si>
    <t>-860701784</t>
  </si>
  <si>
    <t>159167946</t>
  </si>
  <si>
    <t>-1295263181</t>
  </si>
  <si>
    <t>"Š10+BJ"</t>
  </si>
  <si>
    <t>1+2</t>
  </si>
  <si>
    <t>921034584</t>
  </si>
  <si>
    <t>-1226736478</t>
  </si>
  <si>
    <t>obetonování bezodtokové jímky</t>
  </si>
  <si>
    <t>(7,16+0,15*2+2,5)*2*2,16*0,15</t>
  </si>
  <si>
    <t>899640111</t>
  </si>
  <si>
    <t>Bednění pro obetonování plastových šachet hranatých otevřený výkop</t>
  </si>
  <si>
    <t>-90278178</t>
  </si>
  <si>
    <t>(7,16+0,15*2+2,5+0,15*2)*2*2,16</t>
  </si>
  <si>
    <t>-1855899036</t>
  </si>
  <si>
    <t>7,146*2,5*2,16</t>
  </si>
  <si>
    <t>-1160687569</t>
  </si>
  <si>
    <t>1311637813</t>
  </si>
  <si>
    <t>7,16*2,5</t>
  </si>
  <si>
    <t>-621093501</t>
  </si>
  <si>
    <t>641618928</t>
  </si>
  <si>
    <t>-26863211</t>
  </si>
  <si>
    <t>17,01</t>
  </si>
  <si>
    <t>10,08</t>
  </si>
  <si>
    <t>2,88</t>
  </si>
  <si>
    <t>41,411</t>
  </si>
  <si>
    <t>8,1</t>
  </si>
  <si>
    <t>32,501</t>
  </si>
  <si>
    <t>z1</t>
  </si>
  <si>
    <t>4,05</t>
  </si>
  <si>
    <t>008 - SO08 Vodovodní přípojka</t>
  </si>
  <si>
    <t>1608590706</t>
  </si>
  <si>
    <t>24*10</t>
  </si>
  <si>
    <t>-1399747380</t>
  </si>
  <si>
    <t>-230987462</t>
  </si>
  <si>
    <t>-266860642</t>
  </si>
  <si>
    <t>řad V</t>
  </si>
  <si>
    <t>0,8*(1,55+1,39)*0,5*15,24</t>
  </si>
  <si>
    <t>0,8*(1,39+1,49)*0,5*(35,63-15,24)</t>
  </si>
  <si>
    <t>51700691</t>
  </si>
  <si>
    <t>-129146910</t>
  </si>
  <si>
    <t>vodoměrná šachta</t>
  </si>
  <si>
    <t>1,5*1,5*1,8</t>
  </si>
  <si>
    <t>výkop pro napojení</t>
  </si>
  <si>
    <t>1880694917</t>
  </si>
  <si>
    <t>1623119844</t>
  </si>
  <si>
    <t>(1,55+1,39)*0,5*15,24*2</t>
  </si>
  <si>
    <t>(1,39+1,49)*0,5*(35,63-15,24)*2</t>
  </si>
  <si>
    <t>1704081845</t>
  </si>
  <si>
    <t>-1441073069</t>
  </si>
  <si>
    <t>1,5*4*1,8</t>
  </si>
  <si>
    <t>-1462630181</t>
  </si>
  <si>
    <t>-778963871</t>
  </si>
  <si>
    <t>1308351306</t>
  </si>
  <si>
    <t>556852027</t>
  </si>
  <si>
    <t>r1+s</t>
  </si>
  <si>
    <t>-395015197</t>
  </si>
  <si>
    <t>-517345706</t>
  </si>
  <si>
    <t>1373675558</t>
  </si>
  <si>
    <t>827565632</t>
  </si>
  <si>
    <t>-101929539</t>
  </si>
  <si>
    <t>-1040584014</t>
  </si>
  <si>
    <t>-1075071503</t>
  </si>
  <si>
    <t>-1217087113</t>
  </si>
  <si>
    <t>-p1-p2-z1</t>
  </si>
  <si>
    <t>-299285866</t>
  </si>
  <si>
    <t>1427200106</t>
  </si>
  <si>
    <t>-3,14*0,55*0,55*1,55</t>
  </si>
  <si>
    <t>2,578*2,0</t>
  </si>
  <si>
    <t>-151739326</t>
  </si>
  <si>
    <t>0,8*0,35*36,0</t>
  </si>
  <si>
    <t>859144232</t>
  </si>
  <si>
    <t>10,08*2 'Přepočtené koeficientem množství</t>
  </si>
  <si>
    <t>-1501889105</t>
  </si>
  <si>
    <t>0,8*0,1*36,0</t>
  </si>
  <si>
    <t>871211211</t>
  </si>
  <si>
    <t>Montáž potrubí z PE100 SDR 11 otevřený výkop svařovaných elektrotvarovkou D 63 x 5,8 mm</t>
  </si>
  <si>
    <t>1517297361</t>
  </si>
  <si>
    <t>28613173</t>
  </si>
  <si>
    <t>potrubí vodovodní PE100 SDR11 se signalizační vrstvou 100m 63x5,8mm</t>
  </si>
  <si>
    <t>-1964150814</t>
  </si>
  <si>
    <t>36*1,015 'Přepočtené koeficientem množství</t>
  </si>
  <si>
    <t>871211811</t>
  </si>
  <si>
    <t>Bourání stávajícího potrubí z polyetylenu D 50 mm</t>
  </si>
  <si>
    <t>-144932729</t>
  </si>
  <si>
    <t>877211101</t>
  </si>
  <si>
    <t>Montáž elektrospojek na vodovodním potrubí z PE trub d 63</t>
  </si>
  <si>
    <t>1460050029</t>
  </si>
  <si>
    <t>28615972</t>
  </si>
  <si>
    <t>elektrospojka SDR11 PE 100 PN16 D 63mm</t>
  </si>
  <si>
    <t>1962170131</t>
  </si>
  <si>
    <t>-1191295979</t>
  </si>
  <si>
    <t>WVN.FF071011W</t>
  </si>
  <si>
    <t>Oblouk 60° PE100 SDR11 63</t>
  </si>
  <si>
    <t>2054667484</t>
  </si>
  <si>
    <t>WVN.FF091011W</t>
  </si>
  <si>
    <t>Oblouk 15° PE100 SDR11 63</t>
  </si>
  <si>
    <t>-1589722719</t>
  </si>
  <si>
    <t>881551113</t>
  </si>
  <si>
    <t>WVN.FF485525W</t>
  </si>
  <si>
    <t>Lemový nákružek PE100 SDR11 63</t>
  </si>
  <si>
    <t>-374606541</t>
  </si>
  <si>
    <t>WVN.FF700411W</t>
  </si>
  <si>
    <t>Příruba PP-V PN10/16 63 DN50</t>
  </si>
  <si>
    <t>-1868856083</t>
  </si>
  <si>
    <t>877211112</t>
  </si>
  <si>
    <t>Montáž elektrokolen 90° na vodovodním potrubí z PE trub d 63</t>
  </si>
  <si>
    <t>553880603</t>
  </si>
  <si>
    <t>28653055</t>
  </si>
  <si>
    <t>elektrokoleno 90° PE 100 D 63mm</t>
  </si>
  <si>
    <t>649245213</t>
  </si>
  <si>
    <t>891211112</t>
  </si>
  <si>
    <t>Montáž vodovodních šoupátek otevřený výkop DN 50</t>
  </si>
  <si>
    <t>-417213342</t>
  </si>
  <si>
    <t>42224391</t>
  </si>
  <si>
    <t>šoupátko vodovodní šedá litina uzavírací víkové S24 118 610 DN 50x180mm</t>
  </si>
  <si>
    <t>526599606</t>
  </si>
  <si>
    <t>HWL.950105000002</t>
  </si>
  <si>
    <t xml:space="preserve">SOUPRAVA ZEMNÍ </t>
  </si>
  <si>
    <t>-1791895151</t>
  </si>
  <si>
    <t>1713460227</t>
  </si>
  <si>
    <t>56212526</t>
  </si>
  <si>
    <t>893811163</t>
  </si>
  <si>
    <t>Osazení vodoměrné šachty kruhové z PP samonosné pro běžné zatížení průměru do 1,2 m hloubky do 1,6 m</t>
  </si>
  <si>
    <t>-1296787990</t>
  </si>
  <si>
    <t>56230595</t>
  </si>
  <si>
    <t xml:space="preserve">šachta vodoměrná samonosná kruhová 1,2/1,6 m  vč.vystrojení</t>
  </si>
  <si>
    <t>1874743059</t>
  </si>
  <si>
    <t>899401112</t>
  </si>
  <si>
    <t>Osazení poklopů litinových šoupátkových</t>
  </si>
  <si>
    <t>-1014673360</t>
  </si>
  <si>
    <t>HWL.1750KASI0001</t>
  </si>
  <si>
    <t xml:space="preserve">POKLOP ULIČNÍ </t>
  </si>
  <si>
    <t>1303809725</t>
  </si>
  <si>
    <t>HWL.348100000000</t>
  </si>
  <si>
    <t xml:space="preserve">PODKLAD. DESKA  UNI UNI</t>
  </si>
  <si>
    <t>-548473568</t>
  </si>
  <si>
    <t>828719681</t>
  </si>
  <si>
    <t>899722112</t>
  </si>
  <si>
    <t>Krytí potrubí z plastů výstražnou fólií z PVC 25 cm</t>
  </si>
  <si>
    <t>1917649981</t>
  </si>
  <si>
    <t>997013813</t>
  </si>
  <si>
    <t>Poplatek za uložení na skládce (skládkovné) stavebního odpadu z plastických hmot kód odpadu 17 02 03</t>
  </si>
  <si>
    <t>58963979</t>
  </si>
  <si>
    <t>997221571</t>
  </si>
  <si>
    <t>Vodorovná doprava vybouraných hmot do 1 km</t>
  </si>
  <si>
    <t>-858992038</t>
  </si>
  <si>
    <t>997221579</t>
  </si>
  <si>
    <t>Příplatek ZKD 1 km u vodorovné dopravy vybouraných hmot</t>
  </si>
  <si>
    <t>-186642337</t>
  </si>
  <si>
    <t>0,014*19 'Přepočtené koeficientem množství</t>
  </si>
  <si>
    <t>997221612</t>
  </si>
  <si>
    <t>Nakládání vybouraných hmot na dopravní prostředky pro vodorovnou dopravu</t>
  </si>
  <si>
    <t>-10868569</t>
  </si>
  <si>
    <t>-552418624</t>
  </si>
  <si>
    <t>199142738</t>
  </si>
  <si>
    <t>913021596</t>
  </si>
  <si>
    <t>7,2</t>
  </si>
  <si>
    <t>009 - SO09 Úprava veřejného vodovodu</t>
  </si>
  <si>
    <t>133212811</t>
  </si>
  <si>
    <t>Hloubení nezapažených šachet v hornině třídy těžitelnosti I skupiny 3 plocha výkopu do 4 m2 ručně</t>
  </si>
  <si>
    <t>775956489</t>
  </si>
  <si>
    <t>výkop - stávající hydrant</t>
  </si>
  <si>
    <t>2,0*2,0*1,8</t>
  </si>
  <si>
    <t>s2*0,5</t>
  </si>
  <si>
    <t>1038153533</t>
  </si>
  <si>
    <t>výkop pro hydrant</t>
  </si>
  <si>
    <t>s1*0,5</t>
  </si>
  <si>
    <t>133312811</t>
  </si>
  <si>
    <t>Hloubení nezapažených šachet v hornině třídy těžitelnosti II skupiny 4 plocha výkopu do 4 m2 ručně</t>
  </si>
  <si>
    <t>-1845272019</t>
  </si>
  <si>
    <t>1202342116</t>
  </si>
  <si>
    <t>753441511</t>
  </si>
  <si>
    <t>2,0*4*2,0*2</t>
  </si>
  <si>
    <t>-2097523208</t>
  </si>
  <si>
    <t>9750239</t>
  </si>
  <si>
    <t>-1932626302</t>
  </si>
  <si>
    <t>s1*0,5*10</t>
  </si>
  <si>
    <t>765454972</t>
  </si>
  <si>
    <t>1587736958</t>
  </si>
  <si>
    <t>-1744317977</t>
  </si>
  <si>
    <t>s1*2,0</t>
  </si>
  <si>
    <t>716888829</t>
  </si>
  <si>
    <t>1757803421</t>
  </si>
  <si>
    <t>s1+s2</t>
  </si>
  <si>
    <t>1357956498</t>
  </si>
  <si>
    <t>452313151</t>
  </si>
  <si>
    <t>Podkladní bloky z betonu prostého tř. C 20/25 otevřený výkop</t>
  </si>
  <si>
    <t>-1091755038</t>
  </si>
  <si>
    <t>0,3*0,4*0,3*2</t>
  </si>
  <si>
    <t>452353101</t>
  </si>
  <si>
    <t>Bednění podkladních bloků otevřený výkop</t>
  </si>
  <si>
    <t>-301474428</t>
  </si>
  <si>
    <t>(0,3+0,4)*2*0,3*2</t>
  </si>
  <si>
    <t>850265121</t>
  </si>
  <si>
    <t>Výřez nebo výsek na potrubí z trub litinových tlakových nebo plastických hmot DN 100</t>
  </si>
  <si>
    <t>574198112</t>
  </si>
  <si>
    <t>HWL.799410000016</t>
  </si>
  <si>
    <t>SYNOFLEX - S PŘÍRUBOU 100 (104-132)</t>
  </si>
  <si>
    <t>1864577114</t>
  </si>
  <si>
    <t>857262122</t>
  </si>
  <si>
    <t>Montáž litinových tvarovek jednoosých přírubových otevřený výkop DN 100</t>
  </si>
  <si>
    <t>873282778</t>
  </si>
  <si>
    <t>55253611</t>
  </si>
  <si>
    <t>přechod přírubový,práškový epoxid tl 250µm FFR-kus litinový dl 200mm DN 100/50</t>
  </si>
  <si>
    <t>2700694</t>
  </si>
  <si>
    <t>857264122</t>
  </si>
  <si>
    <t>Montáž litinových tvarovek odbočných přírubových otevřený výkop DN 100</t>
  </si>
  <si>
    <t>1244900534</t>
  </si>
  <si>
    <t>55253515</t>
  </si>
  <si>
    <t>tvarovka přírubová litinová s přírubovou odbočkou,práškový epoxid tl 250µm T-kus DN 100/80</t>
  </si>
  <si>
    <t>-1480560035</t>
  </si>
  <si>
    <t>871275811</t>
  </si>
  <si>
    <t>Bourání stávajícího potrubí z PVC nebo PP DN 150</t>
  </si>
  <si>
    <t>-53577180</t>
  </si>
  <si>
    <t>891241811</t>
  </si>
  <si>
    <t>Demontáž vodovodních hydrantu pro zpětné použití otevřený výkop DN 80</t>
  </si>
  <si>
    <t>1126727868</t>
  </si>
  <si>
    <t>891247111.1</t>
  </si>
  <si>
    <t>zpětná montáž hydrantů podzemních DN 80 vč.všech doplňků</t>
  </si>
  <si>
    <t>1326264207</t>
  </si>
  <si>
    <t>"stávající hydrant"</t>
  </si>
  <si>
    <t>899401113</t>
  </si>
  <si>
    <t>Osazení poklopů litinových hydrantových</t>
  </si>
  <si>
    <t>-1604068335</t>
  </si>
  <si>
    <t>42291452</t>
  </si>
  <si>
    <t>poklop litinový hydrantový DN 80</t>
  </si>
  <si>
    <t>816171065</t>
  </si>
  <si>
    <t>HWL.348200000000</t>
  </si>
  <si>
    <t xml:space="preserve">PODKLAD. DESKA  POD HYDRANT.POKLOP</t>
  </si>
  <si>
    <t>1942080671</t>
  </si>
  <si>
    <t>899712111</t>
  </si>
  <si>
    <t>Orientační tabulky na zdivu</t>
  </si>
  <si>
    <t>-1897340986</t>
  </si>
  <si>
    <t>210405091</t>
  </si>
  <si>
    <t>1603991620</t>
  </si>
  <si>
    <t>-789659384</t>
  </si>
  <si>
    <t>0,082*19 'Přepočtené koeficientem množství</t>
  </si>
  <si>
    <t>-860847206</t>
  </si>
  <si>
    <t>998273102</t>
  </si>
  <si>
    <t>Přesun hmot pro trubní vedení z trub litinových otevřený výkop</t>
  </si>
  <si>
    <t>-201159299</t>
  </si>
  <si>
    <t>010 - SO10 Veřejné osvětlení</t>
  </si>
  <si>
    <t>Veřejné osvětlení viz.příloha</t>
  </si>
  <si>
    <t>2039813064</t>
  </si>
  <si>
    <t>011 - SO11 Venkovní osvětlení</t>
  </si>
  <si>
    <t>21001</t>
  </si>
  <si>
    <t>Venkovní osvětlení viz.příloha</t>
  </si>
  <si>
    <t>-1427042661</t>
  </si>
  <si>
    <t>or2</t>
  </si>
  <si>
    <t>940</t>
  </si>
  <si>
    <t>013 - SO13 Sadové úpravy</t>
  </si>
  <si>
    <t xml:space="preserve">    1104 - Výsadba stromů</t>
  </si>
  <si>
    <t xml:space="preserve">    1107 - Vegetační povrchy - trávníky</t>
  </si>
  <si>
    <t xml:space="preserve">      99 - Přesun hmot</t>
  </si>
  <si>
    <t>1104</t>
  </si>
  <si>
    <t>Výsadba stromů</t>
  </si>
  <si>
    <t>183101215</t>
  </si>
  <si>
    <t>Jamky pro výsadbu s výměnou 50 % půdy zeminy tř 1 až 4 objem do 0,4 m3 v rovině a svahu do 1:5</t>
  </si>
  <si>
    <t>-720604255</t>
  </si>
  <si>
    <t>10321100</t>
  </si>
  <si>
    <t>zahradní substrát pro výsadbu VL</t>
  </si>
  <si>
    <t>-1411035192</t>
  </si>
  <si>
    <t>33,000*0,5*1,03</t>
  </si>
  <si>
    <t>184102116</t>
  </si>
  <si>
    <t>Výsadba dřeviny s balem D do 0,8 m do jamky se zalitím v rovině a svahu do 1:5</t>
  </si>
  <si>
    <t>7266670</t>
  </si>
  <si>
    <t>02640445</t>
  </si>
  <si>
    <t xml:space="preserve">Habr obecný /Carpinus betulus/ </t>
  </si>
  <si>
    <t>1586381004</t>
  </si>
  <si>
    <t>184215133</t>
  </si>
  <si>
    <t>Ukotvení kmene dřevin třemi kůly D do 0,1 m délky do 3 m</t>
  </si>
  <si>
    <t>1910671183</t>
  </si>
  <si>
    <t>60591257</t>
  </si>
  <si>
    <t>kůl vyvazovací dřevěný impregnovaný D 8cm dl 3m</t>
  </si>
  <si>
    <t>-225662931</t>
  </si>
  <si>
    <t>33*3*1,01</t>
  </si>
  <si>
    <t>1753413196</t>
  </si>
  <si>
    <t>184501121</t>
  </si>
  <si>
    <t>Zhotovení obalu z juty v jedné vrstvě v rovině a svahu do 1:5</t>
  </si>
  <si>
    <t>-543961625</t>
  </si>
  <si>
    <t>283293091</t>
  </si>
  <si>
    <t>juta na obalení kmene cca 4m/1strom</t>
  </si>
  <si>
    <t>-1617407433</t>
  </si>
  <si>
    <t>283293092</t>
  </si>
  <si>
    <t>úvazek (2m/ks)</t>
  </si>
  <si>
    <t>1628864818</t>
  </si>
  <si>
    <t>184801121</t>
  </si>
  <si>
    <t>Ošetřování vysazených dřevin soliterních v rovině a svahu do 1:5</t>
  </si>
  <si>
    <t>-1429022101</t>
  </si>
  <si>
    <t>185802114</t>
  </si>
  <si>
    <t>Hnojení půdy umělým hnojivem k jednotlivým rostlinám v rovině a svahu do 1:5</t>
  </si>
  <si>
    <t>1247193832</t>
  </si>
  <si>
    <t>33,000*0,001</t>
  </si>
  <si>
    <t>251911551</t>
  </si>
  <si>
    <t xml:space="preserve">umělé hnojivo Silvamix tablety,  4x10g/ks, </t>
  </si>
  <si>
    <t>-343427093</t>
  </si>
  <si>
    <t>33,000*4</t>
  </si>
  <si>
    <t>185804311</t>
  </si>
  <si>
    <t>Zalití rostlin vodou plocha do 20 m2</t>
  </si>
  <si>
    <t>-116514837</t>
  </si>
  <si>
    <t>33*0,1</t>
  </si>
  <si>
    <t>1601027848</t>
  </si>
  <si>
    <t>185851121</t>
  </si>
  <si>
    <t>Dovoz vody pro zálivku rostlin za vzdálenost do 1000 m</t>
  </si>
  <si>
    <t>550107083</t>
  </si>
  <si>
    <t>1107</t>
  </si>
  <si>
    <t>Vegetační povrchy - trávníky</t>
  </si>
  <si>
    <t>162651112</t>
  </si>
  <si>
    <t>Vodorovné přemístění do 5000 m výkopku/sypaniny z horniny třídy těžitelnosti I, skupiny 1 až 3</t>
  </si>
  <si>
    <t>2027072802</t>
  </si>
  <si>
    <t xml:space="preserve">"dovoz ornice z mezideponie"   or2*0,15</t>
  </si>
  <si>
    <t>167151101</t>
  </si>
  <si>
    <t>Nakládání výkopku z hornin třídy těžitelnosti I, skupiny 1 až 3 do 100 m3</t>
  </si>
  <si>
    <t>-1253211151</t>
  </si>
  <si>
    <t xml:space="preserve">"naložení ornice pro rozprostření"   or2*0,15</t>
  </si>
  <si>
    <t>181311103</t>
  </si>
  <si>
    <t>Rozprostření ornice tl vrstvy do 200 mm v rovině nebo ve svahu do 1:5 ručně</t>
  </si>
  <si>
    <t>-695060424</t>
  </si>
  <si>
    <t xml:space="preserve">"rozprostření ornice "    940</t>
  </si>
  <si>
    <t>185804511.1</t>
  </si>
  <si>
    <t>Mechanické odplevelení</t>
  </si>
  <si>
    <t>1518211589</t>
  </si>
  <si>
    <t>111151121</t>
  </si>
  <si>
    <t>Pokosení trávníku parkového plochy do 1000 m2 s odvozem do 20 km v rovině a svahu do 1:5</t>
  </si>
  <si>
    <t>609046350</t>
  </si>
  <si>
    <t>940*4</t>
  </si>
  <si>
    <t>181411131</t>
  </si>
  <si>
    <t>Založení parkového trávníku výsevem plochy do 1000 m2 v rovině a ve svahu do 1:5</t>
  </si>
  <si>
    <t>-1005455279</t>
  </si>
  <si>
    <t>"výkaz dle tech.zprávy "</t>
  </si>
  <si>
    <t>00572440</t>
  </si>
  <si>
    <t>osivo směs travní hřištní</t>
  </si>
  <si>
    <t>-2031368643</t>
  </si>
  <si>
    <t>940,0*0,03*1,05</t>
  </si>
  <si>
    <t>183403113</t>
  </si>
  <si>
    <t>Obdělání půdy frézováním v rovině a svahu do 1:5</t>
  </si>
  <si>
    <t>263459380</t>
  </si>
  <si>
    <t>183403153</t>
  </si>
  <si>
    <t>Obdělání půdy hrabáním v rovině a svahu do 1:5</t>
  </si>
  <si>
    <t>1376439495</t>
  </si>
  <si>
    <t>940*2</t>
  </si>
  <si>
    <t>183403161</t>
  </si>
  <si>
    <t>Obdělání půdy válením v rovině a svahu do 1:5</t>
  </si>
  <si>
    <t>-741684309</t>
  </si>
  <si>
    <t>184853511</t>
  </si>
  <si>
    <t>Chemické odplevelení před založením kultury nad 20 m2 postřikem na široko v rovině a svahu do 1:5 strojně</t>
  </si>
  <si>
    <t>1141657657</t>
  </si>
  <si>
    <t>998231311</t>
  </si>
  <si>
    <t>Přesun hmot pro sadovnické a krajinářské úpravy vodorovně do 5000 m</t>
  </si>
  <si>
    <t>-1013356392</t>
  </si>
  <si>
    <t>014 - Vedlejší rozpočtové náklady</t>
  </si>
  <si>
    <t xml:space="preserve">    VRN2 - Příprava staveniště</t>
  </si>
  <si>
    <t xml:space="preserve">    VRN3 - Zařízení staveniště</t>
  </si>
  <si>
    <t xml:space="preserve">    VRN7 - Provozní vlivy</t>
  </si>
  <si>
    <t>-507562652</t>
  </si>
  <si>
    <t>49949869</t>
  </si>
  <si>
    <t>013254000</t>
  </si>
  <si>
    <t>Dokumentace skutečného provedení stavby</t>
  </si>
  <si>
    <t>1650178250</t>
  </si>
  <si>
    <t>VRN2</t>
  </si>
  <si>
    <t>Příprava staveniště</t>
  </si>
  <si>
    <t>020001000</t>
  </si>
  <si>
    <t>550373054</t>
  </si>
  <si>
    <t>VRN3</t>
  </si>
  <si>
    <t>Zařízení staveniště</t>
  </si>
  <si>
    <t>030001000</t>
  </si>
  <si>
    <t>-569868574</t>
  </si>
  <si>
    <t>VRN7</t>
  </si>
  <si>
    <t>Provozní vlivy</t>
  </si>
  <si>
    <t>070001000</t>
  </si>
  <si>
    <t>-257708778</t>
  </si>
  <si>
    <t>SEZNAM FIGUR</t>
  </si>
  <si>
    <t>Výměra</t>
  </si>
  <si>
    <t>001/ 01</t>
  </si>
  <si>
    <t>Použití figury:</t>
  </si>
  <si>
    <t>002/ 02</t>
  </si>
  <si>
    <t>or1</t>
  </si>
  <si>
    <t>p3</t>
  </si>
  <si>
    <t>s3</t>
  </si>
  <si>
    <t>s4</t>
  </si>
  <si>
    <t>t2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</si>
</sst>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Mesto10943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sportovně - kulturního areálu TJ Juřina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Valašské Meziříčí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11. 1. 2023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Valašské Meziříčí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Ing.arch.Petr Klier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Fajfrová Irena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ROUND(AG95+AG101+SUM(AG106:AG116),2)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ROUND(AS95+AS101+SUM(AS106:AS116),2)</f>
        <v>0</v>
      </c>
      <c r="AT94" s="115">
        <f>ROUND(SUM(AV94:AW94),2)</f>
        <v>0</v>
      </c>
      <c r="AU94" s="116">
        <f>ROUND(AU95+AU101+SUM(AU106:AU116),5)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ROUND(AZ95+AZ101+SUM(AZ106:AZ116),2)</f>
        <v>0</v>
      </c>
      <c r="BA94" s="115">
        <f>ROUND(BA95+BA101+SUM(BA106:BA116),2)</f>
        <v>0</v>
      </c>
      <c r="BB94" s="115">
        <f>ROUND(BB95+BB101+SUM(BB106:BB116),2)</f>
        <v>0</v>
      </c>
      <c r="BC94" s="115">
        <f>ROUND(BC95+BC101+SUM(BC106:BC116),2)</f>
        <v>0</v>
      </c>
      <c r="BD94" s="117">
        <f>ROUND(BD95+BD101+SUM(BD106:BD116),2)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ROUND(SUM(AG96:AG100),2)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ROUND(SUM(AS96:AS100),2)</f>
        <v>0</v>
      </c>
      <c r="AT95" s="129">
        <f>ROUND(SUM(AV95:AW95),2)</f>
        <v>0</v>
      </c>
      <c r="AU95" s="130">
        <f>ROUND(SUM(AU96:AU100),5)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ROUND(SUM(AZ96:AZ100),2)</f>
        <v>0</v>
      </c>
      <c r="BA95" s="129">
        <f>ROUND(SUM(BA96:BA100),2)</f>
        <v>0</v>
      </c>
      <c r="BB95" s="129">
        <f>ROUND(SUM(BB96:BB100),2)</f>
        <v>0</v>
      </c>
      <c r="BC95" s="129">
        <f>ROUND(SUM(BC96:BC100),2)</f>
        <v>0</v>
      </c>
      <c r="BD95" s="131">
        <f>ROUND(SUM(BD96:BD100),2)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23.2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D1.1-2 Architektonic...'!J32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'01 - D1.1-2 Architektonic...'!P148</f>
        <v>0</v>
      </c>
      <c r="AV96" s="139">
        <f>'01 - D1.1-2 Architektonic...'!J35</f>
        <v>0</v>
      </c>
      <c r="AW96" s="139">
        <f>'01 - D1.1-2 Architektonic...'!J36</f>
        <v>0</v>
      </c>
      <c r="AX96" s="139">
        <f>'01 - D1.1-2 Architektonic...'!J37</f>
        <v>0</v>
      </c>
      <c r="AY96" s="139">
        <f>'01 - D1.1-2 Architektonic...'!J38</f>
        <v>0</v>
      </c>
      <c r="AZ96" s="139">
        <f>'01 - D1.1-2 Architektonic...'!F35</f>
        <v>0</v>
      </c>
      <c r="BA96" s="139">
        <f>'01 - D1.1-2 Architektonic...'!F36</f>
        <v>0</v>
      </c>
      <c r="BB96" s="139">
        <f>'01 - D1.1-2 Architektonic...'!F37</f>
        <v>0</v>
      </c>
      <c r="BC96" s="139">
        <f>'01 - D1.1-2 Architektonic...'!F38</f>
        <v>0</v>
      </c>
      <c r="BD96" s="141">
        <f>'01 - D1.1-2 Architektonic...'!F39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D1.4.1 Zdravotechnika'!J32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'02 - D1.4.1 Zdravotechnika'!P134</f>
        <v>0</v>
      </c>
      <c r="AV97" s="139">
        <f>'02 - D1.4.1 Zdravotechnika'!J35</f>
        <v>0</v>
      </c>
      <c r="AW97" s="139">
        <f>'02 - D1.4.1 Zdravotechnika'!J36</f>
        <v>0</v>
      </c>
      <c r="AX97" s="139">
        <f>'02 - D1.4.1 Zdravotechnika'!J37</f>
        <v>0</v>
      </c>
      <c r="AY97" s="139">
        <f>'02 - D1.4.1 Zdravotechnika'!J38</f>
        <v>0</v>
      </c>
      <c r="AZ97" s="139">
        <f>'02 - D1.4.1 Zdravotechnika'!F35</f>
        <v>0</v>
      </c>
      <c r="BA97" s="139">
        <f>'02 - D1.4.1 Zdravotechnika'!F36</f>
        <v>0</v>
      </c>
      <c r="BB97" s="139">
        <f>'02 - D1.4.1 Zdravotechnika'!F37</f>
        <v>0</v>
      </c>
      <c r="BC97" s="139">
        <f>'02 - D1.4.1 Zdravotechnika'!F38</f>
        <v>0</v>
      </c>
      <c r="BD97" s="141">
        <f>'02 - D1.4.1 Zdravotechnika'!F39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'03 - D1.4.2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'03 - D1.4.2 Vytápění'!P136</f>
        <v>0</v>
      </c>
      <c r="AV98" s="139">
        <f>'03 - D1.4.2 Vytápění'!J35</f>
        <v>0</v>
      </c>
      <c r="AW98" s="139">
        <f>'03 - D1.4.2 Vytápění'!J36</f>
        <v>0</v>
      </c>
      <c r="AX98" s="139">
        <f>'03 - D1.4.2 Vytápění'!J37</f>
        <v>0</v>
      </c>
      <c r="AY98" s="139">
        <f>'03 - D1.4.2 Vytápění'!J38</f>
        <v>0</v>
      </c>
      <c r="AZ98" s="139">
        <f>'03 - D1.4.2 Vytápění'!F35</f>
        <v>0</v>
      </c>
      <c r="BA98" s="139">
        <f>'03 - D1.4.2 Vytápění'!F36</f>
        <v>0</v>
      </c>
      <c r="BB98" s="139">
        <f>'03 - D1.4.2 Vytápění'!F37</f>
        <v>0</v>
      </c>
      <c r="BC98" s="139">
        <f>'03 - D1.4.2 Vytápění'!F38</f>
        <v>0</v>
      </c>
      <c r="BD98" s="141">
        <f>'03 - D1.4.2 Vytápění'!F39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'04 - D1.4.3 Plynofikace'!J32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'04 - D1.4.3 Plynofikace'!P126</f>
        <v>0</v>
      </c>
      <c r="AV99" s="139">
        <f>'04 - D1.4.3 Plynofikace'!J35</f>
        <v>0</v>
      </c>
      <c r="AW99" s="139">
        <f>'04 - D1.4.3 Plynofikace'!J36</f>
        <v>0</v>
      </c>
      <c r="AX99" s="139">
        <f>'04 - D1.4.3 Plynofikace'!J37</f>
        <v>0</v>
      </c>
      <c r="AY99" s="139">
        <f>'04 - D1.4.3 Plynofikace'!J38</f>
        <v>0</v>
      </c>
      <c r="AZ99" s="139">
        <f>'04 - D1.4.3 Plynofikace'!F35</f>
        <v>0</v>
      </c>
      <c r="BA99" s="139">
        <f>'04 - D1.4.3 Plynofikace'!F36</f>
        <v>0</v>
      </c>
      <c r="BB99" s="139">
        <f>'04 - D1.4.3 Plynofikace'!F37</f>
        <v>0</v>
      </c>
      <c r="BC99" s="139">
        <f>'04 - D1.4.3 Plynofikace'!F38</f>
        <v>0</v>
      </c>
      <c r="BD99" s="141">
        <f>'04 - D1.4.3 Plynofikace'!F39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'05 - D1.4.4 Elektroinstalace'!J32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'05 - D1.4.4 Elektroinstalace'!P122</f>
        <v>0</v>
      </c>
      <c r="AV100" s="139">
        <f>'05 - D1.4.4 Elektroinstalace'!J35</f>
        <v>0</v>
      </c>
      <c r="AW100" s="139">
        <f>'05 - D1.4.4 Elektroinstalace'!J36</f>
        <v>0</v>
      </c>
      <c r="AX100" s="139">
        <f>'05 - D1.4.4 Elektroinstalace'!J37</f>
        <v>0</v>
      </c>
      <c r="AY100" s="139">
        <f>'05 - D1.4.4 Elektroinstalace'!J38</f>
        <v>0</v>
      </c>
      <c r="AZ100" s="139">
        <f>'05 - D1.4.4 Elektroinstalace'!F35</f>
        <v>0</v>
      </c>
      <c r="BA100" s="139">
        <f>'05 - D1.4.4 Elektroinstalace'!F36</f>
        <v>0</v>
      </c>
      <c r="BB100" s="139">
        <f>'05 - D1.4.4 Elektroinstalace'!F37</f>
        <v>0</v>
      </c>
      <c r="BC100" s="139">
        <f>'05 - D1.4.4 Elektroinstalace'!F38</f>
        <v>0</v>
      </c>
      <c r="BD100" s="141">
        <f>'05 - D1.4.4 Elektroinstalace'!F39</f>
        <v>0</v>
      </c>
      <c r="BE100" s="4"/>
      <c r="BT100" s="142" t="s">
        <v>85</v>
      </c>
      <c r="BV100" s="142" t="s">
        <v>78</v>
      </c>
      <c r="BW100" s="142" t="s">
        <v>102</v>
      </c>
      <c r="BX100" s="142" t="s">
        <v>84</v>
      </c>
      <c r="CL100" s="142" t="s">
        <v>1</v>
      </c>
    </row>
    <row r="101" s="7" customFormat="1" ht="16.5" customHeight="1">
      <c r="A101" s="7"/>
      <c r="B101" s="120"/>
      <c r="C101" s="121"/>
      <c r="D101" s="122" t="s">
        <v>103</v>
      </c>
      <c r="E101" s="122"/>
      <c r="F101" s="122"/>
      <c r="G101" s="122"/>
      <c r="H101" s="122"/>
      <c r="I101" s="123"/>
      <c r="J101" s="122" t="s">
        <v>104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ROUND(SUM(AG102:AG105),2)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82</v>
      </c>
      <c r="AR101" s="127"/>
      <c r="AS101" s="128">
        <f>ROUND(SUM(AS102:AS105),2)</f>
        <v>0</v>
      </c>
      <c r="AT101" s="129">
        <f>ROUND(SUM(AV101:AW101),2)</f>
        <v>0</v>
      </c>
      <c r="AU101" s="130">
        <f>ROUND(SUM(AU102:AU105),5)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ROUND(SUM(AZ102:AZ105),2)</f>
        <v>0</v>
      </c>
      <c r="BA101" s="129">
        <f>ROUND(SUM(BA102:BA105),2)</f>
        <v>0</v>
      </c>
      <c r="BB101" s="129">
        <f>ROUND(SUM(BB102:BB105),2)</f>
        <v>0</v>
      </c>
      <c r="BC101" s="129">
        <f>ROUND(SUM(BC102:BC105),2)</f>
        <v>0</v>
      </c>
      <c r="BD101" s="131">
        <f>ROUND(SUM(BD102:BD105),2)</f>
        <v>0</v>
      </c>
      <c r="BE101" s="7"/>
      <c r="BS101" s="132" t="s">
        <v>75</v>
      </c>
      <c r="BT101" s="132" t="s">
        <v>83</v>
      </c>
      <c r="BU101" s="132" t="s">
        <v>77</v>
      </c>
      <c r="BV101" s="132" t="s">
        <v>78</v>
      </c>
      <c r="BW101" s="132" t="s">
        <v>105</v>
      </c>
      <c r="BX101" s="132" t="s">
        <v>5</v>
      </c>
      <c r="CL101" s="132" t="s">
        <v>1</v>
      </c>
      <c r="CM101" s="132" t="s">
        <v>85</v>
      </c>
    </row>
    <row r="102" s="4" customFormat="1" ht="23.25" customHeight="1">
      <c r="A102" s="133" t="s">
        <v>86</v>
      </c>
      <c r="B102" s="71"/>
      <c r="C102" s="134"/>
      <c r="D102" s="134"/>
      <c r="E102" s="135" t="s">
        <v>91</v>
      </c>
      <c r="F102" s="135"/>
      <c r="G102" s="135"/>
      <c r="H102" s="135"/>
      <c r="I102" s="135"/>
      <c r="J102" s="134"/>
      <c r="K102" s="135" t="s">
        <v>88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'02 - D1.1-2 Architektonic...'!J32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'02 - D1.1-2 Architektonic...'!P138</f>
        <v>0</v>
      </c>
      <c r="AV102" s="139">
        <f>'02 - D1.1-2 Architektonic...'!J35</f>
        <v>0</v>
      </c>
      <c r="AW102" s="139">
        <f>'02 - D1.1-2 Architektonic...'!J36</f>
        <v>0</v>
      </c>
      <c r="AX102" s="139">
        <f>'02 - D1.1-2 Architektonic...'!J37</f>
        <v>0</v>
      </c>
      <c r="AY102" s="139">
        <f>'02 - D1.1-2 Architektonic...'!J38</f>
        <v>0</v>
      </c>
      <c r="AZ102" s="139">
        <f>'02 - D1.1-2 Architektonic...'!F35</f>
        <v>0</v>
      </c>
      <c r="BA102" s="139">
        <f>'02 - D1.1-2 Architektonic...'!F36</f>
        <v>0</v>
      </c>
      <c r="BB102" s="139">
        <f>'02 - D1.1-2 Architektonic...'!F37</f>
        <v>0</v>
      </c>
      <c r="BC102" s="139">
        <f>'02 - D1.1-2 Architektonic...'!F38</f>
        <v>0</v>
      </c>
      <c r="BD102" s="141">
        <f>'02 - D1.1-2 Architektonic...'!F39</f>
        <v>0</v>
      </c>
      <c r="BE102" s="4"/>
      <c r="BT102" s="142" t="s">
        <v>85</v>
      </c>
      <c r="BV102" s="142" t="s">
        <v>78</v>
      </c>
      <c r="BW102" s="142" t="s">
        <v>106</v>
      </c>
      <c r="BX102" s="142" t="s">
        <v>105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5" t="s">
        <v>94</v>
      </c>
      <c r="F103" s="135"/>
      <c r="G103" s="135"/>
      <c r="H103" s="135"/>
      <c r="I103" s="135"/>
      <c r="J103" s="134"/>
      <c r="K103" s="135" t="s">
        <v>92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'03 - D1.4.1 Zdravotechnika'!J32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'03 - D1.4.1 Zdravotechnika'!P125</f>
        <v>0</v>
      </c>
      <c r="AV103" s="139">
        <f>'03 - D1.4.1 Zdravotechnika'!J35</f>
        <v>0</v>
      </c>
      <c r="AW103" s="139">
        <f>'03 - D1.4.1 Zdravotechnika'!J36</f>
        <v>0</v>
      </c>
      <c r="AX103" s="139">
        <f>'03 - D1.4.1 Zdravotechnika'!J37</f>
        <v>0</v>
      </c>
      <c r="AY103" s="139">
        <f>'03 - D1.4.1 Zdravotechnika'!J38</f>
        <v>0</v>
      </c>
      <c r="AZ103" s="139">
        <f>'03 - D1.4.1 Zdravotechnika'!F35</f>
        <v>0</v>
      </c>
      <c r="BA103" s="139">
        <f>'03 - D1.4.1 Zdravotechnika'!F36</f>
        <v>0</v>
      </c>
      <c r="BB103" s="139">
        <f>'03 - D1.4.1 Zdravotechnika'!F37</f>
        <v>0</v>
      </c>
      <c r="BC103" s="139">
        <f>'03 - D1.4.1 Zdravotechnika'!F38</f>
        <v>0</v>
      </c>
      <c r="BD103" s="141">
        <f>'03 - D1.4.1 Zdravotechnika'!F39</f>
        <v>0</v>
      </c>
      <c r="BE103" s="4"/>
      <c r="BT103" s="142" t="s">
        <v>85</v>
      </c>
      <c r="BV103" s="142" t="s">
        <v>78</v>
      </c>
      <c r="BW103" s="142" t="s">
        <v>107</v>
      </c>
      <c r="BX103" s="142" t="s">
        <v>105</v>
      </c>
      <c r="CL103" s="142" t="s">
        <v>1</v>
      </c>
    </row>
    <row r="104" s="4" customFormat="1" ht="16.5" customHeight="1">
      <c r="A104" s="133" t="s">
        <v>86</v>
      </c>
      <c r="B104" s="71"/>
      <c r="C104" s="134"/>
      <c r="D104" s="134"/>
      <c r="E104" s="135" t="s">
        <v>97</v>
      </c>
      <c r="F104" s="135"/>
      <c r="G104" s="135"/>
      <c r="H104" s="135"/>
      <c r="I104" s="135"/>
      <c r="J104" s="134"/>
      <c r="K104" s="135" t="s">
        <v>95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'04 - D1.4.2 Vytápění'!J32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'04 - D1.4.2 Vytápění'!P122</f>
        <v>0</v>
      </c>
      <c r="AV104" s="139">
        <f>'04 - D1.4.2 Vytápění'!J35</f>
        <v>0</v>
      </c>
      <c r="AW104" s="139">
        <f>'04 - D1.4.2 Vytápění'!J36</f>
        <v>0</v>
      </c>
      <c r="AX104" s="139">
        <f>'04 - D1.4.2 Vytápění'!J37</f>
        <v>0</v>
      </c>
      <c r="AY104" s="139">
        <f>'04 - D1.4.2 Vytápění'!J38</f>
        <v>0</v>
      </c>
      <c r="AZ104" s="139">
        <f>'04 - D1.4.2 Vytápění'!F35</f>
        <v>0</v>
      </c>
      <c r="BA104" s="139">
        <f>'04 - D1.4.2 Vytápění'!F36</f>
        <v>0</v>
      </c>
      <c r="BB104" s="139">
        <f>'04 - D1.4.2 Vytápění'!F37</f>
        <v>0</v>
      </c>
      <c r="BC104" s="139">
        <f>'04 - D1.4.2 Vytápění'!F38</f>
        <v>0</v>
      </c>
      <c r="BD104" s="141">
        <f>'04 - D1.4.2 Vytápění'!F39</f>
        <v>0</v>
      </c>
      <c r="BE104" s="4"/>
      <c r="BT104" s="142" t="s">
        <v>85</v>
      </c>
      <c r="BV104" s="142" t="s">
        <v>78</v>
      </c>
      <c r="BW104" s="142" t="s">
        <v>108</v>
      </c>
      <c r="BX104" s="142" t="s">
        <v>105</v>
      </c>
      <c r="CL104" s="142" t="s">
        <v>1</v>
      </c>
    </row>
    <row r="105" s="4" customFormat="1" ht="16.5" customHeight="1">
      <c r="A105" s="133" t="s">
        <v>86</v>
      </c>
      <c r="B105" s="71"/>
      <c r="C105" s="134"/>
      <c r="D105" s="134"/>
      <c r="E105" s="135" t="s">
        <v>100</v>
      </c>
      <c r="F105" s="135"/>
      <c r="G105" s="135"/>
      <c r="H105" s="135"/>
      <c r="I105" s="135"/>
      <c r="J105" s="134"/>
      <c r="K105" s="135" t="s">
        <v>101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'05 - D1.4.4 Elektroinstalace_01'!J32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'05 - D1.4.4 Elektroinstalace_01'!P122</f>
        <v>0</v>
      </c>
      <c r="AV105" s="139">
        <f>'05 - D1.4.4 Elektroinstalace_01'!J35</f>
        <v>0</v>
      </c>
      <c r="AW105" s="139">
        <f>'05 - D1.4.4 Elektroinstalace_01'!J36</f>
        <v>0</v>
      </c>
      <c r="AX105" s="139">
        <f>'05 - D1.4.4 Elektroinstalace_01'!J37</f>
        <v>0</v>
      </c>
      <c r="AY105" s="139">
        <f>'05 - D1.4.4 Elektroinstalace_01'!J38</f>
        <v>0</v>
      </c>
      <c r="AZ105" s="139">
        <f>'05 - D1.4.4 Elektroinstalace_01'!F35</f>
        <v>0</v>
      </c>
      <c r="BA105" s="139">
        <f>'05 - D1.4.4 Elektroinstalace_01'!F36</f>
        <v>0</v>
      </c>
      <c r="BB105" s="139">
        <f>'05 - D1.4.4 Elektroinstalace_01'!F37</f>
        <v>0</v>
      </c>
      <c r="BC105" s="139">
        <f>'05 - D1.4.4 Elektroinstalace_01'!F38</f>
        <v>0</v>
      </c>
      <c r="BD105" s="141">
        <f>'05 - D1.4.4 Elektroinstalace_01'!F39</f>
        <v>0</v>
      </c>
      <c r="BE105" s="4"/>
      <c r="BT105" s="142" t="s">
        <v>85</v>
      </c>
      <c r="BV105" s="142" t="s">
        <v>78</v>
      </c>
      <c r="BW105" s="142" t="s">
        <v>109</v>
      </c>
      <c r="BX105" s="142" t="s">
        <v>105</v>
      </c>
      <c r="CL105" s="142" t="s">
        <v>1</v>
      </c>
    </row>
    <row r="106" s="7" customFormat="1" ht="16.5" customHeight="1">
      <c r="A106" s="133" t="s">
        <v>86</v>
      </c>
      <c r="B106" s="120"/>
      <c r="C106" s="121"/>
      <c r="D106" s="122" t="s">
        <v>110</v>
      </c>
      <c r="E106" s="122"/>
      <c r="F106" s="122"/>
      <c r="G106" s="122"/>
      <c r="H106" s="122"/>
      <c r="I106" s="123"/>
      <c r="J106" s="122" t="s">
        <v>111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5">
        <f>'003 - SO03 Multifunkční h...'!J30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82</v>
      </c>
      <c r="AR106" s="127"/>
      <c r="AS106" s="128">
        <v>0</v>
      </c>
      <c r="AT106" s="129">
        <f>ROUND(SUM(AV106:AW106),2)</f>
        <v>0</v>
      </c>
      <c r="AU106" s="130">
        <f>'003 - SO03 Multifunkční h...'!P129</f>
        <v>0</v>
      </c>
      <c r="AV106" s="129">
        <f>'003 - SO03 Multifunkční h...'!J33</f>
        <v>0</v>
      </c>
      <c r="AW106" s="129">
        <f>'003 - SO03 Multifunkční h...'!J34</f>
        <v>0</v>
      </c>
      <c r="AX106" s="129">
        <f>'003 - SO03 Multifunkční h...'!J35</f>
        <v>0</v>
      </c>
      <c r="AY106" s="129">
        <f>'003 - SO03 Multifunkční h...'!J36</f>
        <v>0</v>
      </c>
      <c r="AZ106" s="129">
        <f>'003 - SO03 Multifunkční h...'!F33</f>
        <v>0</v>
      </c>
      <c r="BA106" s="129">
        <f>'003 - SO03 Multifunkční h...'!F34</f>
        <v>0</v>
      </c>
      <c r="BB106" s="129">
        <f>'003 - SO03 Multifunkční h...'!F35</f>
        <v>0</v>
      </c>
      <c r="BC106" s="129">
        <f>'003 - SO03 Multifunkční h...'!F36</f>
        <v>0</v>
      </c>
      <c r="BD106" s="131">
        <f>'003 - SO03 Multifunkční h...'!F37</f>
        <v>0</v>
      </c>
      <c r="BE106" s="7"/>
      <c r="BT106" s="132" t="s">
        <v>83</v>
      </c>
      <c r="BV106" s="132" t="s">
        <v>78</v>
      </c>
      <c r="BW106" s="132" t="s">
        <v>112</v>
      </c>
      <c r="BX106" s="132" t="s">
        <v>5</v>
      </c>
      <c r="CL106" s="132" t="s">
        <v>1</v>
      </c>
      <c r="CM106" s="132" t="s">
        <v>85</v>
      </c>
    </row>
    <row r="107" s="7" customFormat="1" ht="24.75" customHeight="1">
      <c r="A107" s="133" t="s">
        <v>86</v>
      </c>
      <c r="B107" s="120"/>
      <c r="C107" s="121"/>
      <c r="D107" s="122" t="s">
        <v>113</v>
      </c>
      <c r="E107" s="122"/>
      <c r="F107" s="122"/>
      <c r="G107" s="122"/>
      <c r="H107" s="122"/>
      <c r="I107" s="123"/>
      <c r="J107" s="122" t="s">
        <v>114</v>
      </c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5">
        <f>'004 - SO04 Úprava veřejné...'!J30</f>
        <v>0</v>
      </c>
      <c r="AH107" s="123"/>
      <c r="AI107" s="123"/>
      <c r="AJ107" s="123"/>
      <c r="AK107" s="123"/>
      <c r="AL107" s="123"/>
      <c r="AM107" s="123"/>
      <c r="AN107" s="125">
        <f>SUM(AG107,AT107)</f>
        <v>0</v>
      </c>
      <c r="AO107" s="123"/>
      <c r="AP107" s="123"/>
      <c r="AQ107" s="126" t="s">
        <v>82</v>
      </c>
      <c r="AR107" s="127"/>
      <c r="AS107" s="128">
        <v>0</v>
      </c>
      <c r="AT107" s="129">
        <f>ROUND(SUM(AV107:AW107),2)</f>
        <v>0</v>
      </c>
      <c r="AU107" s="130">
        <f>'004 - SO04 Úprava veřejné...'!P125</f>
        <v>0</v>
      </c>
      <c r="AV107" s="129">
        <f>'004 - SO04 Úprava veřejné...'!J33</f>
        <v>0</v>
      </c>
      <c r="AW107" s="129">
        <f>'004 - SO04 Úprava veřejné...'!J34</f>
        <v>0</v>
      </c>
      <c r="AX107" s="129">
        <f>'004 - SO04 Úprava veřejné...'!J35</f>
        <v>0</v>
      </c>
      <c r="AY107" s="129">
        <f>'004 - SO04 Úprava veřejné...'!J36</f>
        <v>0</v>
      </c>
      <c r="AZ107" s="129">
        <f>'004 - SO04 Úprava veřejné...'!F33</f>
        <v>0</v>
      </c>
      <c r="BA107" s="129">
        <f>'004 - SO04 Úprava veřejné...'!F34</f>
        <v>0</v>
      </c>
      <c r="BB107" s="129">
        <f>'004 - SO04 Úprava veřejné...'!F35</f>
        <v>0</v>
      </c>
      <c r="BC107" s="129">
        <f>'004 - SO04 Úprava veřejné...'!F36</f>
        <v>0</v>
      </c>
      <c r="BD107" s="131">
        <f>'004 - SO04 Úprava veřejné...'!F37</f>
        <v>0</v>
      </c>
      <c r="BE107" s="7"/>
      <c r="BT107" s="132" t="s">
        <v>83</v>
      </c>
      <c r="BV107" s="132" t="s">
        <v>78</v>
      </c>
      <c r="BW107" s="132" t="s">
        <v>115</v>
      </c>
      <c r="BX107" s="132" t="s">
        <v>5</v>
      </c>
      <c r="CL107" s="132" t="s">
        <v>1</v>
      </c>
      <c r="CM107" s="132" t="s">
        <v>85</v>
      </c>
    </row>
    <row r="108" s="7" customFormat="1" ht="16.5" customHeight="1">
      <c r="A108" s="133" t="s">
        <v>86</v>
      </c>
      <c r="B108" s="120"/>
      <c r="C108" s="121"/>
      <c r="D108" s="122" t="s">
        <v>116</v>
      </c>
      <c r="E108" s="122"/>
      <c r="F108" s="122"/>
      <c r="G108" s="122"/>
      <c r="H108" s="122"/>
      <c r="I108" s="123"/>
      <c r="J108" s="122" t="s">
        <v>117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5">
        <f>'005 - SO05 Zpevněné plochy'!J30</f>
        <v>0</v>
      </c>
      <c r="AH108" s="123"/>
      <c r="AI108" s="123"/>
      <c r="AJ108" s="123"/>
      <c r="AK108" s="123"/>
      <c r="AL108" s="123"/>
      <c r="AM108" s="123"/>
      <c r="AN108" s="125">
        <f>SUM(AG108,AT108)</f>
        <v>0</v>
      </c>
      <c r="AO108" s="123"/>
      <c r="AP108" s="123"/>
      <c r="AQ108" s="126" t="s">
        <v>82</v>
      </c>
      <c r="AR108" s="127"/>
      <c r="AS108" s="128">
        <v>0</v>
      </c>
      <c r="AT108" s="129">
        <f>ROUND(SUM(AV108:AW108),2)</f>
        <v>0</v>
      </c>
      <c r="AU108" s="130">
        <f>'005 - SO05 Zpevněné plochy'!P123</f>
        <v>0</v>
      </c>
      <c r="AV108" s="129">
        <f>'005 - SO05 Zpevněné plochy'!J33</f>
        <v>0</v>
      </c>
      <c r="AW108" s="129">
        <f>'005 - SO05 Zpevněné plochy'!J34</f>
        <v>0</v>
      </c>
      <c r="AX108" s="129">
        <f>'005 - SO05 Zpevněné plochy'!J35</f>
        <v>0</v>
      </c>
      <c r="AY108" s="129">
        <f>'005 - SO05 Zpevněné plochy'!J36</f>
        <v>0</v>
      </c>
      <c r="AZ108" s="129">
        <f>'005 - SO05 Zpevněné plochy'!F33</f>
        <v>0</v>
      </c>
      <c r="BA108" s="129">
        <f>'005 - SO05 Zpevněné plochy'!F34</f>
        <v>0</v>
      </c>
      <c r="BB108" s="129">
        <f>'005 - SO05 Zpevněné plochy'!F35</f>
        <v>0</v>
      </c>
      <c r="BC108" s="129">
        <f>'005 - SO05 Zpevněné plochy'!F36</f>
        <v>0</v>
      </c>
      <c r="BD108" s="131">
        <f>'005 - SO05 Zpevněné plochy'!F37</f>
        <v>0</v>
      </c>
      <c r="BE108" s="7"/>
      <c r="BT108" s="132" t="s">
        <v>83</v>
      </c>
      <c r="BV108" s="132" t="s">
        <v>78</v>
      </c>
      <c r="BW108" s="132" t="s">
        <v>118</v>
      </c>
      <c r="BX108" s="132" t="s">
        <v>5</v>
      </c>
      <c r="CL108" s="132" t="s">
        <v>1</v>
      </c>
      <c r="CM108" s="132" t="s">
        <v>85</v>
      </c>
    </row>
    <row r="109" s="7" customFormat="1" ht="16.5" customHeight="1">
      <c r="A109" s="133" t="s">
        <v>86</v>
      </c>
      <c r="B109" s="120"/>
      <c r="C109" s="121"/>
      <c r="D109" s="122" t="s">
        <v>119</v>
      </c>
      <c r="E109" s="122"/>
      <c r="F109" s="122"/>
      <c r="G109" s="122"/>
      <c r="H109" s="122"/>
      <c r="I109" s="123"/>
      <c r="J109" s="122" t="s">
        <v>120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5">
        <f>'006 - SO06 Kanalizace deš...'!J30</f>
        <v>0</v>
      </c>
      <c r="AH109" s="123"/>
      <c r="AI109" s="123"/>
      <c r="AJ109" s="123"/>
      <c r="AK109" s="123"/>
      <c r="AL109" s="123"/>
      <c r="AM109" s="123"/>
      <c r="AN109" s="125">
        <f>SUM(AG109,AT109)</f>
        <v>0</v>
      </c>
      <c r="AO109" s="123"/>
      <c r="AP109" s="123"/>
      <c r="AQ109" s="126" t="s">
        <v>82</v>
      </c>
      <c r="AR109" s="127"/>
      <c r="AS109" s="128">
        <v>0</v>
      </c>
      <c r="AT109" s="129">
        <f>ROUND(SUM(AV109:AW109),2)</f>
        <v>0</v>
      </c>
      <c r="AU109" s="130">
        <f>'006 - SO06 Kanalizace deš...'!P127</f>
        <v>0</v>
      </c>
      <c r="AV109" s="129">
        <f>'006 - SO06 Kanalizace deš...'!J33</f>
        <v>0</v>
      </c>
      <c r="AW109" s="129">
        <f>'006 - SO06 Kanalizace deš...'!J34</f>
        <v>0</v>
      </c>
      <c r="AX109" s="129">
        <f>'006 - SO06 Kanalizace deš...'!J35</f>
        <v>0</v>
      </c>
      <c r="AY109" s="129">
        <f>'006 - SO06 Kanalizace deš...'!J36</f>
        <v>0</v>
      </c>
      <c r="AZ109" s="129">
        <f>'006 - SO06 Kanalizace deš...'!F33</f>
        <v>0</v>
      </c>
      <c r="BA109" s="129">
        <f>'006 - SO06 Kanalizace deš...'!F34</f>
        <v>0</v>
      </c>
      <c r="BB109" s="129">
        <f>'006 - SO06 Kanalizace deš...'!F35</f>
        <v>0</v>
      </c>
      <c r="BC109" s="129">
        <f>'006 - SO06 Kanalizace deš...'!F36</f>
        <v>0</v>
      </c>
      <c r="BD109" s="131">
        <f>'006 - SO06 Kanalizace deš...'!F37</f>
        <v>0</v>
      </c>
      <c r="BE109" s="7"/>
      <c r="BT109" s="132" t="s">
        <v>83</v>
      </c>
      <c r="BV109" s="132" t="s">
        <v>78</v>
      </c>
      <c r="BW109" s="132" t="s">
        <v>121</v>
      </c>
      <c r="BX109" s="132" t="s">
        <v>5</v>
      </c>
      <c r="CL109" s="132" t="s">
        <v>1</v>
      </c>
      <c r="CM109" s="132" t="s">
        <v>85</v>
      </c>
    </row>
    <row r="110" s="7" customFormat="1" ht="16.5" customHeight="1">
      <c r="A110" s="133" t="s">
        <v>86</v>
      </c>
      <c r="B110" s="120"/>
      <c r="C110" s="121"/>
      <c r="D110" s="122" t="s">
        <v>122</v>
      </c>
      <c r="E110" s="122"/>
      <c r="F110" s="122"/>
      <c r="G110" s="122"/>
      <c r="H110" s="122"/>
      <c r="I110" s="123"/>
      <c r="J110" s="122" t="s">
        <v>123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5">
        <f>'007 - SO07 Kanalizace spl...'!J30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82</v>
      </c>
      <c r="AR110" s="127"/>
      <c r="AS110" s="128">
        <v>0</v>
      </c>
      <c r="AT110" s="129">
        <f>ROUND(SUM(AV110:AW110),2)</f>
        <v>0</v>
      </c>
      <c r="AU110" s="130">
        <f>'007 - SO07 Kanalizace spl...'!P125</f>
        <v>0</v>
      </c>
      <c r="AV110" s="129">
        <f>'007 - SO07 Kanalizace spl...'!J33</f>
        <v>0</v>
      </c>
      <c r="AW110" s="129">
        <f>'007 - SO07 Kanalizace spl...'!J34</f>
        <v>0</v>
      </c>
      <c r="AX110" s="129">
        <f>'007 - SO07 Kanalizace spl...'!J35</f>
        <v>0</v>
      </c>
      <c r="AY110" s="129">
        <f>'007 - SO07 Kanalizace spl...'!J36</f>
        <v>0</v>
      </c>
      <c r="AZ110" s="129">
        <f>'007 - SO07 Kanalizace spl...'!F33</f>
        <v>0</v>
      </c>
      <c r="BA110" s="129">
        <f>'007 - SO07 Kanalizace spl...'!F34</f>
        <v>0</v>
      </c>
      <c r="BB110" s="129">
        <f>'007 - SO07 Kanalizace spl...'!F35</f>
        <v>0</v>
      </c>
      <c r="BC110" s="129">
        <f>'007 - SO07 Kanalizace spl...'!F36</f>
        <v>0</v>
      </c>
      <c r="BD110" s="131">
        <f>'007 - SO07 Kanalizace spl...'!F37</f>
        <v>0</v>
      </c>
      <c r="BE110" s="7"/>
      <c r="BT110" s="132" t="s">
        <v>83</v>
      </c>
      <c r="BV110" s="132" t="s">
        <v>78</v>
      </c>
      <c r="BW110" s="132" t="s">
        <v>124</v>
      </c>
      <c r="BX110" s="132" t="s">
        <v>5</v>
      </c>
      <c r="CL110" s="132" t="s">
        <v>1</v>
      </c>
      <c r="CM110" s="132" t="s">
        <v>85</v>
      </c>
    </row>
    <row r="111" s="7" customFormat="1" ht="16.5" customHeight="1">
      <c r="A111" s="133" t="s">
        <v>86</v>
      </c>
      <c r="B111" s="120"/>
      <c r="C111" s="121"/>
      <c r="D111" s="122" t="s">
        <v>125</v>
      </c>
      <c r="E111" s="122"/>
      <c r="F111" s="122"/>
      <c r="G111" s="122"/>
      <c r="H111" s="122"/>
      <c r="I111" s="123"/>
      <c r="J111" s="122" t="s">
        <v>126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5">
        <f>'008 - SO08 Vodovodní příp...'!J30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82</v>
      </c>
      <c r="AR111" s="127"/>
      <c r="AS111" s="128">
        <v>0</v>
      </c>
      <c r="AT111" s="129">
        <f>ROUND(SUM(AV111:AW111),2)</f>
        <v>0</v>
      </c>
      <c r="AU111" s="130">
        <f>'008 - SO08 Vodovodní příp...'!P124</f>
        <v>0</v>
      </c>
      <c r="AV111" s="129">
        <f>'008 - SO08 Vodovodní příp...'!J33</f>
        <v>0</v>
      </c>
      <c r="AW111" s="129">
        <f>'008 - SO08 Vodovodní příp...'!J34</f>
        <v>0</v>
      </c>
      <c r="AX111" s="129">
        <f>'008 - SO08 Vodovodní příp...'!J35</f>
        <v>0</v>
      </c>
      <c r="AY111" s="129">
        <f>'008 - SO08 Vodovodní příp...'!J36</f>
        <v>0</v>
      </c>
      <c r="AZ111" s="129">
        <f>'008 - SO08 Vodovodní příp...'!F33</f>
        <v>0</v>
      </c>
      <c r="BA111" s="129">
        <f>'008 - SO08 Vodovodní příp...'!F34</f>
        <v>0</v>
      </c>
      <c r="BB111" s="129">
        <f>'008 - SO08 Vodovodní příp...'!F35</f>
        <v>0</v>
      </c>
      <c r="BC111" s="129">
        <f>'008 - SO08 Vodovodní příp...'!F36</f>
        <v>0</v>
      </c>
      <c r="BD111" s="131">
        <f>'008 - SO08 Vodovodní příp...'!F37</f>
        <v>0</v>
      </c>
      <c r="BE111" s="7"/>
      <c r="BT111" s="132" t="s">
        <v>83</v>
      </c>
      <c r="BV111" s="132" t="s">
        <v>78</v>
      </c>
      <c r="BW111" s="132" t="s">
        <v>127</v>
      </c>
      <c r="BX111" s="132" t="s">
        <v>5</v>
      </c>
      <c r="CL111" s="132" t="s">
        <v>1</v>
      </c>
      <c r="CM111" s="132" t="s">
        <v>85</v>
      </c>
    </row>
    <row r="112" s="7" customFormat="1" ht="16.5" customHeight="1">
      <c r="A112" s="133" t="s">
        <v>86</v>
      </c>
      <c r="B112" s="120"/>
      <c r="C112" s="121"/>
      <c r="D112" s="122" t="s">
        <v>128</v>
      </c>
      <c r="E112" s="122"/>
      <c r="F112" s="122"/>
      <c r="G112" s="122"/>
      <c r="H112" s="122"/>
      <c r="I112" s="123"/>
      <c r="J112" s="122" t="s">
        <v>129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5">
        <f>'009 - SO09 Úprava veřejné...'!J30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82</v>
      </c>
      <c r="AR112" s="127"/>
      <c r="AS112" s="128">
        <v>0</v>
      </c>
      <c r="AT112" s="129">
        <f>ROUND(SUM(AV112:AW112),2)</f>
        <v>0</v>
      </c>
      <c r="AU112" s="130">
        <f>'009 - SO09 Úprava veřejné...'!P122</f>
        <v>0</v>
      </c>
      <c r="AV112" s="129">
        <f>'009 - SO09 Úprava veřejné...'!J33</f>
        <v>0</v>
      </c>
      <c r="AW112" s="129">
        <f>'009 - SO09 Úprava veřejné...'!J34</f>
        <v>0</v>
      </c>
      <c r="AX112" s="129">
        <f>'009 - SO09 Úprava veřejné...'!J35</f>
        <v>0</v>
      </c>
      <c r="AY112" s="129">
        <f>'009 - SO09 Úprava veřejné...'!J36</f>
        <v>0</v>
      </c>
      <c r="AZ112" s="129">
        <f>'009 - SO09 Úprava veřejné...'!F33</f>
        <v>0</v>
      </c>
      <c r="BA112" s="129">
        <f>'009 - SO09 Úprava veřejné...'!F34</f>
        <v>0</v>
      </c>
      <c r="BB112" s="129">
        <f>'009 - SO09 Úprava veřejné...'!F35</f>
        <v>0</v>
      </c>
      <c r="BC112" s="129">
        <f>'009 - SO09 Úprava veřejné...'!F36</f>
        <v>0</v>
      </c>
      <c r="BD112" s="131">
        <f>'009 - SO09 Úprava veřejné...'!F37</f>
        <v>0</v>
      </c>
      <c r="BE112" s="7"/>
      <c r="BT112" s="132" t="s">
        <v>83</v>
      </c>
      <c r="BV112" s="132" t="s">
        <v>78</v>
      </c>
      <c r="BW112" s="132" t="s">
        <v>130</v>
      </c>
      <c r="BX112" s="132" t="s">
        <v>5</v>
      </c>
      <c r="CL112" s="132" t="s">
        <v>1</v>
      </c>
      <c r="CM112" s="132" t="s">
        <v>85</v>
      </c>
    </row>
    <row r="113" s="7" customFormat="1" ht="16.5" customHeight="1">
      <c r="A113" s="133" t="s">
        <v>86</v>
      </c>
      <c r="B113" s="120"/>
      <c r="C113" s="121"/>
      <c r="D113" s="122" t="s">
        <v>131</v>
      </c>
      <c r="E113" s="122"/>
      <c r="F113" s="122"/>
      <c r="G113" s="122"/>
      <c r="H113" s="122"/>
      <c r="I113" s="123"/>
      <c r="J113" s="122" t="s">
        <v>132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5">
        <f>'010 - SO10 Veřejné osvětlení'!J30</f>
        <v>0</v>
      </c>
      <c r="AH113" s="123"/>
      <c r="AI113" s="123"/>
      <c r="AJ113" s="123"/>
      <c r="AK113" s="123"/>
      <c r="AL113" s="123"/>
      <c r="AM113" s="123"/>
      <c r="AN113" s="125">
        <f>SUM(AG113,AT113)</f>
        <v>0</v>
      </c>
      <c r="AO113" s="123"/>
      <c r="AP113" s="123"/>
      <c r="AQ113" s="126" t="s">
        <v>82</v>
      </c>
      <c r="AR113" s="127"/>
      <c r="AS113" s="128">
        <v>0</v>
      </c>
      <c r="AT113" s="129">
        <f>ROUND(SUM(AV113:AW113),2)</f>
        <v>0</v>
      </c>
      <c r="AU113" s="130">
        <f>'010 - SO10 Veřejné osvětlení'!P118</f>
        <v>0</v>
      </c>
      <c r="AV113" s="129">
        <f>'010 - SO10 Veřejné osvětlení'!J33</f>
        <v>0</v>
      </c>
      <c r="AW113" s="129">
        <f>'010 - SO10 Veřejné osvětlení'!J34</f>
        <v>0</v>
      </c>
      <c r="AX113" s="129">
        <f>'010 - SO10 Veřejné osvětlení'!J35</f>
        <v>0</v>
      </c>
      <c r="AY113" s="129">
        <f>'010 - SO10 Veřejné osvětlení'!J36</f>
        <v>0</v>
      </c>
      <c r="AZ113" s="129">
        <f>'010 - SO10 Veřejné osvětlení'!F33</f>
        <v>0</v>
      </c>
      <c r="BA113" s="129">
        <f>'010 - SO10 Veřejné osvětlení'!F34</f>
        <v>0</v>
      </c>
      <c r="BB113" s="129">
        <f>'010 - SO10 Veřejné osvětlení'!F35</f>
        <v>0</v>
      </c>
      <c r="BC113" s="129">
        <f>'010 - SO10 Veřejné osvětlení'!F36</f>
        <v>0</v>
      </c>
      <c r="BD113" s="131">
        <f>'010 - SO10 Veřejné osvětlení'!F37</f>
        <v>0</v>
      </c>
      <c r="BE113" s="7"/>
      <c r="BT113" s="132" t="s">
        <v>83</v>
      </c>
      <c r="BV113" s="132" t="s">
        <v>78</v>
      </c>
      <c r="BW113" s="132" t="s">
        <v>133</v>
      </c>
      <c r="BX113" s="132" t="s">
        <v>5</v>
      </c>
      <c r="CL113" s="132" t="s">
        <v>1</v>
      </c>
      <c r="CM113" s="132" t="s">
        <v>85</v>
      </c>
    </row>
    <row r="114" s="7" customFormat="1" ht="16.5" customHeight="1">
      <c r="A114" s="133" t="s">
        <v>86</v>
      </c>
      <c r="B114" s="120"/>
      <c r="C114" s="121"/>
      <c r="D114" s="122" t="s">
        <v>134</v>
      </c>
      <c r="E114" s="122"/>
      <c r="F114" s="122"/>
      <c r="G114" s="122"/>
      <c r="H114" s="122"/>
      <c r="I114" s="123"/>
      <c r="J114" s="122" t="s">
        <v>135</v>
      </c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5">
        <f>'011 - SO11 Venkovní osvět...'!J30</f>
        <v>0</v>
      </c>
      <c r="AH114" s="123"/>
      <c r="AI114" s="123"/>
      <c r="AJ114" s="123"/>
      <c r="AK114" s="123"/>
      <c r="AL114" s="123"/>
      <c r="AM114" s="123"/>
      <c r="AN114" s="125">
        <f>SUM(AG114,AT114)</f>
        <v>0</v>
      </c>
      <c r="AO114" s="123"/>
      <c r="AP114" s="123"/>
      <c r="AQ114" s="126" t="s">
        <v>82</v>
      </c>
      <c r="AR114" s="127"/>
      <c r="AS114" s="128">
        <v>0</v>
      </c>
      <c r="AT114" s="129">
        <f>ROUND(SUM(AV114:AW114),2)</f>
        <v>0</v>
      </c>
      <c r="AU114" s="130">
        <f>'011 - SO11 Venkovní osvět...'!P118</f>
        <v>0</v>
      </c>
      <c r="AV114" s="129">
        <f>'011 - SO11 Venkovní osvět...'!J33</f>
        <v>0</v>
      </c>
      <c r="AW114" s="129">
        <f>'011 - SO11 Venkovní osvět...'!J34</f>
        <v>0</v>
      </c>
      <c r="AX114" s="129">
        <f>'011 - SO11 Venkovní osvět...'!J35</f>
        <v>0</v>
      </c>
      <c r="AY114" s="129">
        <f>'011 - SO11 Venkovní osvět...'!J36</f>
        <v>0</v>
      </c>
      <c r="AZ114" s="129">
        <f>'011 - SO11 Venkovní osvět...'!F33</f>
        <v>0</v>
      </c>
      <c r="BA114" s="129">
        <f>'011 - SO11 Venkovní osvět...'!F34</f>
        <v>0</v>
      </c>
      <c r="BB114" s="129">
        <f>'011 - SO11 Venkovní osvět...'!F35</f>
        <v>0</v>
      </c>
      <c r="BC114" s="129">
        <f>'011 - SO11 Venkovní osvět...'!F36</f>
        <v>0</v>
      </c>
      <c r="BD114" s="131">
        <f>'011 - SO11 Venkovní osvět...'!F37</f>
        <v>0</v>
      </c>
      <c r="BE114" s="7"/>
      <c r="BT114" s="132" t="s">
        <v>83</v>
      </c>
      <c r="BV114" s="132" t="s">
        <v>78</v>
      </c>
      <c r="BW114" s="132" t="s">
        <v>136</v>
      </c>
      <c r="BX114" s="132" t="s">
        <v>5</v>
      </c>
      <c r="CL114" s="132" t="s">
        <v>1</v>
      </c>
      <c r="CM114" s="132" t="s">
        <v>85</v>
      </c>
    </row>
    <row r="115" s="7" customFormat="1" ht="16.5" customHeight="1">
      <c r="A115" s="133" t="s">
        <v>86</v>
      </c>
      <c r="B115" s="120"/>
      <c r="C115" s="121"/>
      <c r="D115" s="122" t="s">
        <v>137</v>
      </c>
      <c r="E115" s="122"/>
      <c r="F115" s="122"/>
      <c r="G115" s="122"/>
      <c r="H115" s="122"/>
      <c r="I115" s="123"/>
      <c r="J115" s="122" t="s">
        <v>138</v>
      </c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5">
        <f>'013 - SO13 Sadové úpravy'!J30</f>
        <v>0</v>
      </c>
      <c r="AH115" s="123"/>
      <c r="AI115" s="123"/>
      <c r="AJ115" s="123"/>
      <c r="AK115" s="123"/>
      <c r="AL115" s="123"/>
      <c r="AM115" s="123"/>
      <c r="AN115" s="125">
        <f>SUM(AG115,AT115)</f>
        <v>0</v>
      </c>
      <c r="AO115" s="123"/>
      <c r="AP115" s="123"/>
      <c r="AQ115" s="126" t="s">
        <v>82</v>
      </c>
      <c r="AR115" s="127"/>
      <c r="AS115" s="128">
        <v>0</v>
      </c>
      <c r="AT115" s="129">
        <f>ROUND(SUM(AV115:AW115),2)</f>
        <v>0</v>
      </c>
      <c r="AU115" s="130">
        <f>'013 - SO13 Sadové úpravy'!P121</f>
        <v>0</v>
      </c>
      <c r="AV115" s="129">
        <f>'013 - SO13 Sadové úpravy'!J33</f>
        <v>0</v>
      </c>
      <c r="AW115" s="129">
        <f>'013 - SO13 Sadové úpravy'!J34</f>
        <v>0</v>
      </c>
      <c r="AX115" s="129">
        <f>'013 - SO13 Sadové úpravy'!J35</f>
        <v>0</v>
      </c>
      <c r="AY115" s="129">
        <f>'013 - SO13 Sadové úpravy'!J36</f>
        <v>0</v>
      </c>
      <c r="AZ115" s="129">
        <f>'013 - SO13 Sadové úpravy'!F33</f>
        <v>0</v>
      </c>
      <c r="BA115" s="129">
        <f>'013 - SO13 Sadové úpravy'!F34</f>
        <v>0</v>
      </c>
      <c r="BB115" s="129">
        <f>'013 - SO13 Sadové úpravy'!F35</f>
        <v>0</v>
      </c>
      <c r="BC115" s="129">
        <f>'013 - SO13 Sadové úpravy'!F36</f>
        <v>0</v>
      </c>
      <c r="BD115" s="131">
        <f>'013 - SO13 Sadové úpravy'!F37</f>
        <v>0</v>
      </c>
      <c r="BE115" s="7"/>
      <c r="BT115" s="132" t="s">
        <v>83</v>
      </c>
      <c r="BV115" s="132" t="s">
        <v>78</v>
      </c>
      <c r="BW115" s="132" t="s">
        <v>139</v>
      </c>
      <c r="BX115" s="132" t="s">
        <v>5</v>
      </c>
      <c r="CL115" s="132" t="s">
        <v>1</v>
      </c>
      <c r="CM115" s="132" t="s">
        <v>85</v>
      </c>
    </row>
    <row r="116" s="7" customFormat="1" ht="16.5" customHeight="1">
      <c r="A116" s="133" t="s">
        <v>86</v>
      </c>
      <c r="B116" s="120"/>
      <c r="C116" s="121"/>
      <c r="D116" s="122" t="s">
        <v>140</v>
      </c>
      <c r="E116" s="122"/>
      <c r="F116" s="122"/>
      <c r="G116" s="122"/>
      <c r="H116" s="122"/>
      <c r="I116" s="123"/>
      <c r="J116" s="122" t="s">
        <v>141</v>
      </c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5">
        <f>'014 - Vedlejší rozpočtové...'!J30</f>
        <v>0</v>
      </c>
      <c r="AH116" s="123"/>
      <c r="AI116" s="123"/>
      <c r="AJ116" s="123"/>
      <c r="AK116" s="123"/>
      <c r="AL116" s="123"/>
      <c r="AM116" s="123"/>
      <c r="AN116" s="125">
        <f>SUM(AG116,AT116)</f>
        <v>0</v>
      </c>
      <c r="AO116" s="123"/>
      <c r="AP116" s="123"/>
      <c r="AQ116" s="126" t="s">
        <v>82</v>
      </c>
      <c r="AR116" s="127"/>
      <c r="AS116" s="143">
        <v>0</v>
      </c>
      <c r="AT116" s="144">
        <f>ROUND(SUM(AV116:AW116),2)</f>
        <v>0</v>
      </c>
      <c r="AU116" s="145">
        <f>'014 - Vedlejší rozpočtové...'!P121</f>
        <v>0</v>
      </c>
      <c r="AV116" s="144">
        <f>'014 - Vedlejší rozpočtové...'!J33</f>
        <v>0</v>
      </c>
      <c r="AW116" s="144">
        <f>'014 - Vedlejší rozpočtové...'!J34</f>
        <v>0</v>
      </c>
      <c r="AX116" s="144">
        <f>'014 - Vedlejší rozpočtové...'!J35</f>
        <v>0</v>
      </c>
      <c r="AY116" s="144">
        <f>'014 - Vedlejší rozpočtové...'!J36</f>
        <v>0</v>
      </c>
      <c r="AZ116" s="144">
        <f>'014 - Vedlejší rozpočtové...'!F33</f>
        <v>0</v>
      </c>
      <c r="BA116" s="144">
        <f>'014 - Vedlejší rozpočtové...'!F34</f>
        <v>0</v>
      </c>
      <c r="BB116" s="144">
        <f>'014 - Vedlejší rozpočtové...'!F35</f>
        <v>0</v>
      </c>
      <c r="BC116" s="144">
        <f>'014 - Vedlejší rozpočtové...'!F36</f>
        <v>0</v>
      </c>
      <c r="BD116" s="146">
        <f>'014 - Vedlejší rozpočtové...'!F37</f>
        <v>0</v>
      </c>
      <c r="BE116" s="7"/>
      <c r="BT116" s="132" t="s">
        <v>83</v>
      </c>
      <c r="BV116" s="132" t="s">
        <v>78</v>
      </c>
      <c r="BW116" s="132" t="s">
        <v>142</v>
      </c>
      <c r="BX116" s="132" t="s">
        <v>5</v>
      </c>
      <c r="CL116" s="132" t="s">
        <v>1</v>
      </c>
      <c r="CM116" s="132" t="s">
        <v>85</v>
      </c>
    </row>
    <row r="117" s="2" customFormat="1" ht="30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5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45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</row>
  </sheetData>
  <sheetProtection sheet="1" formatColumns="0" formatRows="0" objects="1" scenarios="1" spinCount="100000" saltValue="xB2RTV/ZJ1b11uHch2ueBpeZ2Ium+l6DqS5hngvK88UVeT/61HmVzi8e1U+I1mPHrf1nTT89qtXRQ30nnLIffw==" hashValue="DARnyA3EvOWEjJzz72tgaID7LVzcR2FlF9X+Ubxf6JALUFfF+1I5vJEJJ0xFPhma1xhMZOkDCoi8YTDa4mQNmA==" algorithmName="SHA-512" password="CC35"/>
  <mergeCells count="126"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K98:AF98"/>
    <mergeCell ref="K103:AF103"/>
    <mergeCell ref="K100:AF100"/>
    <mergeCell ref="K96:AF96"/>
    <mergeCell ref="K104:AF104"/>
    <mergeCell ref="K99:AF99"/>
    <mergeCell ref="K97:AF97"/>
    <mergeCell ref="L85:AJ85"/>
    <mergeCell ref="E105:I105"/>
    <mergeCell ref="K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D114:H114"/>
    <mergeCell ref="J114:AF114"/>
    <mergeCell ref="D115:H115"/>
    <mergeCell ref="J115:AF115"/>
    <mergeCell ref="D116:H116"/>
    <mergeCell ref="J116:AF11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M87:AN87"/>
    <mergeCell ref="AR2:BE2"/>
    <mergeCell ref="AS89:AT91"/>
    <mergeCell ref="AM89:AP89"/>
    <mergeCell ref="AM90:AP90"/>
    <mergeCell ref="AG92:AM92"/>
    <mergeCell ref="AN92:AP92"/>
    <mergeCell ref="AG94:AM94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AN94:AP94"/>
    <mergeCell ref="AG102:AM102"/>
    <mergeCell ref="AN102:AP102"/>
    <mergeCell ref="AG103:AM103"/>
    <mergeCell ref="AN103:AP103"/>
    <mergeCell ref="AN104:AP104"/>
    <mergeCell ref="AG104:AM104"/>
    <mergeCell ref="AG105:AM105"/>
    <mergeCell ref="AN105:AP105"/>
    <mergeCell ref="AG106:AM106"/>
    <mergeCell ref="AN106:AP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</mergeCells>
  <hyperlinks>
    <hyperlink ref="A96" location="'01 - D1.1-2 Architektonic...'!C2" display="/"/>
    <hyperlink ref="A97" location="'02 - D1.4.1 Zdravotechnika'!C2" display="/"/>
    <hyperlink ref="A98" location="'03 - D1.4.2 Vytápění'!C2" display="/"/>
    <hyperlink ref="A99" location="'04 - D1.4.3 Plynofikace'!C2" display="/"/>
    <hyperlink ref="A100" location="'05 - D1.4.4 Elektroinstalace'!C2" display="/"/>
    <hyperlink ref="A102" location="'02 - D1.1-2 Architektonic...'!C2" display="/"/>
    <hyperlink ref="A103" location="'03 - D1.4.1 Zdravotechnika'!C2" display="/"/>
    <hyperlink ref="A104" location="'04 - D1.4.2 Vytápění'!C2" display="/"/>
    <hyperlink ref="A105" location="'05 - D1.4.4 Elektroinstalace_01'!C2" display="/"/>
    <hyperlink ref="A106" location="'003 - SO03 Multifunkční h...'!C2" display="/"/>
    <hyperlink ref="A107" location="'004 - SO04 Úprava veřejné...'!C2" display="/"/>
    <hyperlink ref="A108" location="'005 - SO05 Zpevněné plochy'!C2" display="/"/>
    <hyperlink ref="A109" location="'006 - SO06 Kanalizace deš...'!C2" display="/"/>
    <hyperlink ref="A110" location="'007 - SO07 Kanalizace spl...'!C2" display="/"/>
    <hyperlink ref="A111" location="'008 - SO08 Vodovodní příp...'!C2" display="/"/>
    <hyperlink ref="A112" location="'009 - SO09 Úprava veřejné...'!C2" display="/"/>
    <hyperlink ref="A113" location="'010 - SO10 Veřejné osvětlení'!C2" display="/"/>
    <hyperlink ref="A114" location="'011 - SO11 Venkovní osvět...'!C2" display="/"/>
    <hyperlink ref="A115" location="'013 - SO13 Sadové úpravy'!C2" display="/"/>
    <hyperlink ref="A116" location="'014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47" t="s">
        <v>143</v>
      </c>
      <c r="BA2" s="147" t="s">
        <v>1</v>
      </c>
      <c r="BB2" s="147" t="s">
        <v>1</v>
      </c>
      <c r="BC2" s="147" t="s">
        <v>144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145</v>
      </c>
      <c r="BA3" s="147" t="s">
        <v>1</v>
      </c>
      <c r="BB3" s="147" t="s">
        <v>1</v>
      </c>
      <c r="BC3" s="147" t="s">
        <v>146</v>
      </c>
      <c r="BD3" s="147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  <c r="AZ4" s="147" t="s">
        <v>148</v>
      </c>
      <c r="BA4" s="147" t="s">
        <v>1</v>
      </c>
      <c r="BB4" s="147" t="s">
        <v>1</v>
      </c>
      <c r="BC4" s="147" t="s">
        <v>149</v>
      </c>
      <c r="BD4" s="147" t="s">
        <v>85</v>
      </c>
    </row>
    <row r="5" s="1" customFormat="1" ht="6.96" customHeight="1">
      <c r="B5" s="21"/>
      <c r="L5" s="21"/>
      <c r="AZ5" s="147" t="s">
        <v>150</v>
      </c>
      <c r="BA5" s="147" t="s">
        <v>1</v>
      </c>
      <c r="BB5" s="147" t="s">
        <v>1</v>
      </c>
      <c r="BC5" s="147" t="s">
        <v>151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152</v>
      </c>
      <c r="BA6" s="147" t="s">
        <v>1</v>
      </c>
      <c r="BB6" s="147" t="s">
        <v>1</v>
      </c>
      <c r="BC6" s="147" t="s">
        <v>153</v>
      </c>
      <c r="BD6" s="147" t="s">
        <v>85</v>
      </c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  <c r="AZ7" s="147" t="s">
        <v>154</v>
      </c>
      <c r="BA7" s="147" t="s">
        <v>1</v>
      </c>
      <c r="BB7" s="147" t="s">
        <v>1</v>
      </c>
      <c r="BC7" s="147" t="s">
        <v>155</v>
      </c>
      <c r="BD7" s="147" t="s">
        <v>85</v>
      </c>
    </row>
    <row r="8" s="1" customFormat="1" ht="12" customHeight="1">
      <c r="B8" s="21"/>
      <c r="D8" s="152" t="s">
        <v>156</v>
      </c>
      <c r="L8" s="21"/>
      <c r="AZ8" s="147" t="s">
        <v>157</v>
      </c>
      <c r="BA8" s="147" t="s">
        <v>1</v>
      </c>
      <c r="BB8" s="147" t="s">
        <v>1</v>
      </c>
      <c r="BC8" s="147" t="s">
        <v>158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160</v>
      </c>
      <c r="BA9" s="147" t="s">
        <v>1</v>
      </c>
      <c r="BB9" s="147" t="s">
        <v>1</v>
      </c>
      <c r="BC9" s="147" t="s">
        <v>161</v>
      </c>
      <c r="BD9" s="147" t="s">
        <v>85</v>
      </c>
    </row>
    <row r="10" s="2" customFormat="1" ht="12" customHeight="1">
      <c r="A10" s="39"/>
      <c r="B10" s="45"/>
      <c r="C10" s="39"/>
      <c r="D10" s="152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163</v>
      </c>
      <c r="BA10" s="147" t="s">
        <v>1</v>
      </c>
      <c r="BB10" s="147" t="s">
        <v>1</v>
      </c>
      <c r="BC10" s="147" t="s">
        <v>164</v>
      </c>
      <c r="BD10" s="147" t="s">
        <v>85</v>
      </c>
    </row>
    <row r="11" s="2" customFormat="1" ht="30" customHeight="1">
      <c r="A11" s="39"/>
      <c r="B11" s="45"/>
      <c r="C11" s="39"/>
      <c r="D11" s="39"/>
      <c r="E11" s="154" t="s">
        <v>165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166</v>
      </c>
      <c r="BA11" s="147" t="s">
        <v>1</v>
      </c>
      <c r="BB11" s="147" t="s">
        <v>1</v>
      </c>
      <c r="BC11" s="147" t="s">
        <v>167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168</v>
      </c>
      <c r="BA12" s="147" t="s">
        <v>1</v>
      </c>
      <c r="BB12" s="147" t="s">
        <v>1</v>
      </c>
      <c r="BC12" s="147" t="s">
        <v>169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170</v>
      </c>
      <c r="BA13" s="147" t="s">
        <v>1</v>
      </c>
      <c r="BB13" s="147" t="s">
        <v>1</v>
      </c>
      <c r="BC13" s="147" t="s">
        <v>171</v>
      </c>
      <c r="BD13" s="147" t="s">
        <v>85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11. 1. 2023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172</v>
      </c>
      <c r="BA14" s="147" t="s">
        <v>1</v>
      </c>
      <c r="BB14" s="147" t="s">
        <v>1</v>
      </c>
      <c r="BC14" s="147" t="s">
        <v>173</v>
      </c>
      <c r="BD14" s="147" t="s">
        <v>85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174</v>
      </c>
      <c r="BA15" s="147" t="s">
        <v>1</v>
      </c>
      <c r="BB15" s="147" t="s">
        <v>1</v>
      </c>
      <c r="BC15" s="147" t="s">
        <v>175</v>
      </c>
      <c r="BD15" s="147" t="s">
        <v>85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ROUND((SUM(BE148:BE1545)),  2)</f>
        <v>0</v>
      </c>
      <c r="G35" s="39"/>
      <c r="H35" s="39"/>
      <c r="I35" s="166">
        <v>0.20999999999999999</v>
      </c>
      <c r="J35" s="165">
        <f>ROUND(((SUM(BE148:BE1545))*I35),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ROUND((SUM(BF148:BF1545)),  2)</f>
        <v>0</v>
      </c>
      <c r="G36" s="39"/>
      <c r="H36" s="39"/>
      <c r="I36" s="166">
        <v>0.12</v>
      </c>
      <c r="J36" s="165">
        <f>ROUND(((SUM(BF148:BF1545))*I36),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ROUND((SUM(BG148:BG1545)),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ROUND((SUM(BH148:BH1545)),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ROUND((SUM(BI148:BI1545)),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01 - D1.1/2 Architektonicko stavební stavebně konstrukční  řešení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Valašské Meziříčí</v>
      </c>
      <c r="G91" s="41"/>
      <c r="H91" s="41"/>
      <c r="I91" s="33" t="s">
        <v>22</v>
      </c>
      <c r="J91" s="80" t="str">
        <f>IF(J14="","",J14)</f>
        <v>11. 1. 2023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Valašské Meziříčí</v>
      </c>
      <c r="G93" s="41"/>
      <c r="H93" s="41"/>
      <c r="I93" s="33" t="s">
        <v>30</v>
      </c>
      <c r="J93" s="37" t="str">
        <f>E23</f>
        <v>Ing.arch.Petr Klier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Fajfrová Irena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J148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181</v>
      </c>
      <c r="E99" s="193"/>
      <c r="F99" s="193"/>
      <c r="G99" s="193"/>
      <c r="H99" s="193"/>
      <c r="I99" s="193"/>
      <c r="J99" s="194">
        <f>J149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182</v>
      </c>
      <c r="E100" s="198"/>
      <c r="F100" s="198"/>
      <c r="G100" s="198"/>
      <c r="H100" s="198"/>
      <c r="I100" s="198"/>
      <c r="J100" s="199">
        <f>J150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183</v>
      </c>
      <c r="E101" s="198"/>
      <c r="F101" s="198"/>
      <c r="G101" s="198"/>
      <c r="H101" s="198"/>
      <c r="I101" s="198"/>
      <c r="J101" s="199">
        <f>J208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184</v>
      </c>
      <c r="E102" s="198"/>
      <c r="F102" s="198"/>
      <c r="G102" s="198"/>
      <c r="H102" s="198"/>
      <c r="I102" s="198"/>
      <c r="J102" s="199">
        <f>J256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185</v>
      </c>
      <c r="E103" s="198"/>
      <c r="F103" s="198"/>
      <c r="G103" s="198"/>
      <c r="H103" s="198"/>
      <c r="I103" s="198"/>
      <c r="J103" s="199">
        <f>J370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186</v>
      </c>
      <c r="E104" s="198"/>
      <c r="F104" s="198"/>
      <c r="G104" s="198"/>
      <c r="H104" s="198"/>
      <c r="I104" s="198"/>
      <c r="J104" s="199">
        <f>J397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187</v>
      </c>
      <c r="E105" s="198"/>
      <c r="F105" s="198"/>
      <c r="G105" s="198"/>
      <c r="H105" s="198"/>
      <c r="I105" s="198"/>
      <c r="J105" s="199">
        <f>J688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188</v>
      </c>
      <c r="E106" s="198"/>
      <c r="F106" s="198"/>
      <c r="G106" s="198"/>
      <c r="H106" s="198"/>
      <c r="I106" s="198"/>
      <c r="J106" s="199">
        <f>J699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189</v>
      </c>
      <c r="E107" s="198"/>
      <c r="F107" s="198"/>
      <c r="G107" s="198"/>
      <c r="H107" s="198"/>
      <c r="I107" s="198"/>
      <c r="J107" s="199">
        <f>J883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190</v>
      </c>
      <c r="E108" s="198"/>
      <c r="F108" s="198"/>
      <c r="G108" s="198"/>
      <c r="H108" s="198"/>
      <c r="I108" s="198"/>
      <c r="J108" s="199">
        <f>J889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191</v>
      </c>
      <c r="E109" s="193"/>
      <c r="F109" s="193"/>
      <c r="G109" s="193"/>
      <c r="H109" s="193"/>
      <c r="I109" s="193"/>
      <c r="J109" s="194">
        <f>J891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192</v>
      </c>
      <c r="E110" s="198"/>
      <c r="F110" s="198"/>
      <c r="G110" s="198"/>
      <c r="H110" s="198"/>
      <c r="I110" s="198"/>
      <c r="J110" s="199">
        <f>J892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193</v>
      </c>
      <c r="E111" s="198"/>
      <c r="F111" s="198"/>
      <c r="G111" s="198"/>
      <c r="H111" s="198"/>
      <c r="I111" s="198"/>
      <c r="J111" s="199">
        <f>J911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194</v>
      </c>
      <c r="E112" s="198"/>
      <c r="F112" s="198"/>
      <c r="G112" s="198"/>
      <c r="H112" s="198"/>
      <c r="I112" s="198"/>
      <c r="J112" s="199">
        <f>J939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195</v>
      </c>
      <c r="E113" s="198"/>
      <c r="F113" s="198"/>
      <c r="G113" s="198"/>
      <c r="H113" s="198"/>
      <c r="I113" s="198"/>
      <c r="J113" s="199">
        <f>J1002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196</v>
      </c>
      <c r="E114" s="198"/>
      <c r="F114" s="198"/>
      <c r="G114" s="198"/>
      <c r="H114" s="198"/>
      <c r="I114" s="198"/>
      <c r="J114" s="199">
        <f>J1007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197</v>
      </c>
      <c r="E115" s="198"/>
      <c r="F115" s="198"/>
      <c r="G115" s="198"/>
      <c r="H115" s="198"/>
      <c r="I115" s="198"/>
      <c r="J115" s="199">
        <f>J1050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198</v>
      </c>
      <c r="E116" s="198"/>
      <c r="F116" s="198"/>
      <c r="G116" s="198"/>
      <c r="H116" s="198"/>
      <c r="I116" s="198"/>
      <c r="J116" s="199">
        <f>J1093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199</v>
      </c>
      <c r="E117" s="198"/>
      <c r="F117" s="198"/>
      <c r="G117" s="198"/>
      <c r="H117" s="198"/>
      <c r="I117" s="198"/>
      <c r="J117" s="199">
        <f>J1183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200</v>
      </c>
      <c r="E118" s="198"/>
      <c r="F118" s="198"/>
      <c r="G118" s="198"/>
      <c r="H118" s="198"/>
      <c r="I118" s="198"/>
      <c r="J118" s="199">
        <f>J1188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201</v>
      </c>
      <c r="E119" s="198"/>
      <c r="F119" s="198"/>
      <c r="G119" s="198"/>
      <c r="H119" s="198"/>
      <c r="I119" s="198"/>
      <c r="J119" s="199">
        <f>J1249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202</v>
      </c>
      <c r="E120" s="198"/>
      <c r="F120" s="198"/>
      <c r="G120" s="198"/>
      <c r="H120" s="198"/>
      <c r="I120" s="198"/>
      <c r="J120" s="199">
        <f>J1300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203</v>
      </c>
      <c r="E121" s="198"/>
      <c r="F121" s="198"/>
      <c r="G121" s="198"/>
      <c r="H121" s="198"/>
      <c r="I121" s="198"/>
      <c r="J121" s="199">
        <f>J1344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204</v>
      </c>
      <c r="E122" s="198"/>
      <c r="F122" s="198"/>
      <c r="G122" s="198"/>
      <c r="H122" s="198"/>
      <c r="I122" s="198"/>
      <c r="J122" s="199">
        <f>J1347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205</v>
      </c>
      <c r="E123" s="198"/>
      <c r="F123" s="198"/>
      <c r="G123" s="198"/>
      <c r="H123" s="198"/>
      <c r="I123" s="198"/>
      <c r="J123" s="199">
        <f>J1395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206</v>
      </c>
      <c r="E124" s="198"/>
      <c r="F124" s="198"/>
      <c r="G124" s="198"/>
      <c r="H124" s="198"/>
      <c r="I124" s="198"/>
      <c r="J124" s="199">
        <f>J1446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207</v>
      </c>
      <c r="E125" s="198"/>
      <c r="F125" s="198"/>
      <c r="G125" s="198"/>
      <c r="H125" s="198"/>
      <c r="I125" s="198"/>
      <c r="J125" s="199">
        <f>J1484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4"/>
      <c r="D126" s="197" t="s">
        <v>208</v>
      </c>
      <c r="E126" s="198"/>
      <c r="F126" s="198"/>
      <c r="G126" s="198"/>
      <c r="H126" s="198"/>
      <c r="I126" s="198"/>
      <c r="J126" s="199">
        <f>J1542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32" s="2" customFormat="1" ht="6.96" customHeight="1">
      <c r="A132" s="39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4.96" customHeight="1">
      <c r="A133" s="39"/>
      <c r="B133" s="40"/>
      <c r="C133" s="24" t="s">
        <v>209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16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185" t="str">
        <f>E7</f>
        <v>Rekonstrukce sportovně - kulturního areálu TJ Juřina</v>
      </c>
      <c r="F136" s="33"/>
      <c r="G136" s="33"/>
      <c r="H136" s="33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" customFormat="1" ht="12" customHeight="1">
      <c r="B137" s="22"/>
      <c r="C137" s="33" t="s">
        <v>156</v>
      </c>
      <c r="D137" s="23"/>
      <c r="E137" s="23"/>
      <c r="F137" s="23"/>
      <c r="G137" s="23"/>
      <c r="H137" s="23"/>
      <c r="I137" s="23"/>
      <c r="J137" s="23"/>
      <c r="K137" s="23"/>
      <c r="L137" s="21"/>
    </row>
    <row r="138" s="2" customFormat="1" ht="16.5" customHeight="1">
      <c r="A138" s="39"/>
      <c r="B138" s="40"/>
      <c r="C138" s="41"/>
      <c r="D138" s="41"/>
      <c r="E138" s="185" t="s">
        <v>159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2" customHeight="1">
      <c r="A139" s="39"/>
      <c r="B139" s="40"/>
      <c r="C139" s="33" t="s">
        <v>162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30" customHeight="1">
      <c r="A140" s="39"/>
      <c r="B140" s="40"/>
      <c r="C140" s="41"/>
      <c r="D140" s="41"/>
      <c r="E140" s="77" t="str">
        <f>E11</f>
        <v xml:space="preserve">01 - D1.1/2 Architektonicko stavební stavebně konstrukční  řešení </v>
      </c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20</v>
      </c>
      <c r="D142" s="41"/>
      <c r="E142" s="41"/>
      <c r="F142" s="28" t="str">
        <f>F14</f>
        <v>Valašské Meziříčí</v>
      </c>
      <c r="G142" s="41"/>
      <c r="H142" s="41"/>
      <c r="I142" s="33" t="s">
        <v>22</v>
      </c>
      <c r="J142" s="80" t="str">
        <f>IF(J14="","",J14)</f>
        <v>11. 1. 2023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6.96" customHeight="1">
      <c r="A143" s="39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3" t="s">
        <v>24</v>
      </c>
      <c r="D144" s="41"/>
      <c r="E144" s="41"/>
      <c r="F144" s="28" t="str">
        <f>E17</f>
        <v>Město Valašské Meziříčí</v>
      </c>
      <c r="G144" s="41"/>
      <c r="H144" s="41"/>
      <c r="I144" s="33" t="s">
        <v>30</v>
      </c>
      <c r="J144" s="37" t="str">
        <f>E23</f>
        <v>Ing.arch.Petr Klier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5.15" customHeight="1">
      <c r="A145" s="39"/>
      <c r="B145" s="40"/>
      <c r="C145" s="33" t="s">
        <v>28</v>
      </c>
      <c r="D145" s="41"/>
      <c r="E145" s="41"/>
      <c r="F145" s="28" t="str">
        <f>IF(E20="","",E20)</f>
        <v>Vyplň údaj</v>
      </c>
      <c r="G145" s="41"/>
      <c r="H145" s="41"/>
      <c r="I145" s="33" t="s">
        <v>33</v>
      </c>
      <c r="J145" s="37" t="str">
        <f>E26</f>
        <v>Fajfrová Irena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0.32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1" customFormat="1" ht="29.28" customHeight="1">
      <c r="A147" s="201"/>
      <c r="B147" s="202"/>
      <c r="C147" s="203" t="s">
        <v>210</v>
      </c>
      <c r="D147" s="204" t="s">
        <v>61</v>
      </c>
      <c r="E147" s="204" t="s">
        <v>57</v>
      </c>
      <c r="F147" s="204" t="s">
        <v>58</v>
      </c>
      <c r="G147" s="204" t="s">
        <v>211</v>
      </c>
      <c r="H147" s="204" t="s">
        <v>212</v>
      </c>
      <c r="I147" s="204" t="s">
        <v>213</v>
      </c>
      <c r="J147" s="204" t="s">
        <v>178</v>
      </c>
      <c r="K147" s="205" t="s">
        <v>214</v>
      </c>
      <c r="L147" s="206"/>
      <c r="M147" s="101" t="s">
        <v>1</v>
      </c>
      <c r="N147" s="102" t="s">
        <v>40</v>
      </c>
      <c r="O147" s="102" t="s">
        <v>215</v>
      </c>
      <c r="P147" s="102" t="s">
        <v>216</v>
      </c>
      <c r="Q147" s="102" t="s">
        <v>217</v>
      </c>
      <c r="R147" s="102" t="s">
        <v>218</v>
      </c>
      <c r="S147" s="102" t="s">
        <v>219</v>
      </c>
      <c r="T147" s="103" t="s">
        <v>220</v>
      </c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</row>
    <row r="148" s="2" customFormat="1" ht="22.8" customHeight="1">
      <c r="A148" s="39"/>
      <c r="B148" s="40"/>
      <c r="C148" s="108" t="s">
        <v>221</v>
      </c>
      <c r="D148" s="41"/>
      <c r="E148" s="41"/>
      <c r="F148" s="41"/>
      <c r="G148" s="41"/>
      <c r="H148" s="41"/>
      <c r="I148" s="41"/>
      <c r="J148" s="207">
        <f>BK148</f>
        <v>0</v>
      </c>
      <c r="K148" s="41"/>
      <c r="L148" s="45"/>
      <c r="M148" s="104"/>
      <c r="N148" s="208"/>
      <c r="O148" s="105"/>
      <c r="P148" s="209">
        <f>P149+P891</f>
        <v>0</v>
      </c>
      <c r="Q148" s="105"/>
      <c r="R148" s="209">
        <f>R149+R891</f>
        <v>658.66801718999989</v>
      </c>
      <c r="S148" s="105"/>
      <c r="T148" s="210">
        <f>T149+T891</f>
        <v>542.69017314999985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75</v>
      </c>
      <c r="AU148" s="18" t="s">
        <v>180</v>
      </c>
      <c r="BK148" s="211">
        <f>BK149+BK891</f>
        <v>0</v>
      </c>
    </row>
    <row r="149" s="12" customFormat="1" ht="25.92" customHeight="1">
      <c r="A149" s="12"/>
      <c r="B149" s="212"/>
      <c r="C149" s="213"/>
      <c r="D149" s="214" t="s">
        <v>75</v>
      </c>
      <c r="E149" s="215" t="s">
        <v>222</v>
      </c>
      <c r="F149" s="215" t="s">
        <v>223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P150+P208+P256+P370+P397+P688+P699+P883+P889</f>
        <v>0</v>
      </c>
      <c r="Q149" s="220"/>
      <c r="R149" s="221">
        <f>R150+R208+R256+R370+R397+R688+R699+R883+R889</f>
        <v>583.14307153999994</v>
      </c>
      <c r="S149" s="220"/>
      <c r="T149" s="222">
        <f>T150+T208+T256+T370+T397+T688+T699+T883+T889</f>
        <v>492.2342569999999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76</v>
      </c>
      <c r="AY149" s="223" t="s">
        <v>224</v>
      </c>
      <c r="BK149" s="225">
        <f>BK150+BK208+BK256+BK370+BK397+BK688+BK699+BK883+BK889</f>
        <v>0</v>
      </c>
    </row>
    <row r="150" s="12" customFormat="1" ht="22.8" customHeight="1">
      <c r="A150" s="12"/>
      <c r="B150" s="212"/>
      <c r="C150" s="213"/>
      <c r="D150" s="214" t="s">
        <v>75</v>
      </c>
      <c r="E150" s="226" t="s">
        <v>83</v>
      </c>
      <c r="F150" s="226" t="s">
        <v>225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SUM(P151:P207)</f>
        <v>0</v>
      </c>
      <c r="Q150" s="220"/>
      <c r="R150" s="221">
        <f>SUM(R151:R207)</f>
        <v>0</v>
      </c>
      <c r="S150" s="220"/>
      <c r="T150" s="222">
        <f>SUM(T151:T207)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83</v>
      </c>
      <c r="AT150" s="224" t="s">
        <v>75</v>
      </c>
      <c r="AU150" s="224" t="s">
        <v>83</v>
      </c>
      <c r="AY150" s="223" t="s">
        <v>224</v>
      </c>
      <c r="BK150" s="225">
        <f>SUM(BK151:BK207)</f>
        <v>0</v>
      </c>
    </row>
    <row r="151" s="2" customFormat="1" ht="33" customHeight="1">
      <c r="A151" s="39"/>
      <c r="B151" s="40"/>
      <c r="C151" s="228" t="s">
        <v>83</v>
      </c>
      <c r="D151" s="228" t="s">
        <v>226</v>
      </c>
      <c r="E151" s="229" t="s">
        <v>227</v>
      </c>
      <c r="F151" s="230" t="s">
        <v>228</v>
      </c>
      <c r="G151" s="231" t="s">
        <v>229</v>
      </c>
      <c r="H151" s="232">
        <v>65.280000000000001</v>
      </c>
      <c r="I151" s="233"/>
      <c r="J151" s="234">
        <f>ROUND(I151*H151,2)</f>
        <v>0</v>
      </c>
      <c r="K151" s="230" t="s">
        <v>230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231</v>
      </c>
      <c r="AT151" s="239" t="s">
        <v>226</v>
      </c>
      <c r="AU151" s="239" t="s">
        <v>85</v>
      </c>
      <c r="AY151" s="18" t="s">
        <v>224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231</v>
      </c>
      <c r="BM151" s="239" t="s">
        <v>232</v>
      </c>
    </row>
    <row r="152" s="13" customFormat="1">
      <c r="A152" s="13"/>
      <c r="B152" s="241"/>
      <c r="C152" s="242"/>
      <c r="D152" s="243" t="s">
        <v>233</v>
      </c>
      <c r="E152" s="244" t="s">
        <v>1</v>
      </c>
      <c r="F152" s="245" t="s">
        <v>234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233</v>
      </c>
      <c r="AU152" s="251" t="s">
        <v>85</v>
      </c>
      <c r="AV152" s="13" t="s">
        <v>83</v>
      </c>
      <c r="AW152" s="13" t="s">
        <v>32</v>
      </c>
      <c r="AX152" s="13" t="s">
        <v>76</v>
      </c>
      <c r="AY152" s="251" t="s">
        <v>224</v>
      </c>
    </row>
    <row r="153" s="14" customFormat="1">
      <c r="A153" s="14"/>
      <c r="B153" s="252"/>
      <c r="C153" s="253"/>
      <c r="D153" s="243" t="s">
        <v>233</v>
      </c>
      <c r="E153" s="254" t="s">
        <v>1</v>
      </c>
      <c r="F153" s="255" t="s">
        <v>235</v>
      </c>
      <c r="G153" s="253"/>
      <c r="H153" s="256">
        <v>41.075000000000003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233</v>
      </c>
      <c r="AU153" s="262" t="s">
        <v>85</v>
      </c>
      <c r="AV153" s="14" t="s">
        <v>85</v>
      </c>
      <c r="AW153" s="14" t="s">
        <v>32</v>
      </c>
      <c r="AX153" s="14" t="s">
        <v>76</v>
      </c>
      <c r="AY153" s="262" t="s">
        <v>224</v>
      </c>
    </row>
    <row r="154" s="14" customFormat="1">
      <c r="A154" s="14"/>
      <c r="B154" s="252"/>
      <c r="C154" s="253"/>
      <c r="D154" s="243" t="s">
        <v>233</v>
      </c>
      <c r="E154" s="254" t="s">
        <v>1</v>
      </c>
      <c r="F154" s="255" t="s">
        <v>236</v>
      </c>
      <c r="G154" s="253"/>
      <c r="H154" s="256">
        <v>24.204999999999998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233</v>
      </c>
      <c r="AU154" s="262" t="s">
        <v>85</v>
      </c>
      <c r="AV154" s="14" t="s">
        <v>85</v>
      </c>
      <c r="AW154" s="14" t="s">
        <v>32</v>
      </c>
      <c r="AX154" s="14" t="s">
        <v>76</v>
      </c>
      <c r="AY154" s="262" t="s">
        <v>224</v>
      </c>
    </row>
    <row r="155" s="15" customFormat="1">
      <c r="A155" s="15"/>
      <c r="B155" s="263"/>
      <c r="C155" s="264"/>
      <c r="D155" s="243" t="s">
        <v>233</v>
      </c>
      <c r="E155" s="265" t="s">
        <v>143</v>
      </c>
      <c r="F155" s="266" t="s">
        <v>237</v>
      </c>
      <c r="G155" s="264"/>
      <c r="H155" s="267">
        <v>65.280000000000001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3" t="s">
        <v>233</v>
      </c>
      <c r="AU155" s="273" t="s">
        <v>85</v>
      </c>
      <c r="AV155" s="15" t="s">
        <v>231</v>
      </c>
      <c r="AW155" s="15" t="s">
        <v>32</v>
      </c>
      <c r="AX155" s="15" t="s">
        <v>83</v>
      </c>
      <c r="AY155" s="273" t="s">
        <v>224</v>
      </c>
    </row>
    <row r="156" s="2" customFormat="1" ht="24.15" customHeight="1">
      <c r="A156" s="39"/>
      <c r="B156" s="40"/>
      <c r="C156" s="228" t="s">
        <v>85</v>
      </c>
      <c r="D156" s="228" t="s">
        <v>226</v>
      </c>
      <c r="E156" s="229" t="s">
        <v>238</v>
      </c>
      <c r="F156" s="230" t="s">
        <v>239</v>
      </c>
      <c r="G156" s="231" t="s">
        <v>229</v>
      </c>
      <c r="H156" s="232">
        <v>22.053999999999998</v>
      </c>
      <c r="I156" s="233"/>
      <c r="J156" s="234">
        <f>ROUND(I156*H156,2)</f>
        <v>0</v>
      </c>
      <c r="K156" s="230" t="s">
        <v>230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231</v>
      </c>
      <c r="AT156" s="239" t="s">
        <v>226</v>
      </c>
      <c r="AU156" s="239" t="s">
        <v>85</v>
      </c>
      <c r="AY156" s="18" t="s">
        <v>224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231</v>
      </c>
      <c r="BM156" s="239" t="s">
        <v>240</v>
      </c>
    </row>
    <row r="157" s="14" customFormat="1">
      <c r="A157" s="14"/>
      <c r="B157" s="252"/>
      <c r="C157" s="253"/>
      <c r="D157" s="243" t="s">
        <v>233</v>
      </c>
      <c r="E157" s="254" t="s">
        <v>1</v>
      </c>
      <c r="F157" s="255" t="s">
        <v>241</v>
      </c>
      <c r="G157" s="253"/>
      <c r="H157" s="256">
        <v>19.542999999999999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233</v>
      </c>
      <c r="AU157" s="262" t="s">
        <v>85</v>
      </c>
      <c r="AV157" s="14" t="s">
        <v>85</v>
      </c>
      <c r="AW157" s="14" t="s">
        <v>32</v>
      </c>
      <c r="AX157" s="14" t="s">
        <v>76</v>
      </c>
      <c r="AY157" s="262" t="s">
        <v>224</v>
      </c>
    </row>
    <row r="158" s="14" customFormat="1">
      <c r="A158" s="14"/>
      <c r="B158" s="252"/>
      <c r="C158" s="253"/>
      <c r="D158" s="243" t="s">
        <v>233</v>
      </c>
      <c r="E158" s="254" t="s">
        <v>1</v>
      </c>
      <c r="F158" s="255" t="s">
        <v>242</v>
      </c>
      <c r="G158" s="253"/>
      <c r="H158" s="256">
        <v>2.5110000000000001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233</v>
      </c>
      <c r="AU158" s="262" t="s">
        <v>85</v>
      </c>
      <c r="AV158" s="14" t="s">
        <v>85</v>
      </c>
      <c r="AW158" s="14" t="s">
        <v>32</v>
      </c>
      <c r="AX158" s="14" t="s">
        <v>76</v>
      </c>
      <c r="AY158" s="262" t="s">
        <v>224</v>
      </c>
    </row>
    <row r="159" s="15" customFormat="1">
      <c r="A159" s="15"/>
      <c r="B159" s="263"/>
      <c r="C159" s="264"/>
      <c r="D159" s="243" t="s">
        <v>233</v>
      </c>
      <c r="E159" s="265" t="s">
        <v>170</v>
      </c>
      <c r="F159" s="266" t="s">
        <v>237</v>
      </c>
      <c r="G159" s="264"/>
      <c r="H159" s="267">
        <v>22.053999999999998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233</v>
      </c>
      <c r="AU159" s="273" t="s">
        <v>85</v>
      </c>
      <c r="AV159" s="15" t="s">
        <v>231</v>
      </c>
      <c r="AW159" s="15" t="s">
        <v>32</v>
      </c>
      <c r="AX159" s="15" t="s">
        <v>83</v>
      </c>
      <c r="AY159" s="273" t="s">
        <v>224</v>
      </c>
    </row>
    <row r="160" s="2" customFormat="1" ht="33" customHeight="1">
      <c r="A160" s="39"/>
      <c r="B160" s="40"/>
      <c r="C160" s="228" t="s">
        <v>243</v>
      </c>
      <c r="D160" s="228" t="s">
        <v>226</v>
      </c>
      <c r="E160" s="229" t="s">
        <v>244</v>
      </c>
      <c r="F160" s="230" t="s">
        <v>245</v>
      </c>
      <c r="G160" s="231" t="s">
        <v>229</v>
      </c>
      <c r="H160" s="232">
        <v>32.655999999999999</v>
      </c>
      <c r="I160" s="233"/>
      <c r="J160" s="234">
        <f>ROUND(I160*H160,2)</f>
        <v>0</v>
      </c>
      <c r="K160" s="230" t="s">
        <v>230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231</v>
      </c>
      <c r="AT160" s="239" t="s">
        <v>226</v>
      </c>
      <c r="AU160" s="239" t="s">
        <v>85</v>
      </c>
      <c r="AY160" s="18" t="s">
        <v>224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231</v>
      </c>
      <c r="BM160" s="239" t="s">
        <v>246</v>
      </c>
    </row>
    <row r="161" s="13" customFormat="1">
      <c r="A161" s="13"/>
      <c r="B161" s="241"/>
      <c r="C161" s="242"/>
      <c r="D161" s="243" t="s">
        <v>233</v>
      </c>
      <c r="E161" s="244" t="s">
        <v>1</v>
      </c>
      <c r="F161" s="245" t="s">
        <v>247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233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224</v>
      </c>
    </row>
    <row r="162" s="14" customFormat="1">
      <c r="A162" s="14"/>
      <c r="B162" s="252"/>
      <c r="C162" s="253"/>
      <c r="D162" s="243" t="s">
        <v>233</v>
      </c>
      <c r="E162" s="254" t="s">
        <v>1</v>
      </c>
      <c r="F162" s="255" t="s">
        <v>248</v>
      </c>
      <c r="G162" s="253"/>
      <c r="H162" s="256">
        <v>5.3680000000000003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233</v>
      </c>
      <c r="AU162" s="262" t="s">
        <v>85</v>
      </c>
      <c r="AV162" s="14" t="s">
        <v>85</v>
      </c>
      <c r="AW162" s="14" t="s">
        <v>32</v>
      </c>
      <c r="AX162" s="14" t="s">
        <v>76</v>
      </c>
      <c r="AY162" s="262" t="s">
        <v>224</v>
      </c>
    </row>
    <row r="163" s="14" customFormat="1">
      <c r="A163" s="14"/>
      <c r="B163" s="252"/>
      <c r="C163" s="253"/>
      <c r="D163" s="243" t="s">
        <v>233</v>
      </c>
      <c r="E163" s="254" t="s">
        <v>1</v>
      </c>
      <c r="F163" s="255" t="s">
        <v>249</v>
      </c>
      <c r="G163" s="253"/>
      <c r="H163" s="256">
        <v>13.130000000000001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233</v>
      </c>
      <c r="AU163" s="262" t="s">
        <v>85</v>
      </c>
      <c r="AV163" s="14" t="s">
        <v>85</v>
      </c>
      <c r="AW163" s="14" t="s">
        <v>32</v>
      </c>
      <c r="AX163" s="14" t="s">
        <v>76</v>
      </c>
      <c r="AY163" s="262" t="s">
        <v>224</v>
      </c>
    </row>
    <row r="164" s="14" customFormat="1">
      <c r="A164" s="14"/>
      <c r="B164" s="252"/>
      <c r="C164" s="253"/>
      <c r="D164" s="243" t="s">
        <v>233</v>
      </c>
      <c r="E164" s="254" t="s">
        <v>1</v>
      </c>
      <c r="F164" s="255" t="s">
        <v>250</v>
      </c>
      <c r="G164" s="253"/>
      <c r="H164" s="256">
        <v>11.208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233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224</v>
      </c>
    </row>
    <row r="165" s="13" customFormat="1">
      <c r="A165" s="13"/>
      <c r="B165" s="241"/>
      <c r="C165" s="242"/>
      <c r="D165" s="243" t="s">
        <v>233</v>
      </c>
      <c r="E165" s="244" t="s">
        <v>1</v>
      </c>
      <c r="F165" s="245" t="s">
        <v>251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233</v>
      </c>
      <c r="AU165" s="251" t="s">
        <v>85</v>
      </c>
      <c r="AV165" s="13" t="s">
        <v>83</v>
      </c>
      <c r="AW165" s="13" t="s">
        <v>32</v>
      </c>
      <c r="AX165" s="13" t="s">
        <v>76</v>
      </c>
      <c r="AY165" s="251" t="s">
        <v>224</v>
      </c>
    </row>
    <row r="166" s="14" customFormat="1">
      <c r="A166" s="14"/>
      <c r="B166" s="252"/>
      <c r="C166" s="253"/>
      <c r="D166" s="243" t="s">
        <v>233</v>
      </c>
      <c r="E166" s="254" t="s">
        <v>1</v>
      </c>
      <c r="F166" s="255" t="s">
        <v>252</v>
      </c>
      <c r="G166" s="253"/>
      <c r="H166" s="256">
        <v>0.87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233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224</v>
      </c>
    </row>
    <row r="167" s="14" customFormat="1">
      <c r="A167" s="14"/>
      <c r="B167" s="252"/>
      <c r="C167" s="253"/>
      <c r="D167" s="243" t="s">
        <v>233</v>
      </c>
      <c r="E167" s="254" t="s">
        <v>1</v>
      </c>
      <c r="F167" s="255" t="s">
        <v>253</v>
      </c>
      <c r="G167" s="253"/>
      <c r="H167" s="256">
        <v>1.04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233</v>
      </c>
      <c r="AU167" s="262" t="s">
        <v>85</v>
      </c>
      <c r="AV167" s="14" t="s">
        <v>85</v>
      </c>
      <c r="AW167" s="14" t="s">
        <v>32</v>
      </c>
      <c r="AX167" s="14" t="s">
        <v>76</v>
      </c>
      <c r="AY167" s="262" t="s">
        <v>224</v>
      </c>
    </row>
    <row r="168" s="14" customFormat="1">
      <c r="A168" s="14"/>
      <c r="B168" s="252"/>
      <c r="C168" s="253"/>
      <c r="D168" s="243" t="s">
        <v>233</v>
      </c>
      <c r="E168" s="254" t="s">
        <v>1</v>
      </c>
      <c r="F168" s="255" t="s">
        <v>253</v>
      </c>
      <c r="G168" s="253"/>
      <c r="H168" s="256">
        <v>1.04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233</v>
      </c>
      <c r="AU168" s="262" t="s">
        <v>85</v>
      </c>
      <c r="AV168" s="14" t="s">
        <v>85</v>
      </c>
      <c r="AW168" s="14" t="s">
        <v>32</v>
      </c>
      <c r="AX168" s="14" t="s">
        <v>76</v>
      </c>
      <c r="AY168" s="262" t="s">
        <v>224</v>
      </c>
    </row>
    <row r="169" s="15" customFormat="1">
      <c r="A169" s="15"/>
      <c r="B169" s="263"/>
      <c r="C169" s="264"/>
      <c r="D169" s="243" t="s">
        <v>233</v>
      </c>
      <c r="E169" s="265" t="s">
        <v>172</v>
      </c>
      <c r="F169" s="266" t="s">
        <v>237</v>
      </c>
      <c r="G169" s="264"/>
      <c r="H169" s="267">
        <v>32.655999999999999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3" t="s">
        <v>233</v>
      </c>
      <c r="AU169" s="273" t="s">
        <v>85</v>
      </c>
      <c r="AV169" s="15" t="s">
        <v>231</v>
      </c>
      <c r="AW169" s="15" t="s">
        <v>32</v>
      </c>
      <c r="AX169" s="15" t="s">
        <v>83</v>
      </c>
      <c r="AY169" s="273" t="s">
        <v>224</v>
      </c>
    </row>
    <row r="170" s="2" customFormat="1" ht="33" customHeight="1">
      <c r="A170" s="39"/>
      <c r="B170" s="40"/>
      <c r="C170" s="228" t="s">
        <v>231</v>
      </c>
      <c r="D170" s="228" t="s">
        <v>226</v>
      </c>
      <c r="E170" s="229" t="s">
        <v>254</v>
      </c>
      <c r="F170" s="230" t="s">
        <v>255</v>
      </c>
      <c r="G170" s="231" t="s">
        <v>229</v>
      </c>
      <c r="H170" s="232">
        <v>57.685000000000002</v>
      </c>
      <c r="I170" s="233"/>
      <c r="J170" s="234">
        <f>ROUND(I170*H170,2)</f>
        <v>0</v>
      </c>
      <c r="K170" s="230" t="s">
        <v>230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231</v>
      </c>
      <c r="AT170" s="239" t="s">
        <v>226</v>
      </c>
      <c r="AU170" s="239" t="s">
        <v>85</v>
      </c>
      <c r="AY170" s="18" t="s">
        <v>224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231</v>
      </c>
      <c r="BM170" s="239" t="s">
        <v>256</v>
      </c>
    </row>
    <row r="171" s="13" customFormat="1">
      <c r="A171" s="13"/>
      <c r="B171" s="241"/>
      <c r="C171" s="242"/>
      <c r="D171" s="243" t="s">
        <v>233</v>
      </c>
      <c r="E171" s="244" t="s">
        <v>1</v>
      </c>
      <c r="F171" s="245" t="s">
        <v>257</v>
      </c>
      <c r="G171" s="242"/>
      <c r="H171" s="244" t="s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233</v>
      </c>
      <c r="AU171" s="251" t="s">
        <v>85</v>
      </c>
      <c r="AV171" s="13" t="s">
        <v>83</v>
      </c>
      <c r="AW171" s="13" t="s">
        <v>32</v>
      </c>
      <c r="AX171" s="13" t="s">
        <v>76</v>
      </c>
      <c r="AY171" s="251" t="s">
        <v>224</v>
      </c>
    </row>
    <row r="172" s="14" customFormat="1">
      <c r="A172" s="14"/>
      <c r="B172" s="252"/>
      <c r="C172" s="253"/>
      <c r="D172" s="243" t="s">
        <v>233</v>
      </c>
      <c r="E172" s="254" t="s">
        <v>1</v>
      </c>
      <c r="F172" s="255" t="s">
        <v>258</v>
      </c>
      <c r="G172" s="253"/>
      <c r="H172" s="256">
        <v>29.715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233</v>
      </c>
      <c r="AU172" s="262" t="s">
        <v>85</v>
      </c>
      <c r="AV172" s="14" t="s">
        <v>85</v>
      </c>
      <c r="AW172" s="14" t="s">
        <v>32</v>
      </c>
      <c r="AX172" s="14" t="s">
        <v>76</v>
      </c>
      <c r="AY172" s="262" t="s">
        <v>224</v>
      </c>
    </row>
    <row r="173" s="13" customFormat="1">
      <c r="A173" s="13"/>
      <c r="B173" s="241"/>
      <c r="C173" s="242"/>
      <c r="D173" s="243" t="s">
        <v>233</v>
      </c>
      <c r="E173" s="244" t="s">
        <v>1</v>
      </c>
      <c r="F173" s="245" t="s">
        <v>259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233</v>
      </c>
      <c r="AU173" s="251" t="s">
        <v>85</v>
      </c>
      <c r="AV173" s="13" t="s">
        <v>83</v>
      </c>
      <c r="AW173" s="13" t="s">
        <v>32</v>
      </c>
      <c r="AX173" s="13" t="s">
        <v>76</v>
      </c>
      <c r="AY173" s="251" t="s">
        <v>224</v>
      </c>
    </row>
    <row r="174" s="14" customFormat="1">
      <c r="A174" s="14"/>
      <c r="B174" s="252"/>
      <c r="C174" s="253"/>
      <c r="D174" s="243" t="s">
        <v>233</v>
      </c>
      <c r="E174" s="254" t="s">
        <v>1</v>
      </c>
      <c r="F174" s="255" t="s">
        <v>260</v>
      </c>
      <c r="G174" s="253"/>
      <c r="H174" s="256">
        <v>15.836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233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224</v>
      </c>
    </row>
    <row r="175" s="14" customFormat="1">
      <c r="A175" s="14"/>
      <c r="B175" s="252"/>
      <c r="C175" s="253"/>
      <c r="D175" s="243" t="s">
        <v>233</v>
      </c>
      <c r="E175" s="254" t="s">
        <v>1</v>
      </c>
      <c r="F175" s="255" t="s">
        <v>261</v>
      </c>
      <c r="G175" s="253"/>
      <c r="H175" s="256">
        <v>8.2129999999999992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233</v>
      </c>
      <c r="AU175" s="262" t="s">
        <v>85</v>
      </c>
      <c r="AV175" s="14" t="s">
        <v>85</v>
      </c>
      <c r="AW175" s="14" t="s">
        <v>32</v>
      </c>
      <c r="AX175" s="14" t="s">
        <v>76</v>
      </c>
      <c r="AY175" s="262" t="s">
        <v>224</v>
      </c>
    </row>
    <row r="176" s="14" customFormat="1">
      <c r="A176" s="14"/>
      <c r="B176" s="252"/>
      <c r="C176" s="253"/>
      <c r="D176" s="243" t="s">
        <v>233</v>
      </c>
      <c r="E176" s="254" t="s">
        <v>1</v>
      </c>
      <c r="F176" s="255" t="s">
        <v>262</v>
      </c>
      <c r="G176" s="253"/>
      <c r="H176" s="256">
        <v>2.4039999999999999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233</v>
      </c>
      <c r="AU176" s="262" t="s">
        <v>85</v>
      </c>
      <c r="AV176" s="14" t="s">
        <v>85</v>
      </c>
      <c r="AW176" s="14" t="s">
        <v>32</v>
      </c>
      <c r="AX176" s="14" t="s">
        <v>76</v>
      </c>
      <c r="AY176" s="262" t="s">
        <v>224</v>
      </c>
    </row>
    <row r="177" s="14" customFormat="1">
      <c r="A177" s="14"/>
      <c r="B177" s="252"/>
      <c r="C177" s="253"/>
      <c r="D177" s="243" t="s">
        <v>233</v>
      </c>
      <c r="E177" s="254" t="s">
        <v>1</v>
      </c>
      <c r="F177" s="255" t="s">
        <v>263</v>
      </c>
      <c r="G177" s="253"/>
      <c r="H177" s="256">
        <v>1.5169999999999999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233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224</v>
      </c>
    </row>
    <row r="178" s="15" customFormat="1">
      <c r="A178" s="15"/>
      <c r="B178" s="263"/>
      <c r="C178" s="264"/>
      <c r="D178" s="243" t="s">
        <v>233</v>
      </c>
      <c r="E178" s="265" t="s">
        <v>174</v>
      </c>
      <c r="F178" s="266" t="s">
        <v>237</v>
      </c>
      <c r="G178" s="264"/>
      <c r="H178" s="267">
        <v>57.685000000000002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3" t="s">
        <v>233</v>
      </c>
      <c r="AU178" s="273" t="s">
        <v>85</v>
      </c>
      <c r="AV178" s="15" t="s">
        <v>231</v>
      </c>
      <c r="AW178" s="15" t="s">
        <v>32</v>
      </c>
      <c r="AX178" s="15" t="s">
        <v>83</v>
      </c>
      <c r="AY178" s="273" t="s">
        <v>224</v>
      </c>
    </row>
    <row r="179" s="2" customFormat="1" ht="33" customHeight="1">
      <c r="A179" s="39"/>
      <c r="B179" s="40"/>
      <c r="C179" s="228" t="s">
        <v>264</v>
      </c>
      <c r="D179" s="228" t="s">
        <v>226</v>
      </c>
      <c r="E179" s="229" t="s">
        <v>265</v>
      </c>
      <c r="F179" s="230" t="s">
        <v>266</v>
      </c>
      <c r="G179" s="231" t="s">
        <v>229</v>
      </c>
      <c r="H179" s="232">
        <v>394.44900000000001</v>
      </c>
      <c r="I179" s="233"/>
      <c r="J179" s="234">
        <f>ROUND(I179*H179,2)</f>
        <v>0</v>
      </c>
      <c r="K179" s="230" t="s">
        <v>230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231</v>
      </c>
      <c r="AT179" s="239" t="s">
        <v>226</v>
      </c>
      <c r="AU179" s="239" t="s">
        <v>85</v>
      </c>
      <c r="AY179" s="18" t="s">
        <v>224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231</v>
      </c>
      <c r="BM179" s="239" t="s">
        <v>267</v>
      </c>
    </row>
    <row r="180" s="14" customFormat="1">
      <c r="A180" s="14"/>
      <c r="B180" s="252"/>
      <c r="C180" s="253"/>
      <c r="D180" s="243" t="s">
        <v>233</v>
      </c>
      <c r="E180" s="254" t="s">
        <v>1</v>
      </c>
      <c r="F180" s="255" t="s">
        <v>268</v>
      </c>
      <c r="G180" s="253"/>
      <c r="H180" s="256">
        <v>177.67500000000001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233</v>
      </c>
      <c r="AU180" s="262" t="s">
        <v>85</v>
      </c>
      <c r="AV180" s="14" t="s">
        <v>85</v>
      </c>
      <c r="AW180" s="14" t="s">
        <v>32</v>
      </c>
      <c r="AX180" s="14" t="s">
        <v>76</v>
      </c>
      <c r="AY180" s="262" t="s">
        <v>224</v>
      </c>
    </row>
    <row r="181" s="14" customFormat="1">
      <c r="A181" s="14"/>
      <c r="B181" s="252"/>
      <c r="C181" s="253"/>
      <c r="D181" s="243" t="s">
        <v>233</v>
      </c>
      <c r="E181" s="254" t="s">
        <v>1</v>
      </c>
      <c r="F181" s="255" t="s">
        <v>269</v>
      </c>
      <c r="G181" s="253"/>
      <c r="H181" s="256">
        <v>216.774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233</v>
      </c>
      <c r="AU181" s="262" t="s">
        <v>85</v>
      </c>
      <c r="AV181" s="14" t="s">
        <v>85</v>
      </c>
      <c r="AW181" s="14" t="s">
        <v>32</v>
      </c>
      <c r="AX181" s="14" t="s">
        <v>76</v>
      </c>
      <c r="AY181" s="262" t="s">
        <v>224</v>
      </c>
    </row>
    <row r="182" s="15" customFormat="1">
      <c r="A182" s="15"/>
      <c r="B182" s="263"/>
      <c r="C182" s="264"/>
      <c r="D182" s="243" t="s">
        <v>233</v>
      </c>
      <c r="E182" s="265" t="s">
        <v>1</v>
      </c>
      <c r="F182" s="266" t="s">
        <v>237</v>
      </c>
      <c r="G182" s="264"/>
      <c r="H182" s="267">
        <v>394.44900000000001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3" t="s">
        <v>233</v>
      </c>
      <c r="AU182" s="273" t="s">
        <v>85</v>
      </c>
      <c r="AV182" s="15" t="s">
        <v>231</v>
      </c>
      <c r="AW182" s="15" t="s">
        <v>32</v>
      </c>
      <c r="AX182" s="15" t="s">
        <v>83</v>
      </c>
      <c r="AY182" s="273" t="s">
        <v>224</v>
      </c>
    </row>
    <row r="183" s="2" customFormat="1" ht="24.15" customHeight="1">
      <c r="A183" s="39"/>
      <c r="B183" s="40"/>
      <c r="C183" s="228" t="s">
        <v>270</v>
      </c>
      <c r="D183" s="228" t="s">
        <v>226</v>
      </c>
      <c r="E183" s="229" t="s">
        <v>271</v>
      </c>
      <c r="F183" s="230" t="s">
        <v>272</v>
      </c>
      <c r="G183" s="231" t="s">
        <v>229</v>
      </c>
      <c r="H183" s="232">
        <v>216.774</v>
      </c>
      <c r="I183" s="233"/>
      <c r="J183" s="234">
        <f>ROUND(I183*H183,2)</f>
        <v>0</v>
      </c>
      <c r="K183" s="230" t="s">
        <v>230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231</v>
      </c>
      <c r="AT183" s="239" t="s">
        <v>226</v>
      </c>
      <c r="AU183" s="239" t="s">
        <v>85</v>
      </c>
      <c r="AY183" s="18" t="s">
        <v>224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231</v>
      </c>
      <c r="BM183" s="239" t="s">
        <v>273</v>
      </c>
    </row>
    <row r="184" s="14" customFormat="1">
      <c r="A184" s="14"/>
      <c r="B184" s="252"/>
      <c r="C184" s="253"/>
      <c r="D184" s="243" t="s">
        <v>233</v>
      </c>
      <c r="E184" s="254" t="s">
        <v>1</v>
      </c>
      <c r="F184" s="255" t="s">
        <v>274</v>
      </c>
      <c r="G184" s="253"/>
      <c r="H184" s="256">
        <v>216.774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233</v>
      </c>
      <c r="AU184" s="262" t="s">
        <v>85</v>
      </c>
      <c r="AV184" s="14" t="s">
        <v>85</v>
      </c>
      <c r="AW184" s="14" t="s">
        <v>32</v>
      </c>
      <c r="AX184" s="14" t="s">
        <v>83</v>
      </c>
      <c r="AY184" s="262" t="s">
        <v>224</v>
      </c>
    </row>
    <row r="185" s="2" customFormat="1" ht="24.15" customHeight="1">
      <c r="A185" s="39"/>
      <c r="B185" s="40"/>
      <c r="C185" s="228" t="s">
        <v>275</v>
      </c>
      <c r="D185" s="228" t="s">
        <v>226</v>
      </c>
      <c r="E185" s="229" t="s">
        <v>276</v>
      </c>
      <c r="F185" s="230" t="s">
        <v>277</v>
      </c>
      <c r="G185" s="231" t="s">
        <v>229</v>
      </c>
      <c r="H185" s="232">
        <v>216.774</v>
      </c>
      <c r="I185" s="233"/>
      <c r="J185" s="234">
        <f>ROUND(I185*H185,2)</f>
        <v>0</v>
      </c>
      <c r="K185" s="230" t="s">
        <v>230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231</v>
      </c>
      <c r="AT185" s="239" t="s">
        <v>226</v>
      </c>
      <c r="AU185" s="239" t="s">
        <v>85</v>
      </c>
      <c r="AY185" s="18" t="s">
        <v>224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231</v>
      </c>
      <c r="BM185" s="239" t="s">
        <v>278</v>
      </c>
    </row>
    <row r="186" s="13" customFormat="1">
      <c r="A186" s="13"/>
      <c r="B186" s="241"/>
      <c r="C186" s="242"/>
      <c r="D186" s="243" t="s">
        <v>233</v>
      </c>
      <c r="E186" s="244" t="s">
        <v>1</v>
      </c>
      <c r="F186" s="245" t="s">
        <v>247</v>
      </c>
      <c r="G186" s="242"/>
      <c r="H186" s="244" t="s">
        <v>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233</v>
      </c>
      <c r="AU186" s="251" t="s">
        <v>85</v>
      </c>
      <c r="AV186" s="13" t="s">
        <v>83</v>
      </c>
      <c r="AW186" s="13" t="s">
        <v>32</v>
      </c>
      <c r="AX186" s="13" t="s">
        <v>76</v>
      </c>
      <c r="AY186" s="251" t="s">
        <v>224</v>
      </c>
    </row>
    <row r="187" s="14" customFormat="1">
      <c r="A187" s="14"/>
      <c r="B187" s="252"/>
      <c r="C187" s="253"/>
      <c r="D187" s="243" t="s">
        <v>233</v>
      </c>
      <c r="E187" s="254" t="s">
        <v>1</v>
      </c>
      <c r="F187" s="255" t="s">
        <v>279</v>
      </c>
      <c r="G187" s="253"/>
      <c r="H187" s="256">
        <v>1.6679999999999999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233</v>
      </c>
      <c r="AU187" s="262" t="s">
        <v>85</v>
      </c>
      <c r="AV187" s="14" t="s">
        <v>85</v>
      </c>
      <c r="AW187" s="14" t="s">
        <v>32</v>
      </c>
      <c r="AX187" s="14" t="s">
        <v>76</v>
      </c>
      <c r="AY187" s="262" t="s">
        <v>224</v>
      </c>
    </row>
    <row r="188" s="14" customFormat="1">
      <c r="A188" s="14"/>
      <c r="B188" s="252"/>
      <c r="C188" s="253"/>
      <c r="D188" s="243" t="s">
        <v>233</v>
      </c>
      <c r="E188" s="254" t="s">
        <v>1</v>
      </c>
      <c r="F188" s="255" t="s">
        <v>280</v>
      </c>
      <c r="G188" s="253"/>
      <c r="H188" s="256">
        <v>10.481999999999999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233</v>
      </c>
      <c r="AU188" s="262" t="s">
        <v>85</v>
      </c>
      <c r="AV188" s="14" t="s">
        <v>85</v>
      </c>
      <c r="AW188" s="14" t="s">
        <v>32</v>
      </c>
      <c r="AX188" s="14" t="s">
        <v>76</v>
      </c>
      <c r="AY188" s="262" t="s">
        <v>224</v>
      </c>
    </row>
    <row r="189" s="14" customFormat="1">
      <c r="A189" s="14"/>
      <c r="B189" s="252"/>
      <c r="C189" s="253"/>
      <c r="D189" s="243" t="s">
        <v>233</v>
      </c>
      <c r="E189" s="254" t="s">
        <v>1</v>
      </c>
      <c r="F189" s="255" t="s">
        <v>281</v>
      </c>
      <c r="G189" s="253"/>
      <c r="H189" s="256">
        <v>1.0680000000000001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233</v>
      </c>
      <c r="AU189" s="262" t="s">
        <v>85</v>
      </c>
      <c r="AV189" s="14" t="s">
        <v>85</v>
      </c>
      <c r="AW189" s="14" t="s">
        <v>32</v>
      </c>
      <c r="AX189" s="14" t="s">
        <v>76</v>
      </c>
      <c r="AY189" s="262" t="s">
        <v>224</v>
      </c>
    </row>
    <row r="190" s="14" customFormat="1">
      <c r="A190" s="14"/>
      <c r="B190" s="252"/>
      <c r="C190" s="253"/>
      <c r="D190" s="243" t="s">
        <v>233</v>
      </c>
      <c r="E190" s="254" t="s">
        <v>1</v>
      </c>
      <c r="F190" s="255" t="s">
        <v>282</v>
      </c>
      <c r="G190" s="253"/>
      <c r="H190" s="256">
        <v>8.5559999999999992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233</v>
      </c>
      <c r="AU190" s="262" t="s">
        <v>85</v>
      </c>
      <c r="AV190" s="14" t="s">
        <v>85</v>
      </c>
      <c r="AW190" s="14" t="s">
        <v>32</v>
      </c>
      <c r="AX190" s="14" t="s">
        <v>76</v>
      </c>
      <c r="AY190" s="262" t="s">
        <v>224</v>
      </c>
    </row>
    <row r="191" s="14" customFormat="1">
      <c r="A191" s="14"/>
      <c r="B191" s="252"/>
      <c r="C191" s="253"/>
      <c r="D191" s="243" t="s">
        <v>233</v>
      </c>
      <c r="E191" s="254" t="s">
        <v>1</v>
      </c>
      <c r="F191" s="255" t="s">
        <v>283</v>
      </c>
      <c r="G191" s="253"/>
      <c r="H191" s="256">
        <v>5.7960000000000003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233</v>
      </c>
      <c r="AU191" s="262" t="s">
        <v>85</v>
      </c>
      <c r="AV191" s="14" t="s">
        <v>85</v>
      </c>
      <c r="AW191" s="14" t="s">
        <v>32</v>
      </c>
      <c r="AX191" s="14" t="s">
        <v>76</v>
      </c>
      <c r="AY191" s="262" t="s">
        <v>224</v>
      </c>
    </row>
    <row r="192" s="14" customFormat="1">
      <c r="A192" s="14"/>
      <c r="B192" s="252"/>
      <c r="C192" s="253"/>
      <c r="D192" s="243" t="s">
        <v>233</v>
      </c>
      <c r="E192" s="254" t="s">
        <v>1</v>
      </c>
      <c r="F192" s="255" t="s">
        <v>284</v>
      </c>
      <c r="G192" s="253"/>
      <c r="H192" s="256">
        <v>3.1899999999999999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233</v>
      </c>
      <c r="AU192" s="262" t="s">
        <v>85</v>
      </c>
      <c r="AV192" s="14" t="s">
        <v>85</v>
      </c>
      <c r="AW192" s="14" t="s">
        <v>32</v>
      </c>
      <c r="AX192" s="14" t="s">
        <v>76</v>
      </c>
      <c r="AY192" s="262" t="s">
        <v>224</v>
      </c>
    </row>
    <row r="193" s="14" customFormat="1">
      <c r="A193" s="14"/>
      <c r="B193" s="252"/>
      <c r="C193" s="253"/>
      <c r="D193" s="243" t="s">
        <v>233</v>
      </c>
      <c r="E193" s="254" t="s">
        <v>1</v>
      </c>
      <c r="F193" s="255" t="s">
        <v>285</v>
      </c>
      <c r="G193" s="253"/>
      <c r="H193" s="256">
        <v>9.9049999999999994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233</v>
      </c>
      <c r="AU193" s="262" t="s">
        <v>85</v>
      </c>
      <c r="AV193" s="14" t="s">
        <v>85</v>
      </c>
      <c r="AW193" s="14" t="s">
        <v>32</v>
      </c>
      <c r="AX193" s="14" t="s">
        <v>76</v>
      </c>
      <c r="AY193" s="262" t="s">
        <v>224</v>
      </c>
    </row>
    <row r="194" s="14" customFormat="1">
      <c r="A194" s="14"/>
      <c r="B194" s="252"/>
      <c r="C194" s="253"/>
      <c r="D194" s="243" t="s">
        <v>233</v>
      </c>
      <c r="E194" s="254" t="s">
        <v>1</v>
      </c>
      <c r="F194" s="255" t="s">
        <v>286</v>
      </c>
      <c r="G194" s="253"/>
      <c r="H194" s="256">
        <v>1.095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233</v>
      </c>
      <c r="AU194" s="262" t="s">
        <v>85</v>
      </c>
      <c r="AV194" s="14" t="s">
        <v>85</v>
      </c>
      <c r="AW194" s="14" t="s">
        <v>32</v>
      </c>
      <c r="AX194" s="14" t="s">
        <v>76</v>
      </c>
      <c r="AY194" s="262" t="s">
        <v>224</v>
      </c>
    </row>
    <row r="195" s="14" customFormat="1">
      <c r="A195" s="14"/>
      <c r="B195" s="252"/>
      <c r="C195" s="253"/>
      <c r="D195" s="243" t="s">
        <v>233</v>
      </c>
      <c r="E195" s="254" t="s">
        <v>1</v>
      </c>
      <c r="F195" s="255" t="s">
        <v>287</v>
      </c>
      <c r="G195" s="253"/>
      <c r="H195" s="256">
        <v>5.2140000000000004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233</v>
      </c>
      <c r="AU195" s="262" t="s">
        <v>85</v>
      </c>
      <c r="AV195" s="14" t="s">
        <v>85</v>
      </c>
      <c r="AW195" s="14" t="s">
        <v>32</v>
      </c>
      <c r="AX195" s="14" t="s">
        <v>76</v>
      </c>
      <c r="AY195" s="262" t="s">
        <v>224</v>
      </c>
    </row>
    <row r="196" s="16" customFormat="1">
      <c r="A196" s="16"/>
      <c r="B196" s="274"/>
      <c r="C196" s="275"/>
      <c r="D196" s="243" t="s">
        <v>233</v>
      </c>
      <c r="E196" s="276" t="s">
        <v>1</v>
      </c>
      <c r="F196" s="277" t="s">
        <v>288</v>
      </c>
      <c r="G196" s="275"/>
      <c r="H196" s="278">
        <v>46.973999999999997</v>
      </c>
      <c r="I196" s="279"/>
      <c r="J196" s="275"/>
      <c r="K196" s="275"/>
      <c r="L196" s="280"/>
      <c r="M196" s="281"/>
      <c r="N196" s="282"/>
      <c r="O196" s="282"/>
      <c r="P196" s="282"/>
      <c r="Q196" s="282"/>
      <c r="R196" s="282"/>
      <c r="S196" s="282"/>
      <c r="T196" s="283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4" t="s">
        <v>233</v>
      </c>
      <c r="AU196" s="284" t="s">
        <v>85</v>
      </c>
      <c r="AV196" s="16" t="s">
        <v>243</v>
      </c>
      <c r="AW196" s="16" t="s">
        <v>32</v>
      </c>
      <c r="AX196" s="16" t="s">
        <v>76</v>
      </c>
      <c r="AY196" s="284" t="s">
        <v>224</v>
      </c>
    </row>
    <row r="197" s="13" customFormat="1">
      <c r="A197" s="13"/>
      <c r="B197" s="241"/>
      <c r="C197" s="242"/>
      <c r="D197" s="243" t="s">
        <v>233</v>
      </c>
      <c r="E197" s="244" t="s">
        <v>1</v>
      </c>
      <c r="F197" s="245" t="s">
        <v>289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233</v>
      </c>
      <c r="AU197" s="251" t="s">
        <v>85</v>
      </c>
      <c r="AV197" s="13" t="s">
        <v>83</v>
      </c>
      <c r="AW197" s="13" t="s">
        <v>32</v>
      </c>
      <c r="AX197" s="13" t="s">
        <v>76</v>
      </c>
      <c r="AY197" s="251" t="s">
        <v>224</v>
      </c>
    </row>
    <row r="198" s="14" customFormat="1">
      <c r="A198" s="14"/>
      <c r="B198" s="252"/>
      <c r="C198" s="253"/>
      <c r="D198" s="243" t="s">
        <v>233</v>
      </c>
      <c r="E198" s="254" t="s">
        <v>1</v>
      </c>
      <c r="F198" s="255" t="s">
        <v>290</v>
      </c>
      <c r="G198" s="253"/>
      <c r="H198" s="256">
        <v>92.75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233</v>
      </c>
      <c r="AU198" s="262" t="s">
        <v>85</v>
      </c>
      <c r="AV198" s="14" t="s">
        <v>85</v>
      </c>
      <c r="AW198" s="14" t="s">
        <v>32</v>
      </c>
      <c r="AX198" s="14" t="s">
        <v>76</v>
      </c>
      <c r="AY198" s="262" t="s">
        <v>224</v>
      </c>
    </row>
    <row r="199" s="13" customFormat="1">
      <c r="A199" s="13"/>
      <c r="B199" s="241"/>
      <c r="C199" s="242"/>
      <c r="D199" s="243" t="s">
        <v>233</v>
      </c>
      <c r="E199" s="244" t="s">
        <v>1</v>
      </c>
      <c r="F199" s="245" t="s">
        <v>291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233</v>
      </c>
      <c r="AU199" s="251" t="s">
        <v>85</v>
      </c>
      <c r="AV199" s="13" t="s">
        <v>83</v>
      </c>
      <c r="AW199" s="13" t="s">
        <v>32</v>
      </c>
      <c r="AX199" s="13" t="s">
        <v>76</v>
      </c>
      <c r="AY199" s="251" t="s">
        <v>224</v>
      </c>
    </row>
    <row r="200" s="14" customFormat="1">
      <c r="A200" s="14"/>
      <c r="B200" s="252"/>
      <c r="C200" s="253"/>
      <c r="D200" s="243" t="s">
        <v>233</v>
      </c>
      <c r="E200" s="254" t="s">
        <v>1</v>
      </c>
      <c r="F200" s="255" t="s">
        <v>292</v>
      </c>
      <c r="G200" s="253"/>
      <c r="H200" s="256">
        <v>77.049999999999997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233</v>
      </c>
      <c r="AU200" s="262" t="s">
        <v>85</v>
      </c>
      <c r="AV200" s="14" t="s">
        <v>85</v>
      </c>
      <c r="AW200" s="14" t="s">
        <v>32</v>
      </c>
      <c r="AX200" s="14" t="s">
        <v>76</v>
      </c>
      <c r="AY200" s="262" t="s">
        <v>224</v>
      </c>
    </row>
    <row r="201" s="15" customFormat="1">
      <c r="A201" s="15"/>
      <c r="B201" s="263"/>
      <c r="C201" s="264"/>
      <c r="D201" s="243" t="s">
        <v>233</v>
      </c>
      <c r="E201" s="265" t="s">
        <v>166</v>
      </c>
      <c r="F201" s="266" t="s">
        <v>237</v>
      </c>
      <c r="G201" s="264"/>
      <c r="H201" s="267">
        <v>216.774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3" t="s">
        <v>233</v>
      </c>
      <c r="AU201" s="273" t="s">
        <v>85</v>
      </c>
      <c r="AV201" s="15" t="s">
        <v>231</v>
      </c>
      <c r="AW201" s="15" t="s">
        <v>32</v>
      </c>
      <c r="AX201" s="15" t="s">
        <v>83</v>
      </c>
      <c r="AY201" s="273" t="s">
        <v>224</v>
      </c>
    </row>
    <row r="202" s="2" customFormat="1" ht="24.15" customHeight="1">
      <c r="A202" s="39"/>
      <c r="B202" s="40"/>
      <c r="C202" s="228" t="s">
        <v>293</v>
      </c>
      <c r="D202" s="228" t="s">
        <v>226</v>
      </c>
      <c r="E202" s="229" t="s">
        <v>294</v>
      </c>
      <c r="F202" s="230" t="s">
        <v>295</v>
      </c>
      <c r="G202" s="231" t="s">
        <v>296</v>
      </c>
      <c r="H202" s="232">
        <v>110.75</v>
      </c>
      <c r="I202" s="233"/>
      <c r="J202" s="234">
        <f>ROUND(I202*H202,2)</f>
        <v>0</v>
      </c>
      <c r="K202" s="230" t="s">
        <v>230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231</v>
      </c>
      <c r="AT202" s="239" t="s">
        <v>226</v>
      </c>
      <c r="AU202" s="239" t="s">
        <v>85</v>
      </c>
      <c r="AY202" s="18" t="s">
        <v>224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231</v>
      </c>
      <c r="BM202" s="239" t="s">
        <v>297</v>
      </c>
    </row>
    <row r="203" s="14" customFormat="1">
      <c r="A203" s="14"/>
      <c r="B203" s="252"/>
      <c r="C203" s="253"/>
      <c r="D203" s="243" t="s">
        <v>233</v>
      </c>
      <c r="E203" s="254" t="s">
        <v>1</v>
      </c>
      <c r="F203" s="255" t="s">
        <v>298</v>
      </c>
      <c r="G203" s="253"/>
      <c r="H203" s="256">
        <v>33.25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233</v>
      </c>
      <c r="AU203" s="262" t="s">
        <v>85</v>
      </c>
      <c r="AV203" s="14" t="s">
        <v>85</v>
      </c>
      <c r="AW203" s="14" t="s">
        <v>32</v>
      </c>
      <c r="AX203" s="14" t="s">
        <v>76</v>
      </c>
      <c r="AY203" s="262" t="s">
        <v>224</v>
      </c>
    </row>
    <row r="204" s="14" customFormat="1">
      <c r="A204" s="14"/>
      <c r="B204" s="252"/>
      <c r="C204" s="253"/>
      <c r="D204" s="243" t="s">
        <v>233</v>
      </c>
      <c r="E204" s="254" t="s">
        <v>1</v>
      </c>
      <c r="F204" s="255" t="s">
        <v>299</v>
      </c>
      <c r="G204" s="253"/>
      <c r="H204" s="256">
        <v>28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233</v>
      </c>
      <c r="AU204" s="262" t="s">
        <v>85</v>
      </c>
      <c r="AV204" s="14" t="s">
        <v>85</v>
      </c>
      <c r="AW204" s="14" t="s">
        <v>32</v>
      </c>
      <c r="AX204" s="14" t="s">
        <v>76</v>
      </c>
      <c r="AY204" s="262" t="s">
        <v>224</v>
      </c>
    </row>
    <row r="205" s="14" customFormat="1">
      <c r="A205" s="14"/>
      <c r="B205" s="252"/>
      <c r="C205" s="253"/>
      <c r="D205" s="243" t="s">
        <v>233</v>
      </c>
      <c r="E205" s="254" t="s">
        <v>1</v>
      </c>
      <c r="F205" s="255" t="s">
        <v>300</v>
      </c>
      <c r="G205" s="253"/>
      <c r="H205" s="256">
        <v>25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233</v>
      </c>
      <c r="AU205" s="262" t="s">
        <v>85</v>
      </c>
      <c r="AV205" s="14" t="s">
        <v>85</v>
      </c>
      <c r="AW205" s="14" t="s">
        <v>32</v>
      </c>
      <c r="AX205" s="14" t="s">
        <v>76</v>
      </c>
      <c r="AY205" s="262" t="s">
        <v>224</v>
      </c>
    </row>
    <row r="206" s="14" customFormat="1">
      <c r="A206" s="14"/>
      <c r="B206" s="252"/>
      <c r="C206" s="253"/>
      <c r="D206" s="243" t="s">
        <v>233</v>
      </c>
      <c r="E206" s="254" t="s">
        <v>1</v>
      </c>
      <c r="F206" s="255" t="s">
        <v>301</v>
      </c>
      <c r="G206" s="253"/>
      <c r="H206" s="256">
        <v>24.5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233</v>
      </c>
      <c r="AU206" s="262" t="s">
        <v>85</v>
      </c>
      <c r="AV206" s="14" t="s">
        <v>85</v>
      </c>
      <c r="AW206" s="14" t="s">
        <v>32</v>
      </c>
      <c r="AX206" s="14" t="s">
        <v>76</v>
      </c>
      <c r="AY206" s="262" t="s">
        <v>224</v>
      </c>
    </row>
    <row r="207" s="15" customFormat="1">
      <c r="A207" s="15"/>
      <c r="B207" s="263"/>
      <c r="C207" s="264"/>
      <c r="D207" s="243" t="s">
        <v>233</v>
      </c>
      <c r="E207" s="265" t="s">
        <v>1</v>
      </c>
      <c r="F207" s="266" t="s">
        <v>237</v>
      </c>
      <c r="G207" s="264"/>
      <c r="H207" s="267">
        <v>110.75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3" t="s">
        <v>233</v>
      </c>
      <c r="AU207" s="273" t="s">
        <v>85</v>
      </c>
      <c r="AV207" s="15" t="s">
        <v>231</v>
      </c>
      <c r="AW207" s="15" t="s">
        <v>32</v>
      </c>
      <c r="AX207" s="15" t="s">
        <v>83</v>
      </c>
      <c r="AY207" s="273" t="s">
        <v>224</v>
      </c>
    </row>
    <row r="208" s="12" customFormat="1" ht="22.8" customHeight="1">
      <c r="A208" s="12"/>
      <c r="B208" s="212"/>
      <c r="C208" s="213"/>
      <c r="D208" s="214" t="s">
        <v>75</v>
      </c>
      <c r="E208" s="226" t="s">
        <v>85</v>
      </c>
      <c r="F208" s="226" t="s">
        <v>302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SUM(P209:P255)</f>
        <v>0</v>
      </c>
      <c r="Q208" s="220"/>
      <c r="R208" s="221">
        <f>SUM(R209:R255)</f>
        <v>145.25590954999998</v>
      </c>
      <c r="S208" s="220"/>
      <c r="T208" s="222">
        <f>SUM(T209:T255)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83</v>
      </c>
      <c r="AT208" s="224" t="s">
        <v>75</v>
      </c>
      <c r="AU208" s="224" t="s">
        <v>83</v>
      </c>
      <c r="AY208" s="223" t="s">
        <v>224</v>
      </c>
      <c r="BK208" s="225">
        <f>SUM(BK209:BK255)</f>
        <v>0</v>
      </c>
    </row>
    <row r="209" s="2" customFormat="1" ht="16.5" customHeight="1">
      <c r="A209" s="39"/>
      <c r="B209" s="40"/>
      <c r="C209" s="228" t="s">
        <v>303</v>
      </c>
      <c r="D209" s="228" t="s">
        <v>226</v>
      </c>
      <c r="E209" s="229" t="s">
        <v>304</v>
      </c>
      <c r="F209" s="230" t="s">
        <v>305</v>
      </c>
      <c r="G209" s="231" t="s">
        <v>229</v>
      </c>
      <c r="H209" s="232">
        <v>33.582999999999998</v>
      </c>
      <c r="I209" s="233"/>
      <c r="J209" s="234">
        <f>ROUND(I209*H209,2)</f>
        <v>0</v>
      </c>
      <c r="K209" s="230" t="s">
        <v>230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2.5018699999999998</v>
      </c>
      <c r="R209" s="237">
        <f>Q209*H209</f>
        <v>84.020300209999988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231</v>
      </c>
      <c r="AT209" s="239" t="s">
        <v>226</v>
      </c>
      <c r="AU209" s="239" t="s">
        <v>85</v>
      </c>
      <c r="AY209" s="18" t="s">
        <v>224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231</v>
      </c>
      <c r="BM209" s="239" t="s">
        <v>306</v>
      </c>
    </row>
    <row r="210" s="13" customFormat="1">
      <c r="A210" s="13"/>
      <c r="B210" s="241"/>
      <c r="C210" s="242"/>
      <c r="D210" s="243" t="s">
        <v>233</v>
      </c>
      <c r="E210" s="244" t="s">
        <v>1</v>
      </c>
      <c r="F210" s="245" t="s">
        <v>307</v>
      </c>
      <c r="G210" s="242"/>
      <c r="H210" s="244" t="s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233</v>
      </c>
      <c r="AU210" s="251" t="s">
        <v>85</v>
      </c>
      <c r="AV210" s="13" t="s">
        <v>83</v>
      </c>
      <c r="AW210" s="13" t="s">
        <v>32</v>
      </c>
      <c r="AX210" s="13" t="s">
        <v>76</v>
      </c>
      <c r="AY210" s="251" t="s">
        <v>224</v>
      </c>
    </row>
    <row r="211" s="14" customFormat="1">
      <c r="A211" s="14"/>
      <c r="B211" s="252"/>
      <c r="C211" s="253"/>
      <c r="D211" s="243" t="s">
        <v>233</v>
      </c>
      <c r="E211" s="254" t="s">
        <v>1</v>
      </c>
      <c r="F211" s="255" t="s">
        <v>308</v>
      </c>
      <c r="G211" s="253"/>
      <c r="H211" s="256">
        <v>12.064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233</v>
      </c>
      <c r="AU211" s="262" t="s">
        <v>85</v>
      </c>
      <c r="AV211" s="14" t="s">
        <v>85</v>
      </c>
      <c r="AW211" s="14" t="s">
        <v>32</v>
      </c>
      <c r="AX211" s="14" t="s">
        <v>76</v>
      </c>
      <c r="AY211" s="262" t="s">
        <v>224</v>
      </c>
    </row>
    <row r="212" s="14" customFormat="1">
      <c r="A212" s="14"/>
      <c r="B212" s="252"/>
      <c r="C212" s="253"/>
      <c r="D212" s="243" t="s">
        <v>233</v>
      </c>
      <c r="E212" s="254" t="s">
        <v>1</v>
      </c>
      <c r="F212" s="255" t="s">
        <v>309</v>
      </c>
      <c r="G212" s="253"/>
      <c r="H212" s="256">
        <v>4.21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233</v>
      </c>
      <c r="AU212" s="262" t="s">
        <v>85</v>
      </c>
      <c r="AV212" s="14" t="s">
        <v>85</v>
      </c>
      <c r="AW212" s="14" t="s">
        <v>32</v>
      </c>
      <c r="AX212" s="14" t="s">
        <v>76</v>
      </c>
      <c r="AY212" s="262" t="s">
        <v>224</v>
      </c>
    </row>
    <row r="213" s="14" customFormat="1">
      <c r="A213" s="14"/>
      <c r="B213" s="252"/>
      <c r="C213" s="253"/>
      <c r="D213" s="243" t="s">
        <v>233</v>
      </c>
      <c r="E213" s="254" t="s">
        <v>1</v>
      </c>
      <c r="F213" s="255" t="s">
        <v>310</v>
      </c>
      <c r="G213" s="253"/>
      <c r="H213" s="256">
        <v>0.48999999999999999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233</v>
      </c>
      <c r="AU213" s="262" t="s">
        <v>85</v>
      </c>
      <c r="AV213" s="14" t="s">
        <v>85</v>
      </c>
      <c r="AW213" s="14" t="s">
        <v>32</v>
      </c>
      <c r="AX213" s="14" t="s">
        <v>76</v>
      </c>
      <c r="AY213" s="262" t="s">
        <v>224</v>
      </c>
    </row>
    <row r="214" s="14" customFormat="1">
      <c r="A214" s="14"/>
      <c r="B214" s="252"/>
      <c r="C214" s="253"/>
      <c r="D214" s="243" t="s">
        <v>233</v>
      </c>
      <c r="E214" s="254" t="s">
        <v>1</v>
      </c>
      <c r="F214" s="255" t="s">
        <v>311</v>
      </c>
      <c r="G214" s="253"/>
      <c r="H214" s="256">
        <v>7.5460000000000003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233</v>
      </c>
      <c r="AU214" s="262" t="s">
        <v>85</v>
      </c>
      <c r="AV214" s="14" t="s">
        <v>85</v>
      </c>
      <c r="AW214" s="14" t="s">
        <v>32</v>
      </c>
      <c r="AX214" s="14" t="s">
        <v>76</v>
      </c>
      <c r="AY214" s="262" t="s">
        <v>224</v>
      </c>
    </row>
    <row r="215" s="14" customFormat="1">
      <c r="A215" s="14"/>
      <c r="B215" s="252"/>
      <c r="C215" s="253"/>
      <c r="D215" s="243" t="s">
        <v>233</v>
      </c>
      <c r="E215" s="254" t="s">
        <v>1</v>
      </c>
      <c r="F215" s="255" t="s">
        <v>312</v>
      </c>
      <c r="G215" s="253"/>
      <c r="H215" s="256">
        <v>6.4409999999999998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233</v>
      </c>
      <c r="AU215" s="262" t="s">
        <v>85</v>
      </c>
      <c r="AV215" s="14" t="s">
        <v>85</v>
      </c>
      <c r="AW215" s="14" t="s">
        <v>32</v>
      </c>
      <c r="AX215" s="14" t="s">
        <v>76</v>
      </c>
      <c r="AY215" s="262" t="s">
        <v>224</v>
      </c>
    </row>
    <row r="216" s="13" customFormat="1">
      <c r="A216" s="13"/>
      <c r="B216" s="241"/>
      <c r="C216" s="242"/>
      <c r="D216" s="243" t="s">
        <v>233</v>
      </c>
      <c r="E216" s="244" t="s">
        <v>1</v>
      </c>
      <c r="F216" s="245" t="s">
        <v>251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233</v>
      </c>
      <c r="AU216" s="251" t="s">
        <v>85</v>
      </c>
      <c r="AV216" s="13" t="s">
        <v>83</v>
      </c>
      <c r="AW216" s="13" t="s">
        <v>32</v>
      </c>
      <c r="AX216" s="13" t="s">
        <v>76</v>
      </c>
      <c r="AY216" s="251" t="s">
        <v>224</v>
      </c>
    </row>
    <row r="217" s="14" customFormat="1">
      <c r="A217" s="14"/>
      <c r="B217" s="252"/>
      <c r="C217" s="253"/>
      <c r="D217" s="243" t="s">
        <v>233</v>
      </c>
      <c r="E217" s="254" t="s">
        <v>1</v>
      </c>
      <c r="F217" s="255" t="s">
        <v>313</v>
      </c>
      <c r="G217" s="253"/>
      <c r="H217" s="256">
        <v>0.5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233</v>
      </c>
      <c r="AU217" s="262" t="s">
        <v>85</v>
      </c>
      <c r="AV217" s="14" t="s">
        <v>85</v>
      </c>
      <c r="AW217" s="14" t="s">
        <v>32</v>
      </c>
      <c r="AX217" s="14" t="s">
        <v>76</v>
      </c>
      <c r="AY217" s="262" t="s">
        <v>224</v>
      </c>
    </row>
    <row r="218" s="14" customFormat="1">
      <c r="A218" s="14"/>
      <c r="B218" s="252"/>
      <c r="C218" s="253"/>
      <c r="D218" s="243" t="s">
        <v>233</v>
      </c>
      <c r="E218" s="254" t="s">
        <v>1</v>
      </c>
      <c r="F218" s="255" t="s">
        <v>314</v>
      </c>
      <c r="G218" s="253"/>
      <c r="H218" s="256">
        <v>0.59799999999999998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233</v>
      </c>
      <c r="AU218" s="262" t="s">
        <v>85</v>
      </c>
      <c r="AV218" s="14" t="s">
        <v>85</v>
      </c>
      <c r="AW218" s="14" t="s">
        <v>32</v>
      </c>
      <c r="AX218" s="14" t="s">
        <v>76</v>
      </c>
      <c r="AY218" s="262" t="s">
        <v>224</v>
      </c>
    </row>
    <row r="219" s="14" customFormat="1">
      <c r="A219" s="14"/>
      <c r="B219" s="252"/>
      <c r="C219" s="253"/>
      <c r="D219" s="243" t="s">
        <v>233</v>
      </c>
      <c r="E219" s="254" t="s">
        <v>1</v>
      </c>
      <c r="F219" s="255" t="s">
        <v>314</v>
      </c>
      <c r="G219" s="253"/>
      <c r="H219" s="256">
        <v>0.59799999999999998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233</v>
      </c>
      <c r="AU219" s="262" t="s">
        <v>85</v>
      </c>
      <c r="AV219" s="14" t="s">
        <v>85</v>
      </c>
      <c r="AW219" s="14" t="s">
        <v>32</v>
      </c>
      <c r="AX219" s="14" t="s">
        <v>76</v>
      </c>
      <c r="AY219" s="262" t="s">
        <v>224</v>
      </c>
    </row>
    <row r="220" s="16" customFormat="1">
      <c r="A220" s="16"/>
      <c r="B220" s="274"/>
      <c r="C220" s="275"/>
      <c r="D220" s="243" t="s">
        <v>233</v>
      </c>
      <c r="E220" s="276" t="s">
        <v>1</v>
      </c>
      <c r="F220" s="277" t="s">
        <v>288</v>
      </c>
      <c r="G220" s="275"/>
      <c r="H220" s="278">
        <v>32.447000000000003</v>
      </c>
      <c r="I220" s="279"/>
      <c r="J220" s="275"/>
      <c r="K220" s="275"/>
      <c r="L220" s="280"/>
      <c r="M220" s="281"/>
      <c r="N220" s="282"/>
      <c r="O220" s="282"/>
      <c r="P220" s="282"/>
      <c r="Q220" s="282"/>
      <c r="R220" s="282"/>
      <c r="S220" s="282"/>
      <c r="T220" s="283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4" t="s">
        <v>233</v>
      </c>
      <c r="AU220" s="284" t="s">
        <v>85</v>
      </c>
      <c r="AV220" s="16" t="s">
        <v>243</v>
      </c>
      <c r="AW220" s="16" t="s">
        <v>32</v>
      </c>
      <c r="AX220" s="16" t="s">
        <v>76</v>
      </c>
      <c r="AY220" s="284" t="s">
        <v>224</v>
      </c>
    </row>
    <row r="221" s="14" customFormat="1">
      <c r="A221" s="14"/>
      <c r="B221" s="252"/>
      <c r="C221" s="253"/>
      <c r="D221" s="243" t="s">
        <v>233</v>
      </c>
      <c r="E221" s="254" t="s">
        <v>1</v>
      </c>
      <c r="F221" s="255" t="s">
        <v>315</v>
      </c>
      <c r="G221" s="253"/>
      <c r="H221" s="256">
        <v>33.582999999999998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233</v>
      </c>
      <c r="AU221" s="262" t="s">
        <v>85</v>
      </c>
      <c r="AV221" s="14" t="s">
        <v>85</v>
      </c>
      <c r="AW221" s="14" t="s">
        <v>32</v>
      </c>
      <c r="AX221" s="14" t="s">
        <v>83</v>
      </c>
      <c r="AY221" s="262" t="s">
        <v>224</v>
      </c>
    </row>
    <row r="222" s="2" customFormat="1" ht="24.15" customHeight="1">
      <c r="A222" s="39"/>
      <c r="B222" s="40"/>
      <c r="C222" s="228" t="s">
        <v>316</v>
      </c>
      <c r="D222" s="228" t="s">
        <v>226</v>
      </c>
      <c r="E222" s="229" t="s">
        <v>317</v>
      </c>
      <c r="F222" s="230" t="s">
        <v>318</v>
      </c>
      <c r="G222" s="231" t="s">
        <v>229</v>
      </c>
      <c r="H222" s="232">
        <v>1</v>
      </c>
      <c r="I222" s="233"/>
      <c r="J222" s="234">
        <f>ROUND(I222*H222,2)</f>
        <v>0</v>
      </c>
      <c r="K222" s="230" t="s">
        <v>230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2.5018699999999998</v>
      </c>
      <c r="R222" s="237">
        <f>Q222*H222</f>
        <v>2.5018699999999998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231</v>
      </c>
      <c r="AT222" s="239" t="s">
        <v>226</v>
      </c>
      <c r="AU222" s="239" t="s">
        <v>85</v>
      </c>
      <c r="AY222" s="18" t="s">
        <v>224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231</v>
      </c>
      <c r="BM222" s="239" t="s">
        <v>319</v>
      </c>
    </row>
    <row r="223" s="14" customFormat="1">
      <c r="A223" s="14"/>
      <c r="B223" s="252"/>
      <c r="C223" s="253"/>
      <c r="D223" s="243" t="s">
        <v>233</v>
      </c>
      <c r="E223" s="254" t="s">
        <v>1</v>
      </c>
      <c r="F223" s="255" t="s">
        <v>320</v>
      </c>
      <c r="G223" s="253"/>
      <c r="H223" s="256">
        <v>1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233</v>
      </c>
      <c r="AU223" s="262" t="s">
        <v>85</v>
      </c>
      <c r="AV223" s="14" t="s">
        <v>85</v>
      </c>
      <c r="AW223" s="14" t="s">
        <v>32</v>
      </c>
      <c r="AX223" s="14" t="s">
        <v>83</v>
      </c>
      <c r="AY223" s="262" t="s">
        <v>224</v>
      </c>
    </row>
    <row r="224" s="2" customFormat="1" ht="16.5" customHeight="1">
      <c r="A224" s="39"/>
      <c r="B224" s="40"/>
      <c r="C224" s="228" t="s">
        <v>321</v>
      </c>
      <c r="D224" s="228" t="s">
        <v>226</v>
      </c>
      <c r="E224" s="229" t="s">
        <v>322</v>
      </c>
      <c r="F224" s="230" t="s">
        <v>323</v>
      </c>
      <c r="G224" s="231" t="s">
        <v>296</v>
      </c>
      <c r="H224" s="232">
        <v>4</v>
      </c>
      <c r="I224" s="233"/>
      <c r="J224" s="234">
        <f>ROUND(I224*H224,2)</f>
        <v>0</v>
      </c>
      <c r="K224" s="230" t="s">
        <v>230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0.00264</v>
      </c>
      <c r="R224" s="237">
        <f>Q224*H224</f>
        <v>0.01056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231</v>
      </c>
      <c r="AT224" s="239" t="s">
        <v>226</v>
      </c>
      <c r="AU224" s="239" t="s">
        <v>85</v>
      </c>
      <c r="AY224" s="18" t="s">
        <v>224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231</v>
      </c>
      <c r="BM224" s="239" t="s">
        <v>324</v>
      </c>
    </row>
    <row r="225" s="14" customFormat="1">
      <c r="A225" s="14"/>
      <c r="B225" s="252"/>
      <c r="C225" s="253"/>
      <c r="D225" s="243" t="s">
        <v>233</v>
      </c>
      <c r="E225" s="254" t="s">
        <v>1</v>
      </c>
      <c r="F225" s="255" t="s">
        <v>325</v>
      </c>
      <c r="G225" s="253"/>
      <c r="H225" s="256">
        <v>4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233</v>
      </c>
      <c r="AU225" s="262" t="s">
        <v>85</v>
      </c>
      <c r="AV225" s="14" t="s">
        <v>85</v>
      </c>
      <c r="AW225" s="14" t="s">
        <v>32</v>
      </c>
      <c r="AX225" s="14" t="s">
        <v>83</v>
      </c>
      <c r="AY225" s="262" t="s">
        <v>224</v>
      </c>
    </row>
    <row r="226" s="2" customFormat="1" ht="16.5" customHeight="1">
      <c r="A226" s="39"/>
      <c r="B226" s="40"/>
      <c r="C226" s="228" t="s">
        <v>8</v>
      </c>
      <c r="D226" s="228" t="s">
        <v>226</v>
      </c>
      <c r="E226" s="229" t="s">
        <v>326</v>
      </c>
      <c r="F226" s="230" t="s">
        <v>327</v>
      </c>
      <c r="G226" s="231" t="s">
        <v>296</v>
      </c>
      <c r="H226" s="232">
        <v>4</v>
      </c>
      <c r="I226" s="233"/>
      <c r="J226" s="234">
        <f>ROUND(I226*H226,2)</f>
        <v>0</v>
      </c>
      <c r="K226" s="230" t="s">
        <v>230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231</v>
      </c>
      <c r="AT226" s="239" t="s">
        <v>226</v>
      </c>
      <c r="AU226" s="239" t="s">
        <v>85</v>
      </c>
      <c r="AY226" s="18" t="s">
        <v>224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231</v>
      </c>
      <c r="BM226" s="239" t="s">
        <v>328</v>
      </c>
    </row>
    <row r="227" s="2" customFormat="1" ht="21.75" customHeight="1">
      <c r="A227" s="39"/>
      <c r="B227" s="40"/>
      <c r="C227" s="228" t="s">
        <v>329</v>
      </c>
      <c r="D227" s="228" t="s">
        <v>226</v>
      </c>
      <c r="E227" s="229" t="s">
        <v>330</v>
      </c>
      <c r="F227" s="230" t="s">
        <v>331</v>
      </c>
      <c r="G227" s="231" t="s">
        <v>332</v>
      </c>
      <c r="H227" s="232">
        <v>0.049000000000000002</v>
      </c>
      <c r="I227" s="233"/>
      <c r="J227" s="234">
        <f>ROUND(I227*H227,2)</f>
        <v>0</v>
      </c>
      <c r="K227" s="230" t="s">
        <v>230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1.0606199999999999</v>
      </c>
      <c r="R227" s="237">
        <f>Q227*H227</f>
        <v>0.051970379999999997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231</v>
      </c>
      <c r="AT227" s="239" t="s">
        <v>226</v>
      </c>
      <c r="AU227" s="239" t="s">
        <v>85</v>
      </c>
      <c r="AY227" s="18" t="s">
        <v>224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231</v>
      </c>
      <c r="BM227" s="239" t="s">
        <v>333</v>
      </c>
    </row>
    <row r="228" s="14" customFormat="1">
      <c r="A228" s="14"/>
      <c r="B228" s="252"/>
      <c r="C228" s="253"/>
      <c r="D228" s="243" t="s">
        <v>233</v>
      </c>
      <c r="E228" s="254" t="s">
        <v>1</v>
      </c>
      <c r="F228" s="255" t="s">
        <v>334</v>
      </c>
      <c r="G228" s="253"/>
      <c r="H228" s="256">
        <v>0.01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233</v>
      </c>
      <c r="AU228" s="262" t="s">
        <v>85</v>
      </c>
      <c r="AV228" s="14" t="s">
        <v>85</v>
      </c>
      <c r="AW228" s="14" t="s">
        <v>32</v>
      </c>
      <c r="AX228" s="14" t="s">
        <v>76</v>
      </c>
      <c r="AY228" s="262" t="s">
        <v>224</v>
      </c>
    </row>
    <row r="229" s="14" customFormat="1">
      <c r="A229" s="14"/>
      <c r="B229" s="252"/>
      <c r="C229" s="253"/>
      <c r="D229" s="243" t="s">
        <v>233</v>
      </c>
      <c r="E229" s="254" t="s">
        <v>1</v>
      </c>
      <c r="F229" s="255" t="s">
        <v>335</v>
      </c>
      <c r="G229" s="253"/>
      <c r="H229" s="256">
        <v>0.01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233</v>
      </c>
      <c r="AU229" s="262" t="s">
        <v>85</v>
      </c>
      <c r="AV229" s="14" t="s">
        <v>85</v>
      </c>
      <c r="AW229" s="14" t="s">
        <v>32</v>
      </c>
      <c r="AX229" s="14" t="s">
        <v>76</v>
      </c>
      <c r="AY229" s="262" t="s">
        <v>224</v>
      </c>
    </row>
    <row r="230" s="14" customFormat="1">
      <c r="A230" s="14"/>
      <c r="B230" s="252"/>
      <c r="C230" s="253"/>
      <c r="D230" s="243" t="s">
        <v>233</v>
      </c>
      <c r="E230" s="254" t="s">
        <v>1</v>
      </c>
      <c r="F230" s="255" t="s">
        <v>336</v>
      </c>
      <c r="G230" s="253"/>
      <c r="H230" s="256">
        <v>0.029000000000000001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233</v>
      </c>
      <c r="AU230" s="262" t="s">
        <v>85</v>
      </c>
      <c r="AV230" s="14" t="s">
        <v>85</v>
      </c>
      <c r="AW230" s="14" t="s">
        <v>32</v>
      </c>
      <c r="AX230" s="14" t="s">
        <v>76</v>
      </c>
      <c r="AY230" s="262" t="s">
        <v>224</v>
      </c>
    </row>
    <row r="231" s="15" customFormat="1">
      <c r="A231" s="15"/>
      <c r="B231" s="263"/>
      <c r="C231" s="264"/>
      <c r="D231" s="243" t="s">
        <v>233</v>
      </c>
      <c r="E231" s="265" t="s">
        <v>1</v>
      </c>
      <c r="F231" s="266" t="s">
        <v>237</v>
      </c>
      <c r="G231" s="264"/>
      <c r="H231" s="267">
        <v>0.049000000000000002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3" t="s">
        <v>233</v>
      </c>
      <c r="AU231" s="273" t="s">
        <v>85</v>
      </c>
      <c r="AV231" s="15" t="s">
        <v>231</v>
      </c>
      <c r="AW231" s="15" t="s">
        <v>32</v>
      </c>
      <c r="AX231" s="15" t="s">
        <v>83</v>
      </c>
      <c r="AY231" s="273" t="s">
        <v>224</v>
      </c>
    </row>
    <row r="232" s="2" customFormat="1" ht="33" customHeight="1">
      <c r="A232" s="39"/>
      <c r="B232" s="40"/>
      <c r="C232" s="228" t="s">
        <v>337</v>
      </c>
      <c r="D232" s="228" t="s">
        <v>226</v>
      </c>
      <c r="E232" s="229" t="s">
        <v>338</v>
      </c>
      <c r="F232" s="230" t="s">
        <v>339</v>
      </c>
      <c r="G232" s="231" t="s">
        <v>296</v>
      </c>
      <c r="H232" s="232">
        <v>63.098999999999997</v>
      </c>
      <c r="I232" s="233"/>
      <c r="J232" s="234">
        <f>ROUND(I232*H232,2)</f>
        <v>0</v>
      </c>
      <c r="K232" s="230" t="s">
        <v>230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0.73404000000000003</v>
      </c>
      <c r="R232" s="237">
        <f>Q232*H232</f>
        <v>46.31718996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231</v>
      </c>
      <c r="AT232" s="239" t="s">
        <v>226</v>
      </c>
      <c r="AU232" s="239" t="s">
        <v>85</v>
      </c>
      <c r="AY232" s="18" t="s">
        <v>224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231</v>
      </c>
      <c r="BM232" s="239" t="s">
        <v>340</v>
      </c>
    </row>
    <row r="233" s="14" customFormat="1">
      <c r="A233" s="14"/>
      <c r="B233" s="252"/>
      <c r="C233" s="253"/>
      <c r="D233" s="243" t="s">
        <v>233</v>
      </c>
      <c r="E233" s="254" t="s">
        <v>1</v>
      </c>
      <c r="F233" s="255" t="s">
        <v>341</v>
      </c>
      <c r="G233" s="253"/>
      <c r="H233" s="256">
        <v>1.4630000000000001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233</v>
      </c>
      <c r="AU233" s="262" t="s">
        <v>85</v>
      </c>
      <c r="AV233" s="14" t="s">
        <v>85</v>
      </c>
      <c r="AW233" s="14" t="s">
        <v>32</v>
      </c>
      <c r="AX233" s="14" t="s">
        <v>76</v>
      </c>
      <c r="AY233" s="262" t="s">
        <v>224</v>
      </c>
    </row>
    <row r="234" s="14" customFormat="1">
      <c r="A234" s="14"/>
      <c r="B234" s="252"/>
      <c r="C234" s="253"/>
      <c r="D234" s="243" t="s">
        <v>233</v>
      </c>
      <c r="E234" s="254" t="s">
        <v>1</v>
      </c>
      <c r="F234" s="255" t="s">
        <v>342</v>
      </c>
      <c r="G234" s="253"/>
      <c r="H234" s="256">
        <v>20.524999999999999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233</v>
      </c>
      <c r="AU234" s="262" t="s">
        <v>85</v>
      </c>
      <c r="AV234" s="14" t="s">
        <v>85</v>
      </c>
      <c r="AW234" s="14" t="s">
        <v>32</v>
      </c>
      <c r="AX234" s="14" t="s">
        <v>76</v>
      </c>
      <c r="AY234" s="262" t="s">
        <v>224</v>
      </c>
    </row>
    <row r="235" s="14" customFormat="1">
      <c r="A235" s="14"/>
      <c r="B235" s="252"/>
      <c r="C235" s="253"/>
      <c r="D235" s="243" t="s">
        <v>233</v>
      </c>
      <c r="E235" s="254" t="s">
        <v>1</v>
      </c>
      <c r="F235" s="255" t="s">
        <v>343</v>
      </c>
      <c r="G235" s="253"/>
      <c r="H235" s="256">
        <v>6.6799999999999997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233</v>
      </c>
      <c r="AU235" s="262" t="s">
        <v>85</v>
      </c>
      <c r="AV235" s="14" t="s">
        <v>85</v>
      </c>
      <c r="AW235" s="14" t="s">
        <v>32</v>
      </c>
      <c r="AX235" s="14" t="s">
        <v>76</v>
      </c>
      <c r="AY235" s="262" t="s">
        <v>224</v>
      </c>
    </row>
    <row r="236" s="14" customFormat="1">
      <c r="A236" s="14"/>
      <c r="B236" s="252"/>
      <c r="C236" s="253"/>
      <c r="D236" s="243" t="s">
        <v>233</v>
      </c>
      <c r="E236" s="254" t="s">
        <v>1</v>
      </c>
      <c r="F236" s="255" t="s">
        <v>344</v>
      </c>
      <c r="G236" s="253"/>
      <c r="H236" s="256">
        <v>9.6999999999999993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233</v>
      </c>
      <c r="AU236" s="262" t="s">
        <v>85</v>
      </c>
      <c r="AV236" s="14" t="s">
        <v>85</v>
      </c>
      <c r="AW236" s="14" t="s">
        <v>32</v>
      </c>
      <c r="AX236" s="14" t="s">
        <v>76</v>
      </c>
      <c r="AY236" s="262" t="s">
        <v>224</v>
      </c>
    </row>
    <row r="237" s="14" customFormat="1">
      <c r="A237" s="14"/>
      <c r="B237" s="252"/>
      <c r="C237" s="253"/>
      <c r="D237" s="243" t="s">
        <v>233</v>
      </c>
      <c r="E237" s="254" t="s">
        <v>1</v>
      </c>
      <c r="F237" s="255" t="s">
        <v>345</v>
      </c>
      <c r="G237" s="253"/>
      <c r="H237" s="256">
        <v>13.345000000000001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233</v>
      </c>
      <c r="AU237" s="262" t="s">
        <v>85</v>
      </c>
      <c r="AV237" s="14" t="s">
        <v>85</v>
      </c>
      <c r="AW237" s="14" t="s">
        <v>32</v>
      </c>
      <c r="AX237" s="14" t="s">
        <v>76</v>
      </c>
      <c r="AY237" s="262" t="s">
        <v>224</v>
      </c>
    </row>
    <row r="238" s="14" customFormat="1">
      <c r="A238" s="14"/>
      <c r="B238" s="252"/>
      <c r="C238" s="253"/>
      <c r="D238" s="243" t="s">
        <v>233</v>
      </c>
      <c r="E238" s="254" t="s">
        <v>1</v>
      </c>
      <c r="F238" s="255" t="s">
        <v>346</v>
      </c>
      <c r="G238" s="253"/>
      <c r="H238" s="256">
        <v>2.75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233</v>
      </c>
      <c r="AU238" s="262" t="s">
        <v>85</v>
      </c>
      <c r="AV238" s="14" t="s">
        <v>85</v>
      </c>
      <c r="AW238" s="14" t="s">
        <v>32</v>
      </c>
      <c r="AX238" s="14" t="s">
        <v>76</v>
      </c>
      <c r="AY238" s="262" t="s">
        <v>224</v>
      </c>
    </row>
    <row r="239" s="14" customFormat="1">
      <c r="A239" s="14"/>
      <c r="B239" s="252"/>
      <c r="C239" s="253"/>
      <c r="D239" s="243" t="s">
        <v>233</v>
      </c>
      <c r="E239" s="254" t="s">
        <v>1</v>
      </c>
      <c r="F239" s="255" t="s">
        <v>347</v>
      </c>
      <c r="G239" s="253"/>
      <c r="H239" s="256">
        <v>7.5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233</v>
      </c>
      <c r="AU239" s="262" t="s">
        <v>85</v>
      </c>
      <c r="AV239" s="14" t="s">
        <v>85</v>
      </c>
      <c r="AW239" s="14" t="s">
        <v>32</v>
      </c>
      <c r="AX239" s="14" t="s">
        <v>76</v>
      </c>
      <c r="AY239" s="262" t="s">
        <v>224</v>
      </c>
    </row>
    <row r="240" s="14" customFormat="1">
      <c r="A240" s="14"/>
      <c r="B240" s="252"/>
      <c r="C240" s="253"/>
      <c r="D240" s="243" t="s">
        <v>233</v>
      </c>
      <c r="E240" s="254" t="s">
        <v>1</v>
      </c>
      <c r="F240" s="255" t="s">
        <v>348</v>
      </c>
      <c r="G240" s="253"/>
      <c r="H240" s="256">
        <v>1.2150000000000001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233</v>
      </c>
      <c r="AU240" s="262" t="s">
        <v>85</v>
      </c>
      <c r="AV240" s="14" t="s">
        <v>85</v>
      </c>
      <c r="AW240" s="14" t="s">
        <v>32</v>
      </c>
      <c r="AX240" s="14" t="s">
        <v>76</v>
      </c>
      <c r="AY240" s="262" t="s">
        <v>224</v>
      </c>
    </row>
    <row r="241" s="14" customFormat="1">
      <c r="A241" s="14"/>
      <c r="B241" s="252"/>
      <c r="C241" s="253"/>
      <c r="D241" s="243" t="s">
        <v>233</v>
      </c>
      <c r="E241" s="254" t="s">
        <v>1</v>
      </c>
      <c r="F241" s="255" t="s">
        <v>349</v>
      </c>
      <c r="G241" s="253"/>
      <c r="H241" s="256">
        <v>10.44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233</v>
      </c>
      <c r="AU241" s="262" t="s">
        <v>85</v>
      </c>
      <c r="AV241" s="14" t="s">
        <v>85</v>
      </c>
      <c r="AW241" s="14" t="s">
        <v>32</v>
      </c>
      <c r="AX241" s="14" t="s">
        <v>76</v>
      </c>
      <c r="AY241" s="262" t="s">
        <v>224</v>
      </c>
    </row>
    <row r="242" s="14" customFormat="1">
      <c r="A242" s="14"/>
      <c r="B242" s="252"/>
      <c r="C242" s="253"/>
      <c r="D242" s="243" t="s">
        <v>233</v>
      </c>
      <c r="E242" s="254" t="s">
        <v>1</v>
      </c>
      <c r="F242" s="255" t="s">
        <v>350</v>
      </c>
      <c r="G242" s="253"/>
      <c r="H242" s="256">
        <v>24.744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233</v>
      </c>
      <c r="AU242" s="262" t="s">
        <v>85</v>
      </c>
      <c r="AV242" s="14" t="s">
        <v>85</v>
      </c>
      <c r="AW242" s="14" t="s">
        <v>32</v>
      </c>
      <c r="AX242" s="14" t="s">
        <v>76</v>
      </c>
      <c r="AY242" s="262" t="s">
        <v>224</v>
      </c>
    </row>
    <row r="243" s="14" customFormat="1">
      <c r="A243" s="14"/>
      <c r="B243" s="252"/>
      <c r="C243" s="253"/>
      <c r="D243" s="243" t="s">
        <v>233</v>
      </c>
      <c r="E243" s="254" t="s">
        <v>1</v>
      </c>
      <c r="F243" s="255" t="s">
        <v>351</v>
      </c>
      <c r="G243" s="253"/>
      <c r="H243" s="256">
        <v>32.5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233</v>
      </c>
      <c r="AU243" s="262" t="s">
        <v>85</v>
      </c>
      <c r="AV243" s="14" t="s">
        <v>85</v>
      </c>
      <c r="AW243" s="14" t="s">
        <v>32</v>
      </c>
      <c r="AX243" s="14" t="s">
        <v>76</v>
      </c>
      <c r="AY243" s="262" t="s">
        <v>224</v>
      </c>
    </row>
    <row r="244" s="14" customFormat="1">
      <c r="A244" s="14"/>
      <c r="B244" s="252"/>
      <c r="C244" s="253"/>
      <c r="D244" s="243" t="s">
        <v>233</v>
      </c>
      <c r="E244" s="254" t="s">
        <v>1</v>
      </c>
      <c r="F244" s="255" t="s">
        <v>352</v>
      </c>
      <c r="G244" s="253"/>
      <c r="H244" s="256">
        <v>-50.438000000000002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233</v>
      </c>
      <c r="AU244" s="262" t="s">
        <v>85</v>
      </c>
      <c r="AV244" s="14" t="s">
        <v>85</v>
      </c>
      <c r="AW244" s="14" t="s">
        <v>32</v>
      </c>
      <c r="AX244" s="14" t="s">
        <v>76</v>
      </c>
      <c r="AY244" s="262" t="s">
        <v>224</v>
      </c>
    </row>
    <row r="245" s="14" customFormat="1">
      <c r="A245" s="14"/>
      <c r="B245" s="252"/>
      <c r="C245" s="253"/>
      <c r="D245" s="243" t="s">
        <v>233</v>
      </c>
      <c r="E245" s="254" t="s">
        <v>1</v>
      </c>
      <c r="F245" s="255" t="s">
        <v>353</v>
      </c>
      <c r="G245" s="253"/>
      <c r="H245" s="256">
        <v>-14.475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233</v>
      </c>
      <c r="AU245" s="262" t="s">
        <v>85</v>
      </c>
      <c r="AV245" s="14" t="s">
        <v>85</v>
      </c>
      <c r="AW245" s="14" t="s">
        <v>32</v>
      </c>
      <c r="AX245" s="14" t="s">
        <v>76</v>
      </c>
      <c r="AY245" s="262" t="s">
        <v>224</v>
      </c>
    </row>
    <row r="246" s="14" customFormat="1">
      <c r="A246" s="14"/>
      <c r="B246" s="252"/>
      <c r="C246" s="253"/>
      <c r="D246" s="243" t="s">
        <v>233</v>
      </c>
      <c r="E246" s="254" t="s">
        <v>1</v>
      </c>
      <c r="F246" s="255" t="s">
        <v>354</v>
      </c>
      <c r="G246" s="253"/>
      <c r="H246" s="256">
        <v>-2.8500000000000001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233</v>
      </c>
      <c r="AU246" s="262" t="s">
        <v>85</v>
      </c>
      <c r="AV246" s="14" t="s">
        <v>85</v>
      </c>
      <c r="AW246" s="14" t="s">
        <v>32</v>
      </c>
      <c r="AX246" s="14" t="s">
        <v>76</v>
      </c>
      <c r="AY246" s="262" t="s">
        <v>224</v>
      </c>
    </row>
    <row r="247" s="15" customFormat="1">
      <c r="A247" s="15"/>
      <c r="B247" s="263"/>
      <c r="C247" s="264"/>
      <c r="D247" s="243" t="s">
        <v>233</v>
      </c>
      <c r="E247" s="265" t="s">
        <v>1</v>
      </c>
      <c r="F247" s="266" t="s">
        <v>237</v>
      </c>
      <c r="G247" s="264"/>
      <c r="H247" s="267">
        <v>63.098999999999997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3" t="s">
        <v>233</v>
      </c>
      <c r="AU247" s="273" t="s">
        <v>85</v>
      </c>
      <c r="AV247" s="15" t="s">
        <v>231</v>
      </c>
      <c r="AW247" s="15" t="s">
        <v>32</v>
      </c>
      <c r="AX247" s="15" t="s">
        <v>83</v>
      </c>
      <c r="AY247" s="273" t="s">
        <v>224</v>
      </c>
    </row>
    <row r="248" s="2" customFormat="1" ht="24.15" customHeight="1">
      <c r="A248" s="39"/>
      <c r="B248" s="40"/>
      <c r="C248" s="228" t="s">
        <v>355</v>
      </c>
      <c r="D248" s="228" t="s">
        <v>226</v>
      </c>
      <c r="E248" s="229" t="s">
        <v>356</v>
      </c>
      <c r="F248" s="230" t="s">
        <v>357</v>
      </c>
      <c r="G248" s="231" t="s">
        <v>229</v>
      </c>
      <c r="H248" s="232">
        <v>4.6639999999999997</v>
      </c>
      <c r="I248" s="233"/>
      <c r="J248" s="234">
        <f>ROUND(I248*H248,2)</f>
        <v>0</v>
      </c>
      <c r="K248" s="230" t="s">
        <v>230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2.5504500000000001</v>
      </c>
      <c r="R248" s="237">
        <f>Q248*H248</f>
        <v>11.895298799999999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231</v>
      </c>
      <c r="AT248" s="239" t="s">
        <v>226</v>
      </c>
      <c r="AU248" s="239" t="s">
        <v>85</v>
      </c>
      <c r="AY248" s="18" t="s">
        <v>224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231</v>
      </c>
      <c r="BM248" s="239" t="s">
        <v>358</v>
      </c>
    </row>
    <row r="249" s="13" customFormat="1">
      <c r="A249" s="13"/>
      <c r="B249" s="241"/>
      <c r="C249" s="242"/>
      <c r="D249" s="243" t="s">
        <v>233</v>
      </c>
      <c r="E249" s="244" t="s">
        <v>1</v>
      </c>
      <c r="F249" s="245" t="s">
        <v>359</v>
      </c>
      <c r="G249" s="242"/>
      <c r="H249" s="244" t="s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233</v>
      </c>
      <c r="AU249" s="251" t="s">
        <v>85</v>
      </c>
      <c r="AV249" s="13" t="s">
        <v>83</v>
      </c>
      <c r="AW249" s="13" t="s">
        <v>32</v>
      </c>
      <c r="AX249" s="13" t="s">
        <v>76</v>
      </c>
      <c r="AY249" s="251" t="s">
        <v>224</v>
      </c>
    </row>
    <row r="250" s="14" customFormat="1">
      <c r="A250" s="14"/>
      <c r="B250" s="252"/>
      <c r="C250" s="253"/>
      <c r="D250" s="243" t="s">
        <v>233</v>
      </c>
      <c r="E250" s="254" t="s">
        <v>1</v>
      </c>
      <c r="F250" s="255" t="s">
        <v>360</v>
      </c>
      <c r="G250" s="253"/>
      <c r="H250" s="256">
        <v>1.6639999999999999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233</v>
      </c>
      <c r="AU250" s="262" t="s">
        <v>85</v>
      </c>
      <c r="AV250" s="14" t="s">
        <v>85</v>
      </c>
      <c r="AW250" s="14" t="s">
        <v>32</v>
      </c>
      <c r="AX250" s="14" t="s">
        <v>76</v>
      </c>
      <c r="AY250" s="262" t="s">
        <v>224</v>
      </c>
    </row>
    <row r="251" s="13" customFormat="1">
      <c r="A251" s="13"/>
      <c r="B251" s="241"/>
      <c r="C251" s="242"/>
      <c r="D251" s="243" t="s">
        <v>233</v>
      </c>
      <c r="E251" s="244" t="s">
        <v>1</v>
      </c>
      <c r="F251" s="245" t="s">
        <v>361</v>
      </c>
      <c r="G251" s="242"/>
      <c r="H251" s="244" t="s">
        <v>1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233</v>
      </c>
      <c r="AU251" s="251" t="s">
        <v>85</v>
      </c>
      <c r="AV251" s="13" t="s">
        <v>83</v>
      </c>
      <c r="AW251" s="13" t="s">
        <v>32</v>
      </c>
      <c r="AX251" s="13" t="s">
        <v>76</v>
      </c>
      <c r="AY251" s="251" t="s">
        <v>224</v>
      </c>
    </row>
    <row r="252" s="14" customFormat="1">
      <c r="A252" s="14"/>
      <c r="B252" s="252"/>
      <c r="C252" s="253"/>
      <c r="D252" s="243" t="s">
        <v>233</v>
      </c>
      <c r="E252" s="254" t="s">
        <v>1</v>
      </c>
      <c r="F252" s="255" t="s">
        <v>362</v>
      </c>
      <c r="G252" s="253"/>
      <c r="H252" s="256">
        <v>3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233</v>
      </c>
      <c r="AU252" s="262" t="s">
        <v>85</v>
      </c>
      <c r="AV252" s="14" t="s">
        <v>85</v>
      </c>
      <c r="AW252" s="14" t="s">
        <v>32</v>
      </c>
      <c r="AX252" s="14" t="s">
        <v>76</v>
      </c>
      <c r="AY252" s="262" t="s">
        <v>224</v>
      </c>
    </row>
    <row r="253" s="15" customFormat="1">
      <c r="A253" s="15"/>
      <c r="B253" s="263"/>
      <c r="C253" s="264"/>
      <c r="D253" s="243" t="s">
        <v>233</v>
      </c>
      <c r="E253" s="265" t="s">
        <v>1</v>
      </c>
      <c r="F253" s="266" t="s">
        <v>237</v>
      </c>
      <c r="G253" s="264"/>
      <c r="H253" s="267">
        <v>4.6639999999999997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3" t="s">
        <v>233</v>
      </c>
      <c r="AU253" s="273" t="s">
        <v>85</v>
      </c>
      <c r="AV253" s="15" t="s">
        <v>231</v>
      </c>
      <c r="AW253" s="15" t="s">
        <v>32</v>
      </c>
      <c r="AX253" s="15" t="s">
        <v>83</v>
      </c>
      <c r="AY253" s="273" t="s">
        <v>224</v>
      </c>
    </row>
    <row r="254" s="2" customFormat="1" ht="24.15" customHeight="1">
      <c r="A254" s="39"/>
      <c r="B254" s="40"/>
      <c r="C254" s="228" t="s">
        <v>363</v>
      </c>
      <c r="D254" s="228" t="s">
        <v>226</v>
      </c>
      <c r="E254" s="229" t="s">
        <v>364</v>
      </c>
      <c r="F254" s="230" t="s">
        <v>365</v>
      </c>
      <c r="G254" s="231" t="s">
        <v>332</v>
      </c>
      <c r="H254" s="232">
        <v>0.433</v>
      </c>
      <c r="I254" s="233"/>
      <c r="J254" s="234">
        <f>ROUND(I254*H254,2)</f>
        <v>0</v>
      </c>
      <c r="K254" s="230" t="s">
        <v>230</v>
      </c>
      <c r="L254" s="45"/>
      <c r="M254" s="235" t="s">
        <v>1</v>
      </c>
      <c r="N254" s="236" t="s">
        <v>41</v>
      </c>
      <c r="O254" s="92"/>
      <c r="P254" s="237">
        <f>O254*H254</f>
        <v>0</v>
      </c>
      <c r="Q254" s="237">
        <v>1.0593999999999999</v>
      </c>
      <c r="R254" s="237">
        <f>Q254*H254</f>
        <v>0.45872019999999997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231</v>
      </c>
      <c r="AT254" s="239" t="s">
        <v>226</v>
      </c>
      <c r="AU254" s="239" t="s">
        <v>85</v>
      </c>
      <c r="AY254" s="18" t="s">
        <v>224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231</v>
      </c>
      <c r="BM254" s="239" t="s">
        <v>366</v>
      </c>
    </row>
    <row r="255" s="14" customFormat="1">
      <c r="A255" s="14"/>
      <c r="B255" s="252"/>
      <c r="C255" s="253"/>
      <c r="D255" s="243" t="s">
        <v>233</v>
      </c>
      <c r="E255" s="254" t="s">
        <v>1</v>
      </c>
      <c r="F255" s="255" t="s">
        <v>367</v>
      </c>
      <c r="G255" s="253"/>
      <c r="H255" s="256">
        <v>0.433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233</v>
      </c>
      <c r="AU255" s="262" t="s">
        <v>85</v>
      </c>
      <c r="AV255" s="14" t="s">
        <v>85</v>
      </c>
      <c r="AW255" s="14" t="s">
        <v>32</v>
      </c>
      <c r="AX255" s="14" t="s">
        <v>83</v>
      </c>
      <c r="AY255" s="262" t="s">
        <v>224</v>
      </c>
    </row>
    <row r="256" s="12" customFormat="1" ht="22.8" customHeight="1">
      <c r="A256" s="12"/>
      <c r="B256" s="212"/>
      <c r="C256" s="213"/>
      <c r="D256" s="214" t="s">
        <v>75</v>
      </c>
      <c r="E256" s="226" t="s">
        <v>243</v>
      </c>
      <c r="F256" s="226" t="s">
        <v>368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SUM(P257:P369)</f>
        <v>0</v>
      </c>
      <c r="Q256" s="220"/>
      <c r="R256" s="221">
        <f>SUM(R257:R369)</f>
        <v>282.25131187</v>
      </c>
      <c r="S256" s="220"/>
      <c r="T256" s="222">
        <f>SUM(T257:T369)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83</v>
      </c>
      <c r="AT256" s="224" t="s">
        <v>75</v>
      </c>
      <c r="AU256" s="224" t="s">
        <v>83</v>
      </c>
      <c r="AY256" s="223" t="s">
        <v>224</v>
      </c>
      <c r="BK256" s="225">
        <f>SUM(BK257:BK369)</f>
        <v>0</v>
      </c>
    </row>
    <row r="257" s="2" customFormat="1" ht="24.15" customHeight="1">
      <c r="A257" s="39"/>
      <c r="B257" s="40"/>
      <c r="C257" s="228" t="s">
        <v>369</v>
      </c>
      <c r="D257" s="228" t="s">
        <v>226</v>
      </c>
      <c r="E257" s="229" t="s">
        <v>370</v>
      </c>
      <c r="F257" s="230" t="s">
        <v>371</v>
      </c>
      <c r="G257" s="231" t="s">
        <v>229</v>
      </c>
      <c r="H257" s="232">
        <v>4.8419999999999996</v>
      </c>
      <c r="I257" s="233"/>
      <c r="J257" s="234">
        <f>ROUND(I257*H257,2)</f>
        <v>0</v>
      </c>
      <c r="K257" s="230" t="s">
        <v>230</v>
      </c>
      <c r="L257" s="45"/>
      <c r="M257" s="235" t="s">
        <v>1</v>
      </c>
      <c r="N257" s="236" t="s">
        <v>41</v>
      </c>
      <c r="O257" s="92"/>
      <c r="P257" s="237">
        <f>O257*H257</f>
        <v>0</v>
      </c>
      <c r="Q257" s="237">
        <v>1.8775</v>
      </c>
      <c r="R257" s="237">
        <f>Q257*H257</f>
        <v>9.0908549999999995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231</v>
      </c>
      <c r="AT257" s="239" t="s">
        <v>226</v>
      </c>
      <c r="AU257" s="239" t="s">
        <v>85</v>
      </c>
      <c r="AY257" s="18" t="s">
        <v>224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83</v>
      </c>
      <c r="BK257" s="240">
        <f>ROUND(I257*H257,2)</f>
        <v>0</v>
      </c>
      <c r="BL257" s="18" t="s">
        <v>231</v>
      </c>
      <c r="BM257" s="239" t="s">
        <v>372</v>
      </c>
    </row>
    <row r="258" s="14" customFormat="1">
      <c r="A258" s="14"/>
      <c r="B258" s="252"/>
      <c r="C258" s="253"/>
      <c r="D258" s="243" t="s">
        <v>233</v>
      </c>
      <c r="E258" s="254" t="s">
        <v>1</v>
      </c>
      <c r="F258" s="255" t="s">
        <v>373</v>
      </c>
      <c r="G258" s="253"/>
      <c r="H258" s="256">
        <v>0.47999999999999998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233</v>
      </c>
      <c r="AU258" s="262" t="s">
        <v>85</v>
      </c>
      <c r="AV258" s="14" t="s">
        <v>85</v>
      </c>
      <c r="AW258" s="14" t="s">
        <v>32</v>
      </c>
      <c r="AX258" s="14" t="s">
        <v>76</v>
      </c>
      <c r="AY258" s="262" t="s">
        <v>224</v>
      </c>
    </row>
    <row r="259" s="14" customFormat="1">
      <c r="A259" s="14"/>
      <c r="B259" s="252"/>
      <c r="C259" s="253"/>
      <c r="D259" s="243" t="s">
        <v>233</v>
      </c>
      <c r="E259" s="254" t="s">
        <v>1</v>
      </c>
      <c r="F259" s="255" t="s">
        <v>374</v>
      </c>
      <c r="G259" s="253"/>
      <c r="H259" s="256">
        <v>1.8600000000000001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233</v>
      </c>
      <c r="AU259" s="262" t="s">
        <v>85</v>
      </c>
      <c r="AV259" s="14" t="s">
        <v>85</v>
      </c>
      <c r="AW259" s="14" t="s">
        <v>32</v>
      </c>
      <c r="AX259" s="14" t="s">
        <v>76</v>
      </c>
      <c r="AY259" s="262" t="s">
        <v>224</v>
      </c>
    </row>
    <row r="260" s="14" customFormat="1">
      <c r="A260" s="14"/>
      <c r="B260" s="252"/>
      <c r="C260" s="253"/>
      <c r="D260" s="243" t="s">
        <v>233</v>
      </c>
      <c r="E260" s="254" t="s">
        <v>1</v>
      </c>
      <c r="F260" s="255" t="s">
        <v>375</v>
      </c>
      <c r="G260" s="253"/>
      <c r="H260" s="256">
        <v>1.296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233</v>
      </c>
      <c r="AU260" s="262" t="s">
        <v>85</v>
      </c>
      <c r="AV260" s="14" t="s">
        <v>85</v>
      </c>
      <c r="AW260" s="14" t="s">
        <v>32</v>
      </c>
      <c r="AX260" s="14" t="s">
        <v>76</v>
      </c>
      <c r="AY260" s="262" t="s">
        <v>224</v>
      </c>
    </row>
    <row r="261" s="14" customFormat="1">
      <c r="A261" s="14"/>
      <c r="B261" s="252"/>
      <c r="C261" s="253"/>
      <c r="D261" s="243" t="s">
        <v>233</v>
      </c>
      <c r="E261" s="254" t="s">
        <v>1</v>
      </c>
      <c r="F261" s="255" t="s">
        <v>376</v>
      </c>
      <c r="G261" s="253"/>
      <c r="H261" s="256">
        <v>0.60599999999999998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233</v>
      </c>
      <c r="AU261" s="262" t="s">
        <v>85</v>
      </c>
      <c r="AV261" s="14" t="s">
        <v>85</v>
      </c>
      <c r="AW261" s="14" t="s">
        <v>32</v>
      </c>
      <c r="AX261" s="14" t="s">
        <v>76</v>
      </c>
      <c r="AY261" s="262" t="s">
        <v>224</v>
      </c>
    </row>
    <row r="262" s="14" customFormat="1">
      <c r="A262" s="14"/>
      <c r="B262" s="252"/>
      <c r="C262" s="253"/>
      <c r="D262" s="243" t="s">
        <v>233</v>
      </c>
      <c r="E262" s="254" t="s">
        <v>1</v>
      </c>
      <c r="F262" s="255" t="s">
        <v>377</v>
      </c>
      <c r="G262" s="253"/>
      <c r="H262" s="256">
        <v>0.59999999999999998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233</v>
      </c>
      <c r="AU262" s="262" t="s">
        <v>85</v>
      </c>
      <c r="AV262" s="14" t="s">
        <v>85</v>
      </c>
      <c r="AW262" s="14" t="s">
        <v>32</v>
      </c>
      <c r="AX262" s="14" t="s">
        <v>76</v>
      </c>
      <c r="AY262" s="262" t="s">
        <v>224</v>
      </c>
    </row>
    <row r="263" s="15" customFormat="1">
      <c r="A263" s="15"/>
      <c r="B263" s="263"/>
      <c r="C263" s="264"/>
      <c r="D263" s="243" t="s">
        <v>233</v>
      </c>
      <c r="E263" s="265" t="s">
        <v>1</v>
      </c>
      <c r="F263" s="266" t="s">
        <v>237</v>
      </c>
      <c r="G263" s="264"/>
      <c r="H263" s="267">
        <v>4.8419999999999996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3" t="s">
        <v>233</v>
      </c>
      <c r="AU263" s="273" t="s">
        <v>85</v>
      </c>
      <c r="AV263" s="15" t="s">
        <v>231</v>
      </c>
      <c r="AW263" s="15" t="s">
        <v>32</v>
      </c>
      <c r="AX263" s="15" t="s">
        <v>83</v>
      </c>
      <c r="AY263" s="273" t="s">
        <v>224</v>
      </c>
    </row>
    <row r="264" s="2" customFormat="1" ht="21.75" customHeight="1">
      <c r="A264" s="39"/>
      <c r="B264" s="40"/>
      <c r="C264" s="228" t="s">
        <v>378</v>
      </c>
      <c r="D264" s="228" t="s">
        <v>226</v>
      </c>
      <c r="E264" s="229" t="s">
        <v>379</v>
      </c>
      <c r="F264" s="230" t="s">
        <v>380</v>
      </c>
      <c r="G264" s="231" t="s">
        <v>229</v>
      </c>
      <c r="H264" s="232">
        <v>47</v>
      </c>
      <c r="I264" s="233"/>
      <c r="J264" s="234">
        <f>ROUND(I264*H264,2)</f>
        <v>0</v>
      </c>
      <c r="K264" s="230" t="s">
        <v>230</v>
      </c>
      <c r="L264" s="45"/>
      <c r="M264" s="235" t="s">
        <v>1</v>
      </c>
      <c r="N264" s="236" t="s">
        <v>41</v>
      </c>
      <c r="O264" s="92"/>
      <c r="P264" s="237">
        <f>O264*H264</f>
        <v>0</v>
      </c>
      <c r="Q264" s="237">
        <v>1.78636</v>
      </c>
      <c r="R264" s="237">
        <f>Q264*H264</f>
        <v>83.958919999999992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231</v>
      </c>
      <c r="AT264" s="239" t="s">
        <v>226</v>
      </c>
      <c r="AU264" s="239" t="s">
        <v>85</v>
      </c>
      <c r="AY264" s="18" t="s">
        <v>224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231</v>
      </c>
      <c r="BM264" s="239" t="s">
        <v>381</v>
      </c>
    </row>
    <row r="265" s="13" customFormat="1">
      <c r="A265" s="13"/>
      <c r="B265" s="241"/>
      <c r="C265" s="242"/>
      <c r="D265" s="243" t="s">
        <v>233</v>
      </c>
      <c r="E265" s="244" t="s">
        <v>1</v>
      </c>
      <c r="F265" s="245" t="s">
        <v>247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233</v>
      </c>
      <c r="AU265" s="251" t="s">
        <v>85</v>
      </c>
      <c r="AV265" s="13" t="s">
        <v>83</v>
      </c>
      <c r="AW265" s="13" t="s">
        <v>32</v>
      </c>
      <c r="AX265" s="13" t="s">
        <v>76</v>
      </c>
      <c r="AY265" s="251" t="s">
        <v>224</v>
      </c>
    </row>
    <row r="266" s="14" customFormat="1">
      <c r="A266" s="14"/>
      <c r="B266" s="252"/>
      <c r="C266" s="253"/>
      <c r="D266" s="243" t="s">
        <v>233</v>
      </c>
      <c r="E266" s="254" t="s">
        <v>1</v>
      </c>
      <c r="F266" s="255" t="s">
        <v>382</v>
      </c>
      <c r="G266" s="253"/>
      <c r="H266" s="256">
        <v>10.417999999999999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233</v>
      </c>
      <c r="AU266" s="262" t="s">
        <v>85</v>
      </c>
      <c r="AV266" s="14" t="s">
        <v>85</v>
      </c>
      <c r="AW266" s="14" t="s">
        <v>32</v>
      </c>
      <c r="AX266" s="14" t="s">
        <v>76</v>
      </c>
      <c r="AY266" s="262" t="s">
        <v>224</v>
      </c>
    </row>
    <row r="267" s="14" customFormat="1">
      <c r="A267" s="14"/>
      <c r="B267" s="252"/>
      <c r="C267" s="253"/>
      <c r="D267" s="243" t="s">
        <v>233</v>
      </c>
      <c r="E267" s="254" t="s">
        <v>1</v>
      </c>
      <c r="F267" s="255" t="s">
        <v>383</v>
      </c>
      <c r="G267" s="253"/>
      <c r="H267" s="256">
        <v>1.3680000000000001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233</v>
      </c>
      <c r="AU267" s="262" t="s">
        <v>85</v>
      </c>
      <c r="AV267" s="14" t="s">
        <v>85</v>
      </c>
      <c r="AW267" s="14" t="s">
        <v>32</v>
      </c>
      <c r="AX267" s="14" t="s">
        <v>76</v>
      </c>
      <c r="AY267" s="262" t="s">
        <v>224</v>
      </c>
    </row>
    <row r="268" s="14" customFormat="1">
      <c r="A268" s="14"/>
      <c r="B268" s="252"/>
      <c r="C268" s="253"/>
      <c r="D268" s="243" t="s">
        <v>233</v>
      </c>
      <c r="E268" s="254" t="s">
        <v>1</v>
      </c>
      <c r="F268" s="255" t="s">
        <v>384</v>
      </c>
      <c r="G268" s="253"/>
      <c r="H268" s="256">
        <v>20.263999999999999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233</v>
      </c>
      <c r="AU268" s="262" t="s">
        <v>85</v>
      </c>
      <c r="AV268" s="14" t="s">
        <v>85</v>
      </c>
      <c r="AW268" s="14" t="s">
        <v>32</v>
      </c>
      <c r="AX268" s="14" t="s">
        <v>76</v>
      </c>
      <c r="AY268" s="262" t="s">
        <v>224</v>
      </c>
    </row>
    <row r="269" s="14" customFormat="1">
      <c r="A269" s="14"/>
      <c r="B269" s="252"/>
      <c r="C269" s="253"/>
      <c r="D269" s="243" t="s">
        <v>233</v>
      </c>
      <c r="E269" s="254" t="s">
        <v>1</v>
      </c>
      <c r="F269" s="255" t="s">
        <v>385</v>
      </c>
      <c r="G269" s="253"/>
      <c r="H269" s="256">
        <v>-1.1479999999999999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233</v>
      </c>
      <c r="AU269" s="262" t="s">
        <v>85</v>
      </c>
      <c r="AV269" s="14" t="s">
        <v>85</v>
      </c>
      <c r="AW269" s="14" t="s">
        <v>32</v>
      </c>
      <c r="AX269" s="14" t="s">
        <v>76</v>
      </c>
      <c r="AY269" s="262" t="s">
        <v>224</v>
      </c>
    </row>
    <row r="270" s="13" customFormat="1">
      <c r="A270" s="13"/>
      <c r="B270" s="241"/>
      <c r="C270" s="242"/>
      <c r="D270" s="243" t="s">
        <v>233</v>
      </c>
      <c r="E270" s="244" t="s">
        <v>1</v>
      </c>
      <c r="F270" s="245" t="s">
        <v>386</v>
      </c>
      <c r="G270" s="242"/>
      <c r="H270" s="244" t="s">
        <v>1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233</v>
      </c>
      <c r="AU270" s="251" t="s">
        <v>85</v>
      </c>
      <c r="AV270" s="13" t="s">
        <v>83</v>
      </c>
      <c r="AW270" s="13" t="s">
        <v>32</v>
      </c>
      <c r="AX270" s="13" t="s">
        <v>76</v>
      </c>
      <c r="AY270" s="251" t="s">
        <v>224</v>
      </c>
    </row>
    <row r="271" s="14" customFormat="1">
      <c r="A271" s="14"/>
      <c r="B271" s="252"/>
      <c r="C271" s="253"/>
      <c r="D271" s="243" t="s">
        <v>233</v>
      </c>
      <c r="E271" s="254" t="s">
        <v>1</v>
      </c>
      <c r="F271" s="255" t="s">
        <v>387</v>
      </c>
      <c r="G271" s="253"/>
      <c r="H271" s="256">
        <v>2.2989999999999999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233</v>
      </c>
      <c r="AU271" s="262" t="s">
        <v>85</v>
      </c>
      <c r="AV271" s="14" t="s">
        <v>85</v>
      </c>
      <c r="AW271" s="14" t="s">
        <v>32</v>
      </c>
      <c r="AX271" s="14" t="s">
        <v>76</v>
      </c>
      <c r="AY271" s="262" t="s">
        <v>224</v>
      </c>
    </row>
    <row r="272" s="14" customFormat="1">
      <c r="A272" s="14"/>
      <c r="B272" s="252"/>
      <c r="C272" s="253"/>
      <c r="D272" s="243" t="s">
        <v>233</v>
      </c>
      <c r="E272" s="254" t="s">
        <v>1</v>
      </c>
      <c r="F272" s="255" t="s">
        <v>388</v>
      </c>
      <c r="G272" s="253"/>
      <c r="H272" s="256">
        <v>-1.107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233</v>
      </c>
      <c r="AU272" s="262" t="s">
        <v>85</v>
      </c>
      <c r="AV272" s="14" t="s">
        <v>85</v>
      </c>
      <c r="AW272" s="14" t="s">
        <v>32</v>
      </c>
      <c r="AX272" s="14" t="s">
        <v>76</v>
      </c>
      <c r="AY272" s="262" t="s">
        <v>224</v>
      </c>
    </row>
    <row r="273" s="16" customFormat="1">
      <c r="A273" s="16"/>
      <c r="B273" s="274"/>
      <c r="C273" s="275"/>
      <c r="D273" s="243" t="s">
        <v>233</v>
      </c>
      <c r="E273" s="276" t="s">
        <v>1</v>
      </c>
      <c r="F273" s="277" t="s">
        <v>288</v>
      </c>
      <c r="G273" s="275"/>
      <c r="H273" s="278">
        <v>32.094000000000001</v>
      </c>
      <c r="I273" s="279"/>
      <c r="J273" s="275"/>
      <c r="K273" s="275"/>
      <c r="L273" s="280"/>
      <c r="M273" s="281"/>
      <c r="N273" s="282"/>
      <c r="O273" s="282"/>
      <c r="P273" s="282"/>
      <c r="Q273" s="282"/>
      <c r="R273" s="282"/>
      <c r="S273" s="282"/>
      <c r="T273" s="283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84" t="s">
        <v>233</v>
      </c>
      <c r="AU273" s="284" t="s">
        <v>85</v>
      </c>
      <c r="AV273" s="16" t="s">
        <v>243</v>
      </c>
      <c r="AW273" s="16" t="s">
        <v>32</v>
      </c>
      <c r="AX273" s="16" t="s">
        <v>76</v>
      </c>
      <c r="AY273" s="284" t="s">
        <v>224</v>
      </c>
    </row>
    <row r="274" s="13" customFormat="1">
      <c r="A274" s="13"/>
      <c r="B274" s="241"/>
      <c r="C274" s="242"/>
      <c r="D274" s="243" t="s">
        <v>233</v>
      </c>
      <c r="E274" s="244" t="s">
        <v>1</v>
      </c>
      <c r="F274" s="245" t="s">
        <v>389</v>
      </c>
      <c r="G274" s="242"/>
      <c r="H274" s="244" t="s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233</v>
      </c>
      <c r="AU274" s="251" t="s">
        <v>85</v>
      </c>
      <c r="AV274" s="13" t="s">
        <v>83</v>
      </c>
      <c r="AW274" s="13" t="s">
        <v>32</v>
      </c>
      <c r="AX274" s="13" t="s">
        <v>76</v>
      </c>
      <c r="AY274" s="251" t="s">
        <v>224</v>
      </c>
    </row>
    <row r="275" s="14" customFormat="1">
      <c r="A275" s="14"/>
      <c r="B275" s="252"/>
      <c r="C275" s="253"/>
      <c r="D275" s="243" t="s">
        <v>233</v>
      </c>
      <c r="E275" s="254" t="s">
        <v>1</v>
      </c>
      <c r="F275" s="255" t="s">
        <v>390</v>
      </c>
      <c r="G275" s="253"/>
      <c r="H275" s="256">
        <v>7.9470000000000001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233</v>
      </c>
      <c r="AU275" s="262" t="s">
        <v>85</v>
      </c>
      <c r="AV275" s="14" t="s">
        <v>85</v>
      </c>
      <c r="AW275" s="14" t="s">
        <v>32</v>
      </c>
      <c r="AX275" s="14" t="s">
        <v>76</v>
      </c>
      <c r="AY275" s="262" t="s">
        <v>224</v>
      </c>
    </row>
    <row r="276" s="14" customFormat="1">
      <c r="A276" s="14"/>
      <c r="B276" s="252"/>
      <c r="C276" s="253"/>
      <c r="D276" s="243" t="s">
        <v>233</v>
      </c>
      <c r="E276" s="254" t="s">
        <v>1</v>
      </c>
      <c r="F276" s="255" t="s">
        <v>391</v>
      </c>
      <c r="G276" s="253"/>
      <c r="H276" s="256">
        <v>3.3279999999999998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233</v>
      </c>
      <c r="AU276" s="262" t="s">
        <v>85</v>
      </c>
      <c r="AV276" s="14" t="s">
        <v>85</v>
      </c>
      <c r="AW276" s="14" t="s">
        <v>32</v>
      </c>
      <c r="AX276" s="14" t="s">
        <v>76</v>
      </c>
      <c r="AY276" s="262" t="s">
        <v>224</v>
      </c>
    </row>
    <row r="277" s="13" customFormat="1">
      <c r="A277" s="13"/>
      <c r="B277" s="241"/>
      <c r="C277" s="242"/>
      <c r="D277" s="243" t="s">
        <v>233</v>
      </c>
      <c r="E277" s="244" t="s">
        <v>1</v>
      </c>
      <c r="F277" s="245" t="s">
        <v>392</v>
      </c>
      <c r="G277" s="242"/>
      <c r="H277" s="244" t="s">
        <v>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233</v>
      </c>
      <c r="AU277" s="251" t="s">
        <v>85</v>
      </c>
      <c r="AV277" s="13" t="s">
        <v>83</v>
      </c>
      <c r="AW277" s="13" t="s">
        <v>32</v>
      </c>
      <c r="AX277" s="13" t="s">
        <v>76</v>
      </c>
      <c r="AY277" s="251" t="s">
        <v>224</v>
      </c>
    </row>
    <row r="278" s="14" customFormat="1">
      <c r="A278" s="14"/>
      <c r="B278" s="252"/>
      <c r="C278" s="253"/>
      <c r="D278" s="243" t="s">
        <v>233</v>
      </c>
      <c r="E278" s="254" t="s">
        <v>1</v>
      </c>
      <c r="F278" s="255" t="s">
        <v>393</v>
      </c>
      <c r="G278" s="253"/>
      <c r="H278" s="256">
        <v>2.9830000000000001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233</v>
      </c>
      <c r="AU278" s="262" t="s">
        <v>85</v>
      </c>
      <c r="AV278" s="14" t="s">
        <v>85</v>
      </c>
      <c r="AW278" s="14" t="s">
        <v>32</v>
      </c>
      <c r="AX278" s="14" t="s">
        <v>76</v>
      </c>
      <c r="AY278" s="262" t="s">
        <v>224</v>
      </c>
    </row>
    <row r="279" s="15" customFormat="1">
      <c r="A279" s="15"/>
      <c r="B279" s="263"/>
      <c r="C279" s="264"/>
      <c r="D279" s="243" t="s">
        <v>233</v>
      </c>
      <c r="E279" s="265" t="s">
        <v>1</v>
      </c>
      <c r="F279" s="266" t="s">
        <v>237</v>
      </c>
      <c r="G279" s="264"/>
      <c r="H279" s="267">
        <v>46.351999999999997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3" t="s">
        <v>233</v>
      </c>
      <c r="AU279" s="273" t="s">
        <v>85</v>
      </c>
      <c r="AV279" s="15" t="s">
        <v>231</v>
      </c>
      <c r="AW279" s="15" t="s">
        <v>32</v>
      </c>
      <c r="AX279" s="15" t="s">
        <v>76</v>
      </c>
      <c r="AY279" s="273" t="s">
        <v>224</v>
      </c>
    </row>
    <row r="280" s="14" customFormat="1">
      <c r="A280" s="14"/>
      <c r="B280" s="252"/>
      <c r="C280" s="253"/>
      <c r="D280" s="243" t="s">
        <v>233</v>
      </c>
      <c r="E280" s="254" t="s">
        <v>1</v>
      </c>
      <c r="F280" s="255" t="s">
        <v>394</v>
      </c>
      <c r="G280" s="253"/>
      <c r="H280" s="256">
        <v>47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233</v>
      </c>
      <c r="AU280" s="262" t="s">
        <v>85</v>
      </c>
      <c r="AV280" s="14" t="s">
        <v>85</v>
      </c>
      <c r="AW280" s="14" t="s">
        <v>32</v>
      </c>
      <c r="AX280" s="14" t="s">
        <v>83</v>
      </c>
      <c r="AY280" s="262" t="s">
        <v>224</v>
      </c>
    </row>
    <row r="281" s="2" customFormat="1" ht="21.75" customHeight="1">
      <c r="A281" s="39"/>
      <c r="B281" s="40"/>
      <c r="C281" s="228" t="s">
        <v>395</v>
      </c>
      <c r="D281" s="228" t="s">
        <v>226</v>
      </c>
      <c r="E281" s="229" t="s">
        <v>396</v>
      </c>
      <c r="F281" s="230" t="s">
        <v>397</v>
      </c>
      <c r="G281" s="231" t="s">
        <v>398</v>
      </c>
      <c r="H281" s="232">
        <v>7</v>
      </c>
      <c r="I281" s="233"/>
      <c r="J281" s="234">
        <f>ROUND(I281*H281,2)</f>
        <v>0</v>
      </c>
      <c r="K281" s="230" t="s">
        <v>230</v>
      </c>
      <c r="L281" s="45"/>
      <c r="M281" s="235" t="s">
        <v>1</v>
      </c>
      <c r="N281" s="236" t="s">
        <v>41</v>
      </c>
      <c r="O281" s="92"/>
      <c r="P281" s="237">
        <f>O281*H281</f>
        <v>0</v>
      </c>
      <c r="Q281" s="237">
        <v>0.022780000000000002</v>
      </c>
      <c r="R281" s="237">
        <f>Q281*H281</f>
        <v>0.15946000000000002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231</v>
      </c>
      <c r="AT281" s="239" t="s">
        <v>226</v>
      </c>
      <c r="AU281" s="239" t="s">
        <v>85</v>
      </c>
      <c r="AY281" s="18" t="s">
        <v>224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231</v>
      </c>
      <c r="BM281" s="239" t="s">
        <v>399</v>
      </c>
    </row>
    <row r="282" s="14" customFormat="1">
      <c r="A282" s="14"/>
      <c r="B282" s="252"/>
      <c r="C282" s="253"/>
      <c r="D282" s="243" t="s">
        <v>233</v>
      </c>
      <c r="E282" s="254" t="s">
        <v>1</v>
      </c>
      <c r="F282" s="255" t="s">
        <v>400</v>
      </c>
      <c r="G282" s="253"/>
      <c r="H282" s="256">
        <v>7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233</v>
      </c>
      <c r="AU282" s="262" t="s">
        <v>85</v>
      </c>
      <c r="AV282" s="14" t="s">
        <v>85</v>
      </c>
      <c r="AW282" s="14" t="s">
        <v>32</v>
      </c>
      <c r="AX282" s="14" t="s">
        <v>83</v>
      </c>
      <c r="AY282" s="262" t="s">
        <v>224</v>
      </c>
    </row>
    <row r="283" s="2" customFormat="1" ht="21.75" customHeight="1">
      <c r="A283" s="39"/>
      <c r="B283" s="40"/>
      <c r="C283" s="228" t="s">
        <v>401</v>
      </c>
      <c r="D283" s="228" t="s">
        <v>226</v>
      </c>
      <c r="E283" s="229" t="s">
        <v>402</v>
      </c>
      <c r="F283" s="230" t="s">
        <v>403</v>
      </c>
      <c r="G283" s="231" t="s">
        <v>398</v>
      </c>
      <c r="H283" s="232">
        <v>10</v>
      </c>
      <c r="I283" s="233"/>
      <c r="J283" s="234">
        <f>ROUND(I283*H283,2)</f>
        <v>0</v>
      </c>
      <c r="K283" s="230" t="s">
        <v>230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0.04555</v>
      </c>
      <c r="R283" s="237">
        <f>Q283*H283</f>
        <v>0.45550000000000002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231</v>
      </c>
      <c r="AT283" s="239" t="s">
        <v>226</v>
      </c>
      <c r="AU283" s="239" t="s">
        <v>85</v>
      </c>
      <c r="AY283" s="18" t="s">
        <v>224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231</v>
      </c>
      <c r="BM283" s="239" t="s">
        <v>404</v>
      </c>
    </row>
    <row r="284" s="14" customFormat="1">
      <c r="A284" s="14"/>
      <c r="B284" s="252"/>
      <c r="C284" s="253"/>
      <c r="D284" s="243" t="s">
        <v>233</v>
      </c>
      <c r="E284" s="254" t="s">
        <v>1</v>
      </c>
      <c r="F284" s="255" t="s">
        <v>405</v>
      </c>
      <c r="G284" s="253"/>
      <c r="H284" s="256">
        <v>10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233</v>
      </c>
      <c r="AU284" s="262" t="s">
        <v>85</v>
      </c>
      <c r="AV284" s="14" t="s">
        <v>85</v>
      </c>
      <c r="AW284" s="14" t="s">
        <v>32</v>
      </c>
      <c r="AX284" s="14" t="s">
        <v>83</v>
      </c>
      <c r="AY284" s="262" t="s">
        <v>224</v>
      </c>
    </row>
    <row r="285" s="2" customFormat="1" ht="21.75" customHeight="1">
      <c r="A285" s="39"/>
      <c r="B285" s="40"/>
      <c r="C285" s="228" t="s">
        <v>7</v>
      </c>
      <c r="D285" s="228" t="s">
        <v>226</v>
      </c>
      <c r="E285" s="229" t="s">
        <v>406</v>
      </c>
      <c r="F285" s="230" t="s">
        <v>407</v>
      </c>
      <c r="G285" s="231" t="s">
        <v>398</v>
      </c>
      <c r="H285" s="232">
        <v>3</v>
      </c>
      <c r="I285" s="233"/>
      <c r="J285" s="234">
        <f>ROUND(I285*H285,2)</f>
        <v>0</v>
      </c>
      <c r="K285" s="230" t="s">
        <v>230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0.072849999999999998</v>
      </c>
      <c r="R285" s="237">
        <f>Q285*H285</f>
        <v>0.21854999999999999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231</v>
      </c>
      <c r="AT285" s="239" t="s">
        <v>226</v>
      </c>
      <c r="AU285" s="239" t="s">
        <v>85</v>
      </c>
      <c r="AY285" s="18" t="s">
        <v>224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231</v>
      </c>
      <c r="BM285" s="239" t="s">
        <v>408</v>
      </c>
    </row>
    <row r="286" s="2" customFormat="1" ht="21.75" customHeight="1">
      <c r="A286" s="39"/>
      <c r="B286" s="40"/>
      <c r="C286" s="228" t="s">
        <v>409</v>
      </c>
      <c r="D286" s="228" t="s">
        <v>226</v>
      </c>
      <c r="E286" s="229" t="s">
        <v>410</v>
      </c>
      <c r="F286" s="230" t="s">
        <v>411</v>
      </c>
      <c r="G286" s="231" t="s">
        <v>398</v>
      </c>
      <c r="H286" s="232">
        <v>4</v>
      </c>
      <c r="I286" s="233"/>
      <c r="J286" s="234">
        <f>ROUND(I286*H286,2)</f>
        <v>0</v>
      </c>
      <c r="K286" s="230" t="s">
        <v>230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0.081850000000000006</v>
      </c>
      <c r="R286" s="237">
        <f>Q286*H286</f>
        <v>0.32740000000000002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231</v>
      </c>
      <c r="AT286" s="239" t="s">
        <v>226</v>
      </c>
      <c r="AU286" s="239" t="s">
        <v>85</v>
      </c>
      <c r="AY286" s="18" t="s">
        <v>224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83</v>
      </c>
      <c r="BK286" s="240">
        <f>ROUND(I286*H286,2)</f>
        <v>0</v>
      </c>
      <c r="BL286" s="18" t="s">
        <v>231</v>
      </c>
      <c r="BM286" s="239" t="s">
        <v>412</v>
      </c>
    </row>
    <row r="287" s="2" customFormat="1" ht="21.75" customHeight="1">
      <c r="A287" s="39"/>
      <c r="B287" s="40"/>
      <c r="C287" s="228" t="s">
        <v>413</v>
      </c>
      <c r="D287" s="228" t="s">
        <v>226</v>
      </c>
      <c r="E287" s="229" t="s">
        <v>414</v>
      </c>
      <c r="F287" s="230" t="s">
        <v>415</v>
      </c>
      <c r="G287" s="231" t="s">
        <v>416</v>
      </c>
      <c r="H287" s="232">
        <v>6</v>
      </c>
      <c r="I287" s="233"/>
      <c r="J287" s="234">
        <f>ROUND(I287*H287,2)</f>
        <v>0</v>
      </c>
      <c r="K287" s="230" t="s">
        <v>230</v>
      </c>
      <c r="L287" s="45"/>
      <c r="M287" s="235" t="s">
        <v>1</v>
      </c>
      <c r="N287" s="236" t="s">
        <v>41</v>
      </c>
      <c r="O287" s="92"/>
      <c r="P287" s="237">
        <f>O287*H287</f>
        <v>0</v>
      </c>
      <c r="Q287" s="237">
        <v>0.45773999999999998</v>
      </c>
      <c r="R287" s="237">
        <f>Q287*H287</f>
        <v>2.7464399999999998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231</v>
      </c>
      <c r="AT287" s="239" t="s">
        <v>226</v>
      </c>
      <c r="AU287" s="239" t="s">
        <v>85</v>
      </c>
      <c r="AY287" s="18" t="s">
        <v>224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231</v>
      </c>
      <c r="BM287" s="239" t="s">
        <v>417</v>
      </c>
    </row>
    <row r="288" s="14" customFormat="1">
      <c r="A288" s="14"/>
      <c r="B288" s="252"/>
      <c r="C288" s="253"/>
      <c r="D288" s="243" t="s">
        <v>233</v>
      </c>
      <c r="E288" s="254" t="s">
        <v>1</v>
      </c>
      <c r="F288" s="255" t="s">
        <v>418</v>
      </c>
      <c r="G288" s="253"/>
      <c r="H288" s="256">
        <v>6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233</v>
      </c>
      <c r="AU288" s="262" t="s">
        <v>85</v>
      </c>
      <c r="AV288" s="14" t="s">
        <v>85</v>
      </c>
      <c r="AW288" s="14" t="s">
        <v>32</v>
      </c>
      <c r="AX288" s="14" t="s">
        <v>83</v>
      </c>
      <c r="AY288" s="262" t="s">
        <v>224</v>
      </c>
    </row>
    <row r="289" s="2" customFormat="1" ht="24.15" customHeight="1">
      <c r="A289" s="39"/>
      <c r="B289" s="40"/>
      <c r="C289" s="285" t="s">
        <v>419</v>
      </c>
      <c r="D289" s="285" t="s">
        <v>420</v>
      </c>
      <c r="E289" s="286" t="s">
        <v>421</v>
      </c>
      <c r="F289" s="287" t="s">
        <v>422</v>
      </c>
      <c r="G289" s="288" t="s">
        <v>398</v>
      </c>
      <c r="H289" s="289">
        <v>12</v>
      </c>
      <c r="I289" s="290"/>
      <c r="J289" s="291">
        <f>ROUND(I289*H289,2)</f>
        <v>0</v>
      </c>
      <c r="K289" s="287" t="s">
        <v>230</v>
      </c>
      <c r="L289" s="292"/>
      <c r="M289" s="293" t="s">
        <v>1</v>
      </c>
      <c r="N289" s="294" t="s">
        <v>41</v>
      </c>
      <c r="O289" s="92"/>
      <c r="P289" s="237">
        <f>O289*H289</f>
        <v>0</v>
      </c>
      <c r="Q289" s="237">
        <v>0.13200000000000001</v>
      </c>
      <c r="R289" s="237">
        <f>Q289*H289</f>
        <v>1.5840000000000001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293</v>
      </c>
      <c r="AT289" s="239" t="s">
        <v>420</v>
      </c>
      <c r="AU289" s="239" t="s">
        <v>85</v>
      </c>
      <c r="AY289" s="18" t="s">
        <v>224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231</v>
      </c>
      <c r="BM289" s="239" t="s">
        <v>423</v>
      </c>
    </row>
    <row r="290" s="2" customFormat="1" ht="16.5" customHeight="1">
      <c r="A290" s="39"/>
      <c r="B290" s="40"/>
      <c r="C290" s="228" t="s">
        <v>424</v>
      </c>
      <c r="D290" s="228" t="s">
        <v>226</v>
      </c>
      <c r="E290" s="229" t="s">
        <v>425</v>
      </c>
      <c r="F290" s="230" t="s">
        <v>426</v>
      </c>
      <c r="G290" s="231" t="s">
        <v>229</v>
      </c>
      <c r="H290" s="232">
        <v>35</v>
      </c>
      <c r="I290" s="233"/>
      <c r="J290" s="234">
        <f>ROUND(I290*H290,2)</f>
        <v>0</v>
      </c>
      <c r="K290" s="230" t="s">
        <v>230</v>
      </c>
      <c r="L290" s="45"/>
      <c r="M290" s="235" t="s">
        <v>1</v>
      </c>
      <c r="N290" s="236" t="s">
        <v>41</v>
      </c>
      <c r="O290" s="92"/>
      <c r="P290" s="237">
        <f>O290*H290</f>
        <v>0</v>
      </c>
      <c r="Q290" s="237">
        <v>2.5018699999999998</v>
      </c>
      <c r="R290" s="237">
        <f>Q290*H290</f>
        <v>87.565449999999998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231</v>
      </c>
      <c r="AT290" s="239" t="s">
        <v>226</v>
      </c>
      <c r="AU290" s="239" t="s">
        <v>85</v>
      </c>
      <c r="AY290" s="18" t="s">
        <v>224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83</v>
      </c>
      <c r="BK290" s="240">
        <f>ROUND(I290*H290,2)</f>
        <v>0</v>
      </c>
      <c r="BL290" s="18" t="s">
        <v>231</v>
      </c>
      <c r="BM290" s="239" t="s">
        <v>427</v>
      </c>
    </row>
    <row r="291" s="14" customFormat="1">
      <c r="A291" s="14"/>
      <c r="B291" s="252"/>
      <c r="C291" s="253"/>
      <c r="D291" s="243" t="s">
        <v>233</v>
      </c>
      <c r="E291" s="254" t="s">
        <v>1</v>
      </c>
      <c r="F291" s="255" t="s">
        <v>428</v>
      </c>
      <c r="G291" s="253"/>
      <c r="H291" s="256">
        <v>8.4399999999999995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233</v>
      </c>
      <c r="AU291" s="262" t="s">
        <v>85</v>
      </c>
      <c r="AV291" s="14" t="s">
        <v>85</v>
      </c>
      <c r="AW291" s="14" t="s">
        <v>32</v>
      </c>
      <c r="AX291" s="14" t="s">
        <v>76</v>
      </c>
      <c r="AY291" s="262" t="s">
        <v>224</v>
      </c>
    </row>
    <row r="292" s="14" customFormat="1">
      <c r="A292" s="14"/>
      <c r="B292" s="252"/>
      <c r="C292" s="253"/>
      <c r="D292" s="243" t="s">
        <v>233</v>
      </c>
      <c r="E292" s="254" t="s">
        <v>1</v>
      </c>
      <c r="F292" s="255" t="s">
        <v>429</v>
      </c>
      <c r="G292" s="253"/>
      <c r="H292" s="256">
        <v>0.66200000000000003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233</v>
      </c>
      <c r="AU292" s="262" t="s">
        <v>85</v>
      </c>
      <c r="AV292" s="14" t="s">
        <v>85</v>
      </c>
      <c r="AW292" s="14" t="s">
        <v>32</v>
      </c>
      <c r="AX292" s="14" t="s">
        <v>76</v>
      </c>
      <c r="AY292" s="262" t="s">
        <v>224</v>
      </c>
    </row>
    <row r="293" s="16" customFormat="1">
      <c r="A293" s="16"/>
      <c r="B293" s="274"/>
      <c r="C293" s="275"/>
      <c r="D293" s="243" t="s">
        <v>233</v>
      </c>
      <c r="E293" s="276" t="s">
        <v>1</v>
      </c>
      <c r="F293" s="277" t="s">
        <v>288</v>
      </c>
      <c r="G293" s="275"/>
      <c r="H293" s="278">
        <v>9.1020000000000003</v>
      </c>
      <c r="I293" s="279"/>
      <c r="J293" s="275"/>
      <c r="K293" s="275"/>
      <c r="L293" s="280"/>
      <c r="M293" s="281"/>
      <c r="N293" s="282"/>
      <c r="O293" s="282"/>
      <c r="P293" s="282"/>
      <c r="Q293" s="282"/>
      <c r="R293" s="282"/>
      <c r="S293" s="282"/>
      <c r="T293" s="283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4" t="s">
        <v>233</v>
      </c>
      <c r="AU293" s="284" t="s">
        <v>85</v>
      </c>
      <c r="AV293" s="16" t="s">
        <v>243</v>
      </c>
      <c r="AW293" s="16" t="s">
        <v>32</v>
      </c>
      <c r="AX293" s="16" t="s">
        <v>76</v>
      </c>
      <c r="AY293" s="284" t="s">
        <v>224</v>
      </c>
    </row>
    <row r="294" s="14" customFormat="1">
      <c r="A294" s="14"/>
      <c r="B294" s="252"/>
      <c r="C294" s="253"/>
      <c r="D294" s="243" t="s">
        <v>233</v>
      </c>
      <c r="E294" s="254" t="s">
        <v>1</v>
      </c>
      <c r="F294" s="255" t="s">
        <v>430</v>
      </c>
      <c r="G294" s="253"/>
      <c r="H294" s="256">
        <v>4.6130000000000004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233</v>
      </c>
      <c r="AU294" s="262" t="s">
        <v>85</v>
      </c>
      <c r="AV294" s="14" t="s">
        <v>85</v>
      </c>
      <c r="AW294" s="14" t="s">
        <v>32</v>
      </c>
      <c r="AX294" s="14" t="s">
        <v>76</v>
      </c>
      <c r="AY294" s="262" t="s">
        <v>224</v>
      </c>
    </row>
    <row r="295" s="14" customFormat="1">
      <c r="A295" s="14"/>
      <c r="B295" s="252"/>
      <c r="C295" s="253"/>
      <c r="D295" s="243" t="s">
        <v>233</v>
      </c>
      <c r="E295" s="254" t="s">
        <v>1</v>
      </c>
      <c r="F295" s="255" t="s">
        <v>431</v>
      </c>
      <c r="G295" s="253"/>
      <c r="H295" s="256">
        <v>1.3819999999999999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233</v>
      </c>
      <c r="AU295" s="262" t="s">
        <v>85</v>
      </c>
      <c r="AV295" s="14" t="s">
        <v>85</v>
      </c>
      <c r="AW295" s="14" t="s">
        <v>32</v>
      </c>
      <c r="AX295" s="14" t="s">
        <v>76</v>
      </c>
      <c r="AY295" s="262" t="s">
        <v>224</v>
      </c>
    </row>
    <row r="296" s="16" customFormat="1">
      <c r="A296" s="16"/>
      <c r="B296" s="274"/>
      <c r="C296" s="275"/>
      <c r="D296" s="243" t="s">
        <v>233</v>
      </c>
      <c r="E296" s="276" t="s">
        <v>1</v>
      </c>
      <c r="F296" s="277" t="s">
        <v>288</v>
      </c>
      <c r="G296" s="275"/>
      <c r="H296" s="278">
        <v>5.9950000000000001</v>
      </c>
      <c r="I296" s="279"/>
      <c r="J296" s="275"/>
      <c r="K296" s="275"/>
      <c r="L296" s="280"/>
      <c r="M296" s="281"/>
      <c r="N296" s="282"/>
      <c r="O296" s="282"/>
      <c r="P296" s="282"/>
      <c r="Q296" s="282"/>
      <c r="R296" s="282"/>
      <c r="S296" s="282"/>
      <c r="T296" s="283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4" t="s">
        <v>233</v>
      </c>
      <c r="AU296" s="284" t="s">
        <v>85</v>
      </c>
      <c r="AV296" s="16" t="s">
        <v>243</v>
      </c>
      <c r="AW296" s="16" t="s">
        <v>32</v>
      </c>
      <c r="AX296" s="16" t="s">
        <v>76</v>
      </c>
      <c r="AY296" s="284" t="s">
        <v>224</v>
      </c>
    </row>
    <row r="297" s="14" customFormat="1">
      <c r="A297" s="14"/>
      <c r="B297" s="252"/>
      <c r="C297" s="253"/>
      <c r="D297" s="243" t="s">
        <v>233</v>
      </c>
      <c r="E297" s="254" t="s">
        <v>1</v>
      </c>
      <c r="F297" s="255" t="s">
        <v>432</v>
      </c>
      <c r="G297" s="253"/>
      <c r="H297" s="256">
        <v>17.077999999999999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233</v>
      </c>
      <c r="AU297" s="262" t="s">
        <v>85</v>
      </c>
      <c r="AV297" s="14" t="s">
        <v>85</v>
      </c>
      <c r="AW297" s="14" t="s">
        <v>32</v>
      </c>
      <c r="AX297" s="14" t="s">
        <v>76</v>
      </c>
      <c r="AY297" s="262" t="s">
        <v>224</v>
      </c>
    </row>
    <row r="298" s="16" customFormat="1">
      <c r="A298" s="16"/>
      <c r="B298" s="274"/>
      <c r="C298" s="275"/>
      <c r="D298" s="243" t="s">
        <v>233</v>
      </c>
      <c r="E298" s="276" t="s">
        <v>1</v>
      </c>
      <c r="F298" s="277" t="s">
        <v>288</v>
      </c>
      <c r="G298" s="275"/>
      <c r="H298" s="278">
        <v>17.077999999999999</v>
      </c>
      <c r="I298" s="279"/>
      <c r="J298" s="275"/>
      <c r="K298" s="275"/>
      <c r="L298" s="280"/>
      <c r="M298" s="281"/>
      <c r="N298" s="282"/>
      <c r="O298" s="282"/>
      <c r="P298" s="282"/>
      <c r="Q298" s="282"/>
      <c r="R298" s="282"/>
      <c r="S298" s="282"/>
      <c r="T298" s="283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4" t="s">
        <v>233</v>
      </c>
      <c r="AU298" s="284" t="s">
        <v>85</v>
      </c>
      <c r="AV298" s="16" t="s">
        <v>243</v>
      </c>
      <c r="AW298" s="16" t="s">
        <v>32</v>
      </c>
      <c r="AX298" s="16" t="s">
        <v>76</v>
      </c>
      <c r="AY298" s="284" t="s">
        <v>224</v>
      </c>
    </row>
    <row r="299" s="14" customFormat="1">
      <c r="A299" s="14"/>
      <c r="B299" s="252"/>
      <c r="C299" s="253"/>
      <c r="D299" s="243" t="s">
        <v>233</v>
      </c>
      <c r="E299" s="254" t="s">
        <v>1</v>
      </c>
      <c r="F299" s="255" t="s">
        <v>433</v>
      </c>
      <c r="G299" s="253"/>
      <c r="H299" s="256">
        <v>2.2080000000000002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233</v>
      </c>
      <c r="AU299" s="262" t="s">
        <v>85</v>
      </c>
      <c r="AV299" s="14" t="s">
        <v>85</v>
      </c>
      <c r="AW299" s="14" t="s">
        <v>32</v>
      </c>
      <c r="AX299" s="14" t="s">
        <v>76</v>
      </c>
      <c r="AY299" s="262" t="s">
        <v>224</v>
      </c>
    </row>
    <row r="300" s="16" customFormat="1">
      <c r="A300" s="16"/>
      <c r="B300" s="274"/>
      <c r="C300" s="275"/>
      <c r="D300" s="243" t="s">
        <v>233</v>
      </c>
      <c r="E300" s="276" t="s">
        <v>1</v>
      </c>
      <c r="F300" s="277" t="s">
        <v>288</v>
      </c>
      <c r="G300" s="275"/>
      <c r="H300" s="278">
        <v>2.2080000000000002</v>
      </c>
      <c r="I300" s="279"/>
      <c r="J300" s="275"/>
      <c r="K300" s="275"/>
      <c r="L300" s="280"/>
      <c r="M300" s="281"/>
      <c r="N300" s="282"/>
      <c r="O300" s="282"/>
      <c r="P300" s="282"/>
      <c r="Q300" s="282"/>
      <c r="R300" s="282"/>
      <c r="S300" s="282"/>
      <c r="T300" s="283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4" t="s">
        <v>233</v>
      </c>
      <c r="AU300" s="284" t="s">
        <v>85</v>
      </c>
      <c r="AV300" s="16" t="s">
        <v>243</v>
      </c>
      <c r="AW300" s="16" t="s">
        <v>32</v>
      </c>
      <c r="AX300" s="16" t="s">
        <v>76</v>
      </c>
      <c r="AY300" s="284" t="s">
        <v>224</v>
      </c>
    </row>
    <row r="301" s="15" customFormat="1">
      <c r="A301" s="15"/>
      <c r="B301" s="263"/>
      <c r="C301" s="264"/>
      <c r="D301" s="243" t="s">
        <v>233</v>
      </c>
      <c r="E301" s="265" t="s">
        <v>1</v>
      </c>
      <c r="F301" s="266" t="s">
        <v>237</v>
      </c>
      <c r="G301" s="264"/>
      <c r="H301" s="267">
        <v>34.383000000000003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3" t="s">
        <v>233</v>
      </c>
      <c r="AU301" s="273" t="s">
        <v>85</v>
      </c>
      <c r="AV301" s="15" t="s">
        <v>231</v>
      </c>
      <c r="AW301" s="15" t="s">
        <v>32</v>
      </c>
      <c r="AX301" s="15" t="s">
        <v>76</v>
      </c>
      <c r="AY301" s="273" t="s">
        <v>224</v>
      </c>
    </row>
    <row r="302" s="14" customFormat="1">
      <c r="A302" s="14"/>
      <c r="B302" s="252"/>
      <c r="C302" s="253"/>
      <c r="D302" s="243" t="s">
        <v>233</v>
      </c>
      <c r="E302" s="254" t="s">
        <v>1</v>
      </c>
      <c r="F302" s="255" t="s">
        <v>434</v>
      </c>
      <c r="G302" s="253"/>
      <c r="H302" s="256">
        <v>35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233</v>
      </c>
      <c r="AU302" s="262" t="s">
        <v>85</v>
      </c>
      <c r="AV302" s="14" t="s">
        <v>85</v>
      </c>
      <c r="AW302" s="14" t="s">
        <v>32</v>
      </c>
      <c r="AX302" s="14" t="s">
        <v>83</v>
      </c>
      <c r="AY302" s="262" t="s">
        <v>224</v>
      </c>
    </row>
    <row r="303" s="2" customFormat="1" ht="24.15" customHeight="1">
      <c r="A303" s="39"/>
      <c r="B303" s="40"/>
      <c r="C303" s="228" t="s">
        <v>435</v>
      </c>
      <c r="D303" s="228" t="s">
        <v>226</v>
      </c>
      <c r="E303" s="229" t="s">
        <v>436</v>
      </c>
      <c r="F303" s="230" t="s">
        <v>437</v>
      </c>
      <c r="G303" s="231" t="s">
        <v>229</v>
      </c>
      <c r="H303" s="232">
        <v>33</v>
      </c>
      <c r="I303" s="233"/>
      <c r="J303" s="234">
        <f>ROUND(I303*H303,2)</f>
        <v>0</v>
      </c>
      <c r="K303" s="230" t="s">
        <v>230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2.45329</v>
      </c>
      <c r="R303" s="237">
        <f>Q303*H303</f>
        <v>80.958569999999995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231</v>
      </c>
      <c r="AT303" s="239" t="s">
        <v>226</v>
      </c>
      <c r="AU303" s="239" t="s">
        <v>85</v>
      </c>
      <c r="AY303" s="18" t="s">
        <v>224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231</v>
      </c>
      <c r="BM303" s="239" t="s">
        <v>438</v>
      </c>
    </row>
    <row r="304" s="14" customFormat="1">
      <c r="A304" s="14"/>
      <c r="B304" s="252"/>
      <c r="C304" s="253"/>
      <c r="D304" s="243" t="s">
        <v>233</v>
      </c>
      <c r="E304" s="254" t="s">
        <v>1</v>
      </c>
      <c r="F304" s="255" t="s">
        <v>439</v>
      </c>
      <c r="G304" s="253"/>
      <c r="H304" s="256">
        <v>9.2959999999999994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233</v>
      </c>
      <c r="AU304" s="262" t="s">
        <v>85</v>
      </c>
      <c r="AV304" s="14" t="s">
        <v>85</v>
      </c>
      <c r="AW304" s="14" t="s">
        <v>32</v>
      </c>
      <c r="AX304" s="14" t="s">
        <v>76</v>
      </c>
      <c r="AY304" s="262" t="s">
        <v>224</v>
      </c>
    </row>
    <row r="305" s="14" customFormat="1">
      <c r="A305" s="14"/>
      <c r="B305" s="252"/>
      <c r="C305" s="253"/>
      <c r="D305" s="243" t="s">
        <v>233</v>
      </c>
      <c r="E305" s="254" t="s">
        <v>1</v>
      </c>
      <c r="F305" s="255" t="s">
        <v>440</v>
      </c>
      <c r="G305" s="253"/>
      <c r="H305" s="256">
        <v>0.66000000000000003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233</v>
      </c>
      <c r="AU305" s="262" t="s">
        <v>85</v>
      </c>
      <c r="AV305" s="14" t="s">
        <v>85</v>
      </c>
      <c r="AW305" s="14" t="s">
        <v>32</v>
      </c>
      <c r="AX305" s="14" t="s">
        <v>76</v>
      </c>
      <c r="AY305" s="262" t="s">
        <v>224</v>
      </c>
    </row>
    <row r="306" s="14" customFormat="1">
      <c r="A306" s="14"/>
      <c r="B306" s="252"/>
      <c r="C306" s="253"/>
      <c r="D306" s="243" t="s">
        <v>233</v>
      </c>
      <c r="E306" s="254" t="s">
        <v>1</v>
      </c>
      <c r="F306" s="255" t="s">
        <v>441</v>
      </c>
      <c r="G306" s="253"/>
      <c r="H306" s="256">
        <v>0.57299999999999995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233</v>
      </c>
      <c r="AU306" s="262" t="s">
        <v>85</v>
      </c>
      <c r="AV306" s="14" t="s">
        <v>85</v>
      </c>
      <c r="AW306" s="14" t="s">
        <v>32</v>
      </c>
      <c r="AX306" s="14" t="s">
        <v>76</v>
      </c>
      <c r="AY306" s="262" t="s">
        <v>224</v>
      </c>
    </row>
    <row r="307" s="16" customFormat="1">
      <c r="A307" s="16"/>
      <c r="B307" s="274"/>
      <c r="C307" s="275"/>
      <c r="D307" s="243" t="s">
        <v>233</v>
      </c>
      <c r="E307" s="276" t="s">
        <v>1</v>
      </c>
      <c r="F307" s="277" t="s">
        <v>288</v>
      </c>
      <c r="G307" s="275"/>
      <c r="H307" s="278">
        <v>10.529</v>
      </c>
      <c r="I307" s="279"/>
      <c r="J307" s="275"/>
      <c r="K307" s="275"/>
      <c r="L307" s="280"/>
      <c r="M307" s="281"/>
      <c r="N307" s="282"/>
      <c r="O307" s="282"/>
      <c r="P307" s="282"/>
      <c r="Q307" s="282"/>
      <c r="R307" s="282"/>
      <c r="S307" s="282"/>
      <c r="T307" s="283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4" t="s">
        <v>233</v>
      </c>
      <c r="AU307" s="284" t="s">
        <v>85</v>
      </c>
      <c r="AV307" s="16" t="s">
        <v>243</v>
      </c>
      <c r="AW307" s="16" t="s">
        <v>32</v>
      </c>
      <c r="AX307" s="16" t="s">
        <v>76</v>
      </c>
      <c r="AY307" s="284" t="s">
        <v>224</v>
      </c>
    </row>
    <row r="308" s="14" customFormat="1">
      <c r="A308" s="14"/>
      <c r="B308" s="252"/>
      <c r="C308" s="253"/>
      <c r="D308" s="243" t="s">
        <v>233</v>
      </c>
      <c r="E308" s="254" t="s">
        <v>1</v>
      </c>
      <c r="F308" s="255" t="s">
        <v>442</v>
      </c>
      <c r="G308" s="253"/>
      <c r="H308" s="256">
        <v>7.7309999999999999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233</v>
      </c>
      <c r="AU308" s="262" t="s">
        <v>85</v>
      </c>
      <c r="AV308" s="14" t="s">
        <v>85</v>
      </c>
      <c r="AW308" s="14" t="s">
        <v>32</v>
      </c>
      <c r="AX308" s="14" t="s">
        <v>76</v>
      </c>
      <c r="AY308" s="262" t="s">
        <v>224</v>
      </c>
    </row>
    <row r="309" s="16" customFormat="1">
      <c r="A309" s="16"/>
      <c r="B309" s="274"/>
      <c r="C309" s="275"/>
      <c r="D309" s="243" t="s">
        <v>233</v>
      </c>
      <c r="E309" s="276" t="s">
        <v>1</v>
      </c>
      <c r="F309" s="277" t="s">
        <v>288</v>
      </c>
      <c r="G309" s="275"/>
      <c r="H309" s="278">
        <v>7.7309999999999999</v>
      </c>
      <c r="I309" s="279"/>
      <c r="J309" s="275"/>
      <c r="K309" s="275"/>
      <c r="L309" s="280"/>
      <c r="M309" s="281"/>
      <c r="N309" s="282"/>
      <c r="O309" s="282"/>
      <c r="P309" s="282"/>
      <c r="Q309" s="282"/>
      <c r="R309" s="282"/>
      <c r="S309" s="282"/>
      <c r="T309" s="283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84" t="s">
        <v>233</v>
      </c>
      <c r="AU309" s="284" t="s">
        <v>85</v>
      </c>
      <c r="AV309" s="16" t="s">
        <v>243</v>
      </c>
      <c r="AW309" s="16" t="s">
        <v>32</v>
      </c>
      <c r="AX309" s="16" t="s">
        <v>76</v>
      </c>
      <c r="AY309" s="284" t="s">
        <v>224</v>
      </c>
    </row>
    <row r="310" s="14" customFormat="1">
      <c r="A310" s="14"/>
      <c r="B310" s="252"/>
      <c r="C310" s="253"/>
      <c r="D310" s="243" t="s">
        <v>233</v>
      </c>
      <c r="E310" s="254" t="s">
        <v>1</v>
      </c>
      <c r="F310" s="255" t="s">
        <v>443</v>
      </c>
      <c r="G310" s="253"/>
      <c r="H310" s="256">
        <v>10.045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233</v>
      </c>
      <c r="AU310" s="262" t="s">
        <v>85</v>
      </c>
      <c r="AV310" s="14" t="s">
        <v>85</v>
      </c>
      <c r="AW310" s="14" t="s">
        <v>32</v>
      </c>
      <c r="AX310" s="14" t="s">
        <v>76</v>
      </c>
      <c r="AY310" s="262" t="s">
        <v>224</v>
      </c>
    </row>
    <row r="311" s="14" customFormat="1">
      <c r="A311" s="14"/>
      <c r="B311" s="252"/>
      <c r="C311" s="253"/>
      <c r="D311" s="243" t="s">
        <v>233</v>
      </c>
      <c r="E311" s="254" t="s">
        <v>1</v>
      </c>
      <c r="F311" s="255" t="s">
        <v>444</v>
      </c>
      <c r="G311" s="253"/>
      <c r="H311" s="256">
        <v>1.6830000000000001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233</v>
      </c>
      <c r="AU311" s="262" t="s">
        <v>85</v>
      </c>
      <c r="AV311" s="14" t="s">
        <v>85</v>
      </c>
      <c r="AW311" s="14" t="s">
        <v>32</v>
      </c>
      <c r="AX311" s="14" t="s">
        <v>76</v>
      </c>
      <c r="AY311" s="262" t="s">
        <v>224</v>
      </c>
    </row>
    <row r="312" s="16" customFormat="1">
      <c r="A312" s="16"/>
      <c r="B312" s="274"/>
      <c r="C312" s="275"/>
      <c r="D312" s="243" t="s">
        <v>233</v>
      </c>
      <c r="E312" s="276" t="s">
        <v>1</v>
      </c>
      <c r="F312" s="277" t="s">
        <v>288</v>
      </c>
      <c r="G312" s="275"/>
      <c r="H312" s="278">
        <v>11.728</v>
      </c>
      <c r="I312" s="279"/>
      <c r="J312" s="275"/>
      <c r="K312" s="275"/>
      <c r="L312" s="280"/>
      <c r="M312" s="281"/>
      <c r="N312" s="282"/>
      <c r="O312" s="282"/>
      <c r="P312" s="282"/>
      <c r="Q312" s="282"/>
      <c r="R312" s="282"/>
      <c r="S312" s="282"/>
      <c r="T312" s="283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4" t="s">
        <v>233</v>
      </c>
      <c r="AU312" s="284" t="s">
        <v>85</v>
      </c>
      <c r="AV312" s="16" t="s">
        <v>243</v>
      </c>
      <c r="AW312" s="16" t="s">
        <v>32</v>
      </c>
      <c r="AX312" s="16" t="s">
        <v>76</v>
      </c>
      <c r="AY312" s="284" t="s">
        <v>224</v>
      </c>
    </row>
    <row r="313" s="14" customFormat="1">
      <c r="A313" s="14"/>
      <c r="B313" s="252"/>
      <c r="C313" s="253"/>
      <c r="D313" s="243" t="s">
        <v>233</v>
      </c>
      <c r="E313" s="254" t="s">
        <v>1</v>
      </c>
      <c r="F313" s="255" t="s">
        <v>445</v>
      </c>
      <c r="G313" s="253"/>
      <c r="H313" s="256">
        <v>1.4259999999999999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233</v>
      </c>
      <c r="AU313" s="262" t="s">
        <v>85</v>
      </c>
      <c r="AV313" s="14" t="s">
        <v>85</v>
      </c>
      <c r="AW313" s="14" t="s">
        <v>32</v>
      </c>
      <c r="AX313" s="14" t="s">
        <v>76</v>
      </c>
      <c r="AY313" s="262" t="s">
        <v>224</v>
      </c>
    </row>
    <row r="314" s="14" customFormat="1">
      <c r="A314" s="14"/>
      <c r="B314" s="252"/>
      <c r="C314" s="253"/>
      <c r="D314" s="243" t="s">
        <v>233</v>
      </c>
      <c r="E314" s="254" t="s">
        <v>1</v>
      </c>
      <c r="F314" s="255" t="s">
        <v>446</v>
      </c>
      <c r="G314" s="253"/>
      <c r="H314" s="256">
        <v>0.60099999999999998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233</v>
      </c>
      <c r="AU314" s="262" t="s">
        <v>85</v>
      </c>
      <c r="AV314" s="14" t="s">
        <v>85</v>
      </c>
      <c r="AW314" s="14" t="s">
        <v>32</v>
      </c>
      <c r="AX314" s="14" t="s">
        <v>76</v>
      </c>
      <c r="AY314" s="262" t="s">
        <v>224</v>
      </c>
    </row>
    <row r="315" s="14" customFormat="1">
      <c r="A315" s="14"/>
      <c r="B315" s="252"/>
      <c r="C315" s="253"/>
      <c r="D315" s="243" t="s">
        <v>233</v>
      </c>
      <c r="E315" s="254" t="s">
        <v>1</v>
      </c>
      <c r="F315" s="255" t="s">
        <v>447</v>
      </c>
      <c r="G315" s="253"/>
      <c r="H315" s="256">
        <v>0.14699999999999999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233</v>
      </c>
      <c r="AU315" s="262" t="s">
        <v>85</v>
      </c>
      <c r="AV315" s="14" t="s">
        <v>85</v>
      </c>
      <c r="AW315" s="14" t="s">
        <v>32</v>
      </c>
      <c r="AX315" s="14" t="s">
        <v>76</v>
      </c>
      <c r="AY315" s="262" t="s">
        <v>224</v>
      </c>
    </row>
    <row r="316" s="16" customFormat="1">
      <c r="A316" s="16"/>
      <c r="B316" s="274"/>
      <c r="C316" s="275"/>
      <c r="D316" s="243" t="s">
        <v>233</v>
      </c>
      <c r="E316" s="276" t="s">
        <v>1</v>
      </c>
      <c r="F316" s="277" t="s">
        <v>288</v>
      </c>
      <c r="G316" s="275"/>
      <c r="H316" s="278">
        <v>2.1739999999999999</v>
      </c>
      <c r="I316" s="279"/>
      <c r="J316" s="275"/>
      <c r="K316" s="275"/>
      <c r="L316" s="280"/>
      <c r="M316" s="281"/>
      <c r="N316" s="282"/>
      <c r="O316" s="282"/>
      <c r="P316" s="282"/>
      <c r="Q316" s="282"/>
      <c r="R316" s="282"/>
      <c r="S316" s="282"/>
      <c r="T316" s="283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84" t="s">
        <v>233</v>
      </c>
      <c r="AU316" s="284" t="s">
        <v>85</v>
      </c>
      <c r="AV316" s="16" t="s">
        <v>243</v>
      </c>
      <c r="AW316" s="16" t="s">
        <v>32</v>
      </c>
      <c r="AX316" s="16" t="s">
        <v>76</v>
      </c>
      <c r="AY316" s="284" t="s">
        <v>224</v>
      </c>
    </row>
    <row r="317" s="15" customFormat="1">
      <c r="A317" s="15"/>
      <c r="B317" s="263"/>
      <c r="C317" s="264"/>
      <c r="D317" s="243" t="s">
        <v>233</v>
      </c>
      <c r="E317" s="265" t="s">
        <v>1</v>
      </c>
      <c r="F317" s="266" t="s">
        <v>237</v>
      </c>
      <c r="G317" s="264"/>
      <c r="H317" s="267">
        <v>32.161999999999999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3" t="s">
        <v>233</v>
      </c>
      <c r="AU317" s="273" t="s">
        <v>85</v>
      </c>
      <c r="AV317" s="15" t="s">
        <v>231</v>
      </c>
      <c r="AW317" s="15" t="s">
        <v>32</v>
      </c>
      <c r="AX317" s="15" t="s">
        <v>76</v>
      </c>
      <c r="AY317" s="273" t="s">
        <v>224</v>
      </c>
    </row>
    <row r="318" s="14" customFormat="1">
      <c r="A318" s="14"/>
      <c r="B318" s="252"/>
      <c r="C318" s="253"/>
      <c r="D318" s="243" t="s">
        <v>233</v>
      </c>
      <c r="E318" s="254" t="s">
        <v>1</v>
      </c>
      <c r="F318" s="255" t="s">
        <v>448</v>
      </c>
      <c r="G318" s="253"/>
      <c r="H318" s="256">
        <v>33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233</v>
      </c>
      <c r="AU318" s="262" t="s">
        <v>85</v>
      </c>
      <c r="AV318" s="14" t="s">
        <v>85</v>
      </c>
      <c r="AW318" s="14" t="s">
        <v>32</v>
      </c>
      <c r="AX318" s="14" t="s">
        <v>83</v>
      </c>
      <c r="AY318" s="262" t="s">
        <v>224</v>
      </c>
    </row>
    <row r="319" s="2" customFormat="1" ht="24.15" customHeight="1">
      <c r="A319" s="39"/>
      <c r="B319" s="40"/>
      <c r="C319" s="228" t="s">
        <v>449</v>
      </c>
      <c r="D319" s="228" t="s">
        <v>226</v>
      </c>
      <c r="E319" s="229" t="s">
        <v>450</v>
      </c>
      <c r="F319" s="230" t="s">
        <v>451</v>
      </c>
      <c r="G319" s="231" t="s">
        <v>296</v>
      </c>
      <c r="H319" s="232">
        <v>62.088000000000001</v>
      </c>
      <c r="I319" s="233"/>
      <c r="J319" s="234">
        <f>ROUND(I319*H319,2)</f>
        <v>0</v>
      </c>
      <c r="K319" s="230" t="s">
        <v>230</v>
      </c>
      <c r="L319" s="45"/>
      <c r="M319" s="235" t="s">
        <v>1</v>
      </c>
      <c r="N319" s="236" t="s">
        <v>41</v>
      </c>
      <c r="O319" s="92"/>
      <c r="P319" s="237">
        <f>O319*H319</f>
        <v>0</v>
      </c>
      <c r="Q319" s="237">
        <v>0.0023700000000000001</v>
      </c>
      <c r="R319" s="237">
        <f>Q319*H319</f>
        <v>0.14714856000000001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231</v>
      </c>
      <c r="AT319" s="239" t="s">
        <v>226</v>
      </c>
      <c r="AU319" s="239" t="s">
        <v>85</v>
      </c>
      <c r="AY319" s="18" t="s">
        <v>224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231</v>
      </c>
      <c r="BM319" s="239" t="s">
        <v>452</v>
      </c>
    </row>
    <row r="320" s="14" customFormat="1">
      <c r="A320" s="14"/>
      <c r="B320" s="252"/>
      <c r="C320" s="253"/>
      <c r="D320" s="243" t="s">
        <v>233</v>
      </c>
      <c r="E320" s="254" t="s">
        <v>1</v>
      </c>
      <c r="F320" s="255" t="s">
        <v>453</v>
      </c>
      <c r="G320" s="253"/>
      <c r="H320" s="256">
        <v>21.125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233</v>
      </c>
      <c r="AU320" s="262" t="s">
        <v>85</v>
      </c>
      <c r="AV320" s="14" t="s">
        <v>85</v>
      </c>
      <c r="AW320" s="14" t="s">
        <v>32</v>
      </c>
      <c r="AX320" s="14" t="s">
        <v>76</v>
      </c>
      <c r="AY320" s="262" t="s">
        <v>224</v>
      </c>
    </row>
    <row r="321" s="16" customFormat="1">
      <c r="A321" s="16"/>
      <c r="B321" s="274"/>
      <c r="C321" s="275"/>
      <c r="D321" s="243" t="s">
        <v>233</v>
      </c>
      <c r="E321" s="276" t="s">
        <v>1</v>
      </c>
      <c r="F321" s="277" t="s">
        <v>288</v>
      </c>
      <c r="G321" s="275"/>
      <c r="H321" s="278">
        <v>21.125</v>
      </c>
      <c r="I321" s="279"/>
      <c r="J321" s="275"/>
      <c r="K321" s="275"/>
      <c r="L321" s="280"/>
      <c r="M321" s="281"/>
      <c r="N321" s="282"/>
      <c r="O321" s="282"/>
      <c r="P321" s="282"/>
      <c r="Q321" s="282"/>
      <c r="R321" s="282"/>
      <c r="S321" s="282"/>
      <c r="T321" s="283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84" t="s">
        <v>233</v>
      </c>
      <c r="AU321" s="284" t="s">
        <v>85</v>
      </c>
      <c r="AV321" s="16" t="s">
        <v>243</v>
      </c>
      <c r="AW321" s="16" t="s">
        <v>32</v>
      </c>
      <c r="AX321" s="16" t="s">
        <v>76</v>
      </c>
      <c r="AY321" s="284" t="s">
        <v>224</v>
      </c>
    </row>
    <row r="322" s="14" customFormat="1">
      <c r="A322" s="14"/>
      <c r="B322" s="252"/>
      <c r="C322" s="253"/>
      <c r="D322" s="243" t="s">
        <v>233</v>
      </c>
      <c r="E322" s="254" t="s">
        <v>1</v>
      </c>
      <c r="F322" s="255" t="s">
        <v>454</v>
      </c>
      <c r="G322" s="253"/>
      <c r="H322" s="256">
        <v>7.6500000000000004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233</v>
      </c>
      <c r="AU322" s="262" t="s">
        <v>85</v>
      </c>
      <c r="AV322" s="14" t="s">
        <v>85</v>
      </c>
      <c r="AW322" s="14" t="s">
        <v>32</v>
      </c>
      <c r="AX322" s="14" t="s">
        <v>76</v>
      </c>
      <c r="AY322" s="262" t="s">
        <v>224</v>
      </c>
    </row>
    <row r="323" s="14" customFormat="1">
      <c r="A323" s="14"/>
      <c r="B323" s="252"/>
      <c r="C323" s="253"/>
      <c r="D323" s="243" t="s">
        <v>233</v>
      </c>
      <c r="E323" s="254" t="s">
        <v>1</v>
      </c>
      <c r="F323" s="255" t="s">
        <v>455</v>
      </c>
      <c r="G323" s="253"/>
      <c r="H323" s="256">
        <v>3.9700000000000002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233</v>
      </c>
      <c r="AU323" s="262" t="s">
        <v>85</v>
      </c>
      <c r="AV323" s="14" t="s">
        <v>85</v>
      </c>
      <c r="AW323" s="14" t="s">
        <v>32</v>
      </c>
      <c r="AX323" s="14" t="s">
        <v>76</v>
      </c>
      <c r="AY323" s="262" t="s">
        <v>224</v>
      </c>
    </row>
    <row r="324" s="16" customFormat="1">
      <c r="A324" s="16"/>
      <c r="B324" s="274"/>
      <c r="C324" s="275"/>
      <c r="D324" s="243" t="s">
        <v>233</v>
      </c>
      <c r="E324" s="276" t="s">
        <v>1</v>
      </c>
      <c r="F324" s="277" t="s">
        <v>288</v>
      </c>
      <c r="G324" s="275"/>
      <c r="H324" s="278">
        <v>11.619999999999999</v>
      </c>
      <c r="I324" s="279"/>
      <c r="J324" s="275"/>
      <c r="K324" s="275"/>
      <c r="L324" s="280"/>
      <c r="M324" s="281"/>
      <c r="N324" s="282"/>
      <c r="O324" s="282"/>
      <c r="P324" s="282"/>
      <c r="Q324" s="282"/>
      <c r="R324" s="282"/>
      <c r="S324" s="282"/>
      <c r="T324" s="283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4" t="s">
        <v>233</v>
      </c>
      <c r="AU324" s="284" t="s">
        <v>85</v>
      </c>
      <c r="AV324" s="16" t="s">
        <v>243</v>
      </c>
      <c r="AW324" s="16" t="s">
        <v>32</v>
      </c>
      <c r="AX324" s="16" t="s">
        <v>76</v>
      </c>
      <c r="AY324" s="284" t="s">
        <v>224</v>
      </c>
    </row>
    <row r="325" s="14" customFormat="1">
      <c r="A325" s="14"/>
      <c r="B325" s="252"/>
      <c r="C325" s="253"/>
      <c r="D325" s="243" t="s">
        <v>233</v>
      </c>
      <c r="E325" s="254" t="s">
        <v>1</v>
      </c>
      <c r="F325" s="255" t="s">
        <v>456</v>
      </c>
      <c r="G325" s="253"/>
      <c r="H325" s="256">
        <v>24.27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233</v>
      </c>
      <c r="AU325" s="262" t="s">
        <v>85</v>
      </c>
      <c r="AV325" s="14" t="s">
        <v>85</v>
      </c>
      <c r="AW325" s="14" t="s">
        <v>32</v>
      </c>
      <c r="AX325" s="14" t="s">
        <v>76</v>
      </c>
      <c r="AY325" s="262" t="s">
        <v>224</v>
      </c>
    </row>
    <row r="326" s="16" customFormat="1">
      <c r="A326" s="16"/>
      <c r="B326" s="274"/>
      <c r="C326" s="275"/>
      <c r="D326" s="243" t="s">
        <v>233</v>
      </c>
      <c r="E326" s="276" t="s">
        <v>1</v>
      </c>
      <c r="F326" s="277" t="s">
        <v>288</v>
      </c>
      <c r="G326" s="275"/>
      <c r="H326" s="278">
        <v>24.27</v>
      </c>
      <c r="I326" s="279"/>
      <c r="J326" s="275"/>
      <c r="K326" s="275"/>
      <c r="L326" s="280"/>
      <c r="M326" s="281"/>
      <c r="N326" s="282"/>
      <c r="O326" s="282"/>
      <c r="P326" s="282"/>
      <c r="Q326" s="282"/>
      <c r="R326" s="282"/>
      <c r="S326" s="282"/>
      <c r="T326" s="283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84" t="s">
        <v>233</v>
      </c>
      <c r="AU326" s="284" t="s">
        <v>85</v>
      </c>
      <c r="AV326" s="16" t="s">
        <v>243</v>
      </c>
      <c r="AW326" s="16" t="s">
        <v>32</v>
      </c>
      <c r="AX326" s="16" t="s">
        <v>76</v>
      </c>
      <c r="AY326" s="284" t="s">
        <v>224</v>
      </c>
    </row>
    <row r="327" s="14" customFormat="1">
      <c r="A327" s="14"/>
      <c r="B327" s="252"/>
      <c r="C327" s="253"/>
      <c r="D327" s="243" t="s">
        <v>233</v>
      </c>
      <c r="E327" s="254" t="s">
        <v>1</v>
      </c>
      <c r="F327" s="255" t="s">
        <v>457</v>
      </c>
      <c r="G327" s="253"/>
      <c r="H327" s="256">
        <v>5.0730000000000004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233</v>
      </c>
      <c r="AU327" s="262" t="s">
        <v>85</v>
      </c>
      <c r="AV327" s="14" t="s">
        <v>85</v>
      </c>
      <c r="AW327" s="14" t="s">
        <v>32</v>
      </c>
      <c r="AX327" s="14" t="s">
        <v>76</v>
      </c>
      <c r="AY327" s="262" t="s">
        <v>224</v>
      </c>
    </row>
    <row r="328" s="16" customFormat="1">
      <c r="A328" s="16"/>
      <c r="B328" s="274"/>
      <c r="C328" s="275"/>
      <c r="D328" s="243" t="s">
        <v>233</v>
      </c>
      <c r="E328" s="276" t="s">
        <v>1</v>
      </c>
      <c r="F328" s="277" t="s">
        <v>288</v>
      </c>
      <c r="G328" s="275"/>
      <c r="H328" s="278">
        <v>5.0730000000000004</v>
      </c>
      <c r="I328" s="279"/>
      <c r="J328" s="275"/>
      <c r="K328" s="275"/>
      <c r="L328" s="280"/>
      <c r="M328" s="281"/>
      <c r="N328" s="282"/>
      <c r="O328" s="282"/>
      <c r="P328" s="282"/>
      <c r="Q328" s="282"/>
      <c r="R328" s="282"/>
      <c r="S328" s="282"/>
      <c r="T328" s="283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4" t="s">
        <v>233</v>
      </c>
      <c r="AU328" s="284" t="s">
        <v>85</v>
      </c>
      <c r="AV328" s="16" t="s">
        <v>243</v>
      </c>
      <c r="AW328" s="16" t="s">
        <v>32</v>
      </c>
      <c r="AX328" s="16" t="s">
        <v>76</v>
      </c>
      <c r="AY328" s="284" t="s">
        <v>224</v>
      </c>
    </row>
    <row r="329" s="15" customFormat="1">
      <c r="A329" s="15"/>
      <c r="B329" s="263"/>
      <c r="C329" s="264"/>
      <c r="D329" s="243" t="s">
        <v>233</v>
      </c>
      <c r="E329" s="265" t="s">
        <v>1</v>
      </c>
      <c r="F329" s="266" t="s">
        <v>237</v>
      </c>
      <c r="G329" s="264"/>
      <c r="H329" s="267">
        <v>62.088000000000001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3" t="s">
        <v>233</v>
      </c>
      <c r="AU329" s="273" t="s">
        <v>85</v>
      </c>
      <c r="AV329" s="15" t="s">
        <v>231</v>
      </c>
      <c r="AW329" s="15" t="s">
        <v>32</v>
      </c>
      <c r="AX329" s="15" t="s">
        <v>83</v>
      </c>
      <c r="AY329" s="273" t="s">
        <v>224</v>
      </c>
    </row>
    <row r="330" s="2" customFormat="1" ht="24.15" customHeight="1">
      <c r="A330" s="39"/>
      <c r="B330" s="40"/>
      <c r="C330" s="228" t="s">
        <v>458</v>
      </c>
      <c r="D330" s="228" t="s">
        <v>226</v>
      </c>
      <c r="E330" s="229" t="s">
        <v>459</v>
      </c>
      <c r="F330" s="230" t="s">
        <v>460</v>
      </c>
      <c r="G330" s="231" t="s">
        <v>296</v>
      </c>
      <c r="H330" s="232">
        <v>62.088000000000001</v>
      </c>
      <c r="I330" s="233"/>
      <c r="J330" s="234">
        <f>ROUND(I330*H330,2)</f>
        <v>0</v>
      </c>
      <c r="K330" s="230" t="s">
        <v>230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231</v>
      </c>
      <c r="AT330" s="239" t="s">
        <v>226</v>
      </c>
      <c r="AU330" s="239" t="s">
        <v>85</v>
      </c>
      <c r="AY330" s="18" t="s">
        <v>224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231</v>
      </c>
      <c r="BM330" s="239" t="s">
        <v>461</v>
      </c>
    </row>
    <row r="331" s="2" customFormat="1" ht="24.15" customHeight="1">
      <c r="A331" s="39"/>
      <c r="B331" s="40"/>
      <c r="C331" s="228" t="s">
        <v>462</v>
      </c>
      <c r="D331" s="228" t="s">
        <v>226</v>
      </c>
      <c r="E331" s="229" t="s">
        <v>463</v>
      </c>
      <c r="F331" s="230" t="s">
        <v>464</v>
      </c>
      <c r="G331" s="231" t="s">
        <v>332</v>
      </c>
      <c r="H331" s="232">
        <v>1.4199999999999999</v>
      </c>
      <c r="I331" s="233"/>
      <c r="J331" s="234">
        <f>ROUND(I331*H331,2)</f>
        <v>0</v>
      </c>
      <c r="K331" s="230" t="s">
        <v>230</v>
      </c>
      <c r="L331" s="45"/>
      <c r="M331" s="235" t="s">
        <v>1</v>
      </c>
      <c r="N331" s="236" t="s">
        <v>41</v>
      </c>
      <c r="O331" s="92"/>
      <c r="P331" s="237">
        <f>O331*H331</f>
        <v>0</v>
      </c>
      <c r="Q331" s="237">
        <v>1.04359</v>
      </c>
      <c r="R331" s="237">
        <f>Q331*H331</f>
        <v>1.4818978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231</v>
      </c>
      <c r="AT331" s="239" t="s">
        <v>226</v>
      </c>
      <c r="AU331" s="239" t="s">
        <v>85</v>
      </c>
      <c r="AY331" s="18" t="s">
        <v>224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83</v>
      </c>
      <c r="BK331" s="240">
        <f>ROUND(I331*H331,2)</f>
        <v>0</v>
      </c>
      <c r="BL331" s="18" t="s">
        <v>231</v>
      </c>
      <c r="BM331" s="239" t="s">
        <v>465</v>
      </c>
    </row>
    <row r="332" s="14" customFormat="1">
      <c r="A332" s="14"/>
      <c r="B332" s="252"/>
      <c r="C332" s="253"/>
      <c r="D332" s="243" t="s">
        <v>233</v>
      </c>
      <c r="E332" s="254" t="s">
        <v>1</v>
      </c>
      <c r="F332" s="255" t="s">
        <v>466</v>
      </c>
      <c r="G332" s="253"/>
      <c r="H332" s="256">
        <v>0.052999999999999998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233</v>
      </c>
      <c r="AU332" s="262" t="s">
        <v>85</v>
      </c>
      <c r="AV332" s="14" t="s">
        <v>85</v>
      </c>
      <c r="AW332" s="14" t="s">
        <v>32</v>
      </c>
      <c r="AX332" s="14" t="s">
        <v>76</v>
      </c>
      <c r="AY332" s="262" t="s">
        <v>224</v>
      </c>
    </row>
    <row r="333" s="14" customFormat="1">
      <c r="A333" s="14"/>
      <c r="B333" s="252"/>
      <c r="C333" s="253"/>
      <c r="D333" s="243" t="s">
        <v>233</v>
      </c>
      <c r="E333" s="254" t="s">
        <v>1</v>
      </c>
      <c r="F333" s="255" t="s">
        <v>467</v>
      </c>
      <c r="G333" s="253"/>
      <c r="H333" s="256">
        <v>0.65300000000000002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233</v>
      </c>
      <c r="AU333" s="262" t="s">
        <v>85</v>
      </c>
      <c r="AV333" s="14" t="s">
        <v>85</v>
      </c>
      <c r="AW333" s="14" t="s">
        <v>32</v>
      </c>
      <c r="AX333" s="14" t="s">
        <v>76</v>
      </c>
      <c r="AY333" s="262" t="s">
        <v>224</v>
      </c>
    </row>
    <row r="334" s="14" customFormat="1">
      <c r="A334" s="14"/>
      <c r="B334" s="252"/>
      <c r="C334" s="253"/>
      <c r="D334" s="243" t="s">
        <v>233</v>
      </c>
      <c r="E334" s="254" t="s">
        <v>1</v>
      </c>
      <c r="F334" s="255" t="s">
        <v>468</v>
      </c>
      <c r="G334" s="253"/>
      <c r="H334" s="256">
        <v>0.27000000000000002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233</v>
      </c>
      <c r="AU334" s="262" t="s">
        <v>85</v>
      </c>
      <c r="AV334" s="14" t="s">
        <v>85</v>
      </c>
      <c r="AW334" s="14" t="s">
        <v>32</v>
      </c>
      <c r="AX334" s="14" t="s">
        <v>76</v>
      </c>
      <c r="AY334" s="262" t="s">
        <v>224</v>
      </c>
    </row>
    <row r="335" s="14" customFormat="1">
      <c r="A335" s="14"/>
      <c r="B335" s="252"/>
      <c r="C335" s="253"/>
      <c r="D335" s="243" t="s">
        <v>233</v>
      </c>
      <c r="E335" s="254" t="s">
        <v>1</v>
      </c>
      <c r="F335" s="255" t="s">
        <v>469</v>
      </c>
      <c r="G335" s="253"/>
      <c r="H335" s="256">
        <v>0.44400000000000001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233</v>
      </c>
      <c r="AU335" s="262" t="s">
        <v>85</v>
      </c>
      <c r="AV335" s="14" t="s">
        <v>85</v>
      </c>
      <c r="AW335" s="14" t="s">
        <v>32</v>
      </c>
      <c r="AX335" s="14" t="s">
        <v>76</v>
      </c>
      <c r="AY335" s="262" t="s">
        <v>224</v>
      </c>
    </row>
    <row r="336" s="15" customFormat="1">
      <c r="A336" s="15"/>
      <c r="B336" s="263"/>
      <c r="C336" s="264"/>
      <c r="D336" s="243" t="s">
        <v>233</v>
      </c>
      <c r="E336" s="265" t="s">
        <v>1</v>
      </c>
      <c r="F336" s="266" t="s">
        <v>237</v>
      </c>
      <c r="G336" s="264"/>
      <c r="H336" s="267">
        <v>1.4199999999999999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3" t="s">
        <v>233</v>
      </c>
      <c r="AU336" s="273" t="s">
        <v>85</v>
      </c>
      <c r="AV336" s="15" t="s">
        <v>231</v>
      </c>
      <c r="AW336" s="15" t="s">
        <v>32</v>
      </c>
      <c r="AX336" s="15" t="s">
        <v>83</v>
      </c>
      <c r="AY336" s="273" t="s">
        <v>224</v>
      </c>
    </row>
    <row r="337" s="2" customFormat="1" ht="24.15" customHeight="1">
      <c r="A337" s="39"/>
      <c r="B337" s="40"/>
      <c r="C337" s="228" t="s">
        <v>470</v>
      </c>
      <c r="D337" s="228" t="s">
        <v>226</v>
      </c>
      <c r="E337" s="229" t="s">
        <v>471</v>
      </c>
      <c r="F337" s="230" t="s">
        <v>472</v>
      </c>
      <c r="G337" s="231" t="s">
        <v>332</v>
      </c>
      <c r="H337" s="232">
        <v>0.85899999999999999</v>
      </c>
      <c r="I337" s="233"/>
      <c r="J337" s="234">
        <f>ROUND(I337*H337,2)</f>
        <v>0</v>
      </c>
      <c r="K337" s="230" t="s">
        <v>230</v>
      </c>
      <c r="L337" s="45"/>
      <c r="M337" s="235" t="s">
        <v>1</v>
      </c>
      <c r="N337" s="236" t="s">
        <v>41</v>
      </c>
      <c r="O337" s="92"/>
      <c r="P337" s="237">
        <f>O337*H337</f>
        <v>0</v>
      </c>
      <c r="Q337" s="237">
        <v>1.0541700000000001</v>
      </c>
      <c r="R337" s="237">
        <f>Q337*H337</f>
        <v>0.90553203000000004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231</v>
      </c>
      <c r="AT337" s="239" t="s">
        <v>226</v>
      </c>
      <c r="AU337" s="239" t="s">
        <v>85</v>
      </c>
      <c r="AY337" s="18" t="s">
        <v>224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83</v>
      </c>
      <c r="BK337" s="240">
        <f>ROUND(I337*H337,2)</f>
        <v>0</v>
      </c>
      <c r="BL337" s="18" t="s">
        <v>231</v>
      </c>
      <c r="BM337" s="239" t="s">
        <v>473</v>
      </c>
    </row>
    <row r="338" s="14" customFormat="1">
      <c r="A338" s="14"/>
      <c r="B338" s="252"/>
      <c r="C338" s="253"/>
      <c r="D338" s="243" t="s">
        <v>233</v>
      </c>
      <c r="E338" s="254" t="s">
        <v>1</v>
      </c>
      <c r="F338" s="255" t="s">
        <v>474</v>
      </c>
      <c r="G338" s="253"/>
      <c r="H338" s="256">
        <v>0.85899999999999999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233</v>
      </c>
      <c r="AU338" s="262" t="s">
        <v>85</v>
      </c>
      <c r="AV338" s="14" t="s">
        <v>85</v>
      </c>
      <c r="AW338" s="14" t="s">
        <v>32</v>
      </c>
      <c r="AX338" s="14" t="s">
        <v>83</v>
      </c>
      <c r="AY338" s="262" t="s">
        <v>224</v>
      </c>
    </row>
    <row r="339" s="2" customFormat="1" ht="16.5" customHeight="1">
      <c r="A339" s="39"/>
      <c r="B339" s="40"/>
      <c r="C339" s="228" t="s">
        <v>475</v>
      </c>
      <c r="D339" s="228" t="s">
        <v>226</v>
      </c>
      <c r="E339" s="229" t="s">
        <v>476</v>
      </c>
      <c r="F339" s="230" t="s">
        <v>477</v>
      </c>
      <c r="G339" s="231" t="s">
        <v>332</v>
      </c>
      <c r="H339" s="232">
        <v>2.4529999999999998</v>
      </c>
      <c r="I339" s="233"/>
      <c r="J339" s="234">
        <f>ROUND(I339*H339,2)</f>
        <v>0</v>
      </c>
      <c r="K339" s="230" t="s">
        <v>230</v>
      </c>
      <c r="L339" s="45"/>
      <c r="M339" s="235" t="s">
        <v>1</v>
      </c>
      <c r="N339" s="236" t="s">
        <v>41</v>
      </c>
      <c r="O339" s="92"/>
      <c r="P339" s="237">
        <f>O339*H339</f>
        <v>0</v>
      </c>
      <c r="Q339" s="237">
        <v>1.07636</v>
      </c>
      <c r="R339" s="237">
        <f>Q339*H339</f>
        <v>2.6403110799999996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231</v>
      </c>
      <c r="AT339" s="239" t="s">
        <v>226</v>
      </c>
      <c r="AU339" s="239" t="s">
        <v>85</v>
      </c>
      <c r="AY339" s="18" t="s">
        <v>224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83</v>
      </c>
      <c r="BK339" s="240">
        <f>ROUND(I339*H339,2)</f>
        <v>0</v>
      </c>
      <c r="BL339" s="18" t="s">
        <v>231</v>
      </c>
      <c r="BM339" s="239" t="s">
        <v>478</v>
      </c>
    </row>
    <row r="340" s="14" customFormat="1">
      <c r="A340" s="14"/>
      <c r="B340" s="252"/>
      <c r="C340" s="253"/>
      <c r="D340" s="243" t="s">
        <v>233</v>
      </c>
      <c r="E340" s="254" t="s">
        <v>1</v>
      </c>
      <c r="F340" s="255" t="s">
        <v>479</v>
      </c>
      <c r="G340" s="253"/>
      <c r="H340" s="256">
        <v>2.4529999999999998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233</v>
      </c>
      <c r="AU340" s="262" t="s">
        <v>85</v>
      </c>
      <c r="AV340" s="14" t="s">
        <v>85</v>
      </c>
      <c r="AW340" s="14" t="s">
        <v>32</v>
      </c>
      <c r="AX340" s="14" t="s">
        <v>83</v>
      </c>
      <c r="AY340" s="262" t="s">
        <v>224</v>
      </c>
    </row>
    <row r="341" s="2" customFormat="1" ht="24.15" customHeight="1">
      <c r="A341" s="39"/>
      <c r="B341" s="40"/>
      <c r="C341" s="228" t="s">
        <v>480</v>
      </c>
      <c r="D341" s="228" t="s">
        <v>226</v>
      </c>
      <c r="E341" s="229" t="s">
        <v>481</v>
      </c>
      <c r="F341" s="230" t="s">
        <v>482</v>
      </c>
      <c r="G341" s="231" t="s">
        <v>296</v>
      </c>
      <c r="H341" s="232">
        <v>68.334999999999994</v>
      </c>
      <c r="I341" s="233"/>
      <c r="J341" s="234">
        <f>ROUND(I341*H341,2)</f>
        <v>0</v>
      </c>
      <c r="K341" s="230" t="s">
        <v>230</v>
      </c>
      <c r="L341" s="45"/>
      <c r="M341" s="235" t="s">
        <v>1</v>
      </c>
      <c r="N341" s="236" t="s">
        <v>41</v>
      </c>
      <c r="O341" s="92"/>
      <c r="P341" s="237">
        <f>O341*H341</f>
        <v>0</v>
      </c>
      <c r="Q341" s="237">
        <v>0.094479999999999995</v>
      </c>
      <c r="R341" s="237">
        <f>Q341*H341</f>
        <v>6.4562907999999988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231</v>
      </c>
      <c r="AT341" s="239" t="s">
        <v>226</v>
      </c>
      <c r="AU341" s="239" t="s">
        <v>85</v>
      </c>
      <c r="AY341" s="18" t="s">
        <v>224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83</v>
      </c>
      <c r="BK341" s="240">
        <f>ROUND(I341*H341,2)</f>
        <v>0</v>
      </c>
      <c r="BL341" s="18" t="s">
        <v>231</v>
      </c>
      <c r="BM341" s="239" t="s">
        <v>483</v>
      </c>
    </row>
    <row r="342" s="13" customFormat="1">
      <c r="A342" s="13"/>
      <c r="B342" s="241"/>
      <c r="C342" s="242"/>
      <c r="D342" s="243" t="s">
        <v>233</v>
      </c>
      <c r="E342" s="244" t="s">
        <v>1</v>
      </c>
      <c r="F342" s="245" t="s">
        <v>484</v>
      </c>
      <c r="G342" s="242"/>
      <c r="H342" s="244" t="s">
        <v>1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233</v>
      </c>
      <c r="AU342" s="251" t="s">
        <v>85</v>
      </c>
      <c r="AV342" s="13" t="s">
        <v>83</v>
      </c>
      <c r="AW342" s="13" t="s">
        <v>32</v>
      </c>
      <c r="AX342" s="13" t="s">
        <v>76</v>
      </c>
      <c r="AY342" s="251" t="s">
        <v>224</v>
      </c>
    </row>
    <row r="343" s="14" customFormat="1">
      <c r="A343" s="14"/>
      <c r="B343" s="252"/>
      <c r="C343" s="253"/>
      <c r="D343" s="243" t="s">
        <v>233</v>
      </c>
      <c r="E343" s="254" t="s">
        <v>1</v>
      </c>
      <c r="F343" s="255" t="s">
        <v>485</v>
      </c>
      <c r="G343" s="253"/>
      <c r="H343" s="256">
        <v>10.151999999999999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2" t="s">
        <v>233</v>
      </c>
      <c r="AU343" s="262" t="s">
        <v>85</v>
      </c>
      <c r="AV343" s="14" t="s">
        <v>85</v>
      </c>
      <c r="AW343" s="14" t="s">
        <v>32</v>
      </c>
      <c r="AX343" s="14" t="s">
        <v>76</v>
      </c>
      <c r="AY343" s="262" t="s">
        <v>224</v>
      </c>
    </row>
    <row r="344" s="14" customFormat="1">
      <c r="A344" s="14"/>
      <c r="B344" s="252"/>
      <c r="C344" s="253"/>
      <c r="D344" s="243" t="s">
        <v>233</v>
      </c>
      <c r="E344" s="254" t="s">
        <v>1</v>
      </c>
      <c r="F344" s="255" t="s">
        <v>486</v>
      </c>
      <c r="G344" s="253"/>
      <c r="H344" s="256">
        <v>4.7880000000000003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233</v>
      </c>
      <c r="AU344" s="262" t="s">
        <v>85</v>
      </c>
      <c r="AV344" s="14" t="s">
        <v>85</v>
      </c>
      <c r="AW344" s="14" t="s">
        <v>32</v>
      </c>
      <c r="AX344" s="14" t="s">
        <v>76</v>
      </c>
      <c r="AY344" s="262" t="s">
        <v>224</v>
      </c>
    </row>
    <row r="345" s="14" customFormat="1">
      <c r="A345" s="14"/>
      <c r="B345" s="252"/>
      <c r="C345" s="253"/>
      <c r="D345" s="243" t="s">
        <v>233</v>
      </c>
      <c r="E345" s="254" t="s">
        <v>1</v>
      </c>
      <c r="F345" s="255" t="s">
        <v>487</v>
      </c>
      <c r="G345" s="253"/>
      <c r="H345" s="256">
        <v>-1.6000000000000001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2" t="s">
        <v>233</v>
      </c>
      <c r="AU345" s="262" t="s">
        <v>85</v>
      </c>
      <c r="AV345" s="14" t="s">
        <v>85</v>
      </c>
      <c r="AW345" s="14" t="s">
        <v>32</v>
      </c>
      <c r="AX345" s="14" t="s">
        <v>76</v>
      </c>
      <c r="AY345" s="262" t="s">
        <v>224</v>
      </c>
    </row>
    <row r="346" s="14" customFormat="1">
      <c r="A346" s="14"/>
      <c r="B346" s="252"/>
      <c r="C346" s="253"/>
      <c r="D346" s="243" t="s">
        <v>233</v>
      </c>
      <c r="E346" s="254" t="s">
        <v>1</v>
      </c>
      <c r="F346" s="255" t="s">
        <v>488</v>
      </c>
      <c r="G346" s="253"/>
      <c r="H346" s="256">
        <v>17.689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2" t="s">
        <v>233</v>
      </c>
      <c r="AU346" s="262" t="s">
        <v>85</v>
      </c>
      <c r="AV346" s="14" t="s">
        <v>85</v>
      </c>
      <c r="AW346" s="14" t="s">
        <v>32</v>
      </c>
      <c r="AX346" s="14" t="s">
        <v>76</v>
      </c>
      <c r="AY346" s="262" t="s">
        <v>224</v>
      </c>
    </row>
    <row r="347" s="14" customFormat="1">
      <c r="A347" s="14"/>
      <c r="B347" s="252"/>
      <c r="C347" s="253"/>
      <c r="D347" s="243" t="s">
        <v>233</v>
      </c>
      <c r="E347" s="254" t="s">
        <v>1</v>
      </c>
      <c r="F347" s="255" t="s">
        <v>489</v>
      </c>
      <c r="G347" s="253"/>
      <c r="H347" s="256">
        <v>-3.6299999999999999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233</v>
      </c>
      <c r="AU347" s="262" t="s">
        <v>85</v>
      </c>
      <c r="AV347" s="14" t="s">
        <v>85</v>
      </c>
      <c r="AW347" s="14" t="s">
        <v>32</v>
      </c>
      <c r="AX347" s="14" t="s">
        <v>76</v>
      </c>
      <c r="AY347" s="262" t="s">
        <v>224</v>
      </c>
    </row>
    <row r="348" s="13" customFormat="1">
      <c r="A348" s="13"/>
      <c r="B348" s="241"/>
      <c r="C348" s="242"/>
      <c r="D348" s="243" t="s">
        <v>233</v>
      </c>
      <c r="E348" s="244" t="s">
        <v>1</v>
      </c>
      <c r="F348" s="245" t="s">
        <v>386</v>
      </c>
      <c r="G348" s="242"/>
      <c r="H348" s="244" t="s">
        <v>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233</v>
      </c>
      <c r="AU348" s="251" t="s">
        <v>85</v>
      </c>
      <c r="AV348" s="13" t="s">
        <v>83</v>
      </c>
      <c r="AW348" s="13" t="s">
        <v>32</v>
      </c>
      <c r="AX348" s="13" t="s">
        <v>76</v>
      </c>
      <c r="AY348" s="251" t="s">
        <v>224</v>
      </c>
    </row>
    <row r="349" s="14" customFormat="1">
      <c r="A349" s="14"/>
      <c r="B349" s="252"/>
      <c r="C349" s="253"/>
      <c r="D349" s="243" t="s">
        <v>233</v>
      </c>
      <c r="E349" s="254" t="s">
        <v>1</v>
      </c>
      <c r="F349" s="255" t="s">
        <v>490</v>
      </c>
      <c r="G349" s="253"/>
      <c r="H349" s="256">
        <v>18.472999999999999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233</v>
      </c>
      <c r="AU349" s="262" t="s">
        <v>85</v>
      </c>
      <c r="AV349" s="14" t="s">
        <v>85</v>
      </c>
      <c r="AW349" s="14" t="s">
        <v>32</v>
      </c>
      <c r="AX349" s="14" t="s">
        <v>76</v>
      </c>
      <c r="AY349" s="262" t="s">
        <v>224</v>
      </c>
    </row>
    <row r="350" s="14" customFormat="1">
      <c r="A350" s="14"/>
      <c r="B350" s="252"/>
      <c r="C350" s="253"/>
      <c r="D350" s="243" t="s">
        <v>233</v>
      </c>
      <c r="E350" s="254" t="s">
        <v>1</v>
      </c>
      <c r="F350" s="255" t="s">
        <v>491</v>
      </c>
      <c r="G350" s="253"/>
      <c r="H350" s="256">
        <v>-3.2000000000000002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233</v>
      </c>
      <c r="AU350" s="262" t="s">
        <v>85</v>
      </c>
      <c r="AV350" s="14" t="s">
        <v>85</v>
      </c>
      <c r="AW350" s="14" t="s">
        <v>32</v>
      </c>
      <c r="AX350" s="14" t="s">
        <v>76</v>
      </c>
      <c r="AY350" s="262" t="s">
        <v>224</v>
      </c>
    </row>
    <row r="351" s="14" customFormat="1">
      <c r="A351" s="14"/>
      <c r="B351" s="252"/>
      <c r="C351" s="253"/>
      <c r="D351" s="243" t="s">
        <v>233</v>
      </c>
      <c r="E351" s="254" t="s">
        <v>1</v>
      </c>
      <c r="F351" s="255" t="s">
        <v>492</v>
      </c>
      <c r="G351" s="253"/>
      <c r="H351" s="256">
        <v>28.215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233</v>
      </c>
      <c r="AU351" s="262" t="s">
        <v>85</v>
      </c>
      <c r="AV351" s="14" t="s">
        <v>85</v>
      </c>
      <c r="AW351" s="14" t="s">
        <v>32</v>
      </c>
      <c r="AX351" s="14" t="s">
        <v>76</v>
      </c>
      <c r="AY351" s="262" t="s">
        <v>224</v>
      </c>
    </row>
    <row r="352" s="14" customFormat="1">
      <c r="A352" s="14"/>
      <c r="B352" s="252"/>
      <c r="C352" s="253"/>
      <c r="D352" s="243" t="s">
        <v>233</v>
      </c>
      <c r="E352" s="254" t="s">
        <v>1</v>
      </c>
      <c r="F352" s="255" t="s">
        <v>493</v>
      </c>
      <c r="G352" s="253"/>
      <c r="H352" s="256">
        <v>-3.7400000000000002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2" t="s">
        <v>233</v>
      </c>
      <c r="AU352" s="262" t="s">
        <v>85</v>
      </c>
      <c r="AV352" s="14" t="s">
        <v>85</v>
      </c>
      <c r="AW352" s="14" t="s">
        <v>32</v>
      </c>
      <c r="AX352" s="14" t="s">
        <v>76</v>
      </c>
      <c r="AY352" s="262" t="s">
        <v>224</v>
      </c>
    </row>
    <row r="353" s="14" customFormat="1">
      <c r="A353" s="14"/>
      <c r="B353" s="252"/>
      <c r="C353" s="253"/>
      <c r="D353" s="243" t="s">
        <v>233</v>
      </c>
      <c r="E353" s="254" t="s">
        <v>1</v>
      </c>
      <c r="F353" s="255" t="s">
        <v>494</v>
      </c>
      <c r="G353" s="253"/>
      <c r="H353" s="256">
        <v>1.1879999999999999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2" t="s">
        <v>233</v>
      </c>
      <c r="AU353" s="262" t="s">
        <v>85</v>
      </c>
      <c r="AV353" s="14" t="s">
        <v>85</v>
      </c>
      <c r="AW353" s="14" t="s">
        <v>32</v>
      </c>
      <c r="AX353" s="14" t="s">
        <v>76</v>
      </c>
      <c r="AY353" s="262" t="s">
        <v>224</v>
      </c>
    </row>
    <row r="354" s="15" customFormat="1">
      <c r="A354" s="15"/>
      <c r="B354" s="263"/>
      <c r="C354" s="264"/>
      <c r="D354" s="243" t="s">
        <v>233</v>
      </c>
      <c r="E354" s="265" t="s">
        <v>1</v>
      </c>
      <c r="F354" s="266" t="s">
        <v>237</v>
      </c>
      <c r="G354" s="264"/>
      <c r="H354" s="267">
        <v>68.334999999999994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3" t="s">
        <v>233</v>
      </c>
      <c r="AU354" s="273" t="s">
        <v>85</v>
      </c>
      <c r="AV354" s="15" t="s">
        <v>231</v>
      </c>
      <c r="AW354" s="15" t="s">
        <v>32</v>
      </c>
      <c r="AX354" s="15" t="s">
        <v>83</v>
      </c>
      <c r="AY354" s="273" t="s">
        <v>224</v>
      </c>
    </row>
    <row r="355" s="2" customFormat="1" ht="24.15" customHeight="1">
      <c r="A355" s="39"/>
      <c r="B355" s="40"/>
      <c r="C355" s="228" t="s">
        <v>448</v>
      </c>
      <c r="D355" s="228" t="s">
        <v>226</v>
      </c>
      <c r="E355" s="229" t="s">
        <v>495</v>
      </c>
      <c r="F355" s="230" t="s">
        <v>496</v>
      </c>
      <c r="G355" s="231" t="s">
        <v>296</v>
      </c>
      <c r="H355" s="232">
        <v>31.120000000000001</v>
      </c>
      <c r="I355" s="233"/>
      <c r="J355" s="234">
        <f>ROUND(I355*H355,2)</f>
        <v>0</v>
      </c>
      <c r="K355" s="230" t="s">
        <v>230</v>
      </c>
      <c r="L355" s="45"/>
      <c r="M355" s="235" t="s">
        <v>1</v>
      </c>
      <c r="N355" s="236" t="s">
        <v>41</v>
      </c>
      <c r="O355" s="92"/>
      <c r="P355" s="237">
        <f>O355*H355</f>
        <v>0</v>
      </c>
      <c r="Q355" s="237">
        <v>0.11396000000000001</v>
      </c>
      <c r="R355" s="237">
        <f>Q355*H355</f>
        <v>3.5464352000000003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231</v>
      </c>
      <c r="AT355" s="239" t="s">
        <v>226</v>
      </c>
      <c r="AU355" s="239" t="s">
        <v>85</v>
      </c>
      <c r="AY355" s="18" t="s">
        <v>224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83</v>
      </c>
      <c r="BK355" s="240">
        <f>ROUND(I355*H355,2)</f>
        <v>0</v>
      </c>
      <c r="BL355" s="18" t="s">
        <v>231</v>
      </c>
      <c r="BM355" s="239" t="s">
        <v>497</v>
      </c>
    </row>
    <row r="356" s="13" customFormat="1">
      <c r="A356" s="13"/>
      <c r="B356" s="241"/>
      <c r="C356" s="242"/>
      <c r="D356" s="243" t="s">
        <v>233</v>
      </c>
      <c r="E356" s="244" t="s">
        <v>1</v>
      </c>
      <c r="F356" s="245" t="s">
        <v>484</v>
      </c>
      <c r="G356" s="242"/>
      <c r="H356" s="244" t="s">
        <v>1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233</v>
      </c>
      <c r="AU356" s="251" t="s">
        <v>85</v>
      </c>
      <c r="AV356" s="13" t="s">
        <v>83</v>
      </c>
      <c r="AW356" s="13" t="s">
        <v>32</v>
      </c>
      <c r="AX356" s="13" t="s">
        <v>76</v>
      </c>
      <c r="AY356" s="251" t="s">
        <v>224</v>
      </c>
    </row>
    <row r="357" s="14" customFormat="1">
      <c r="A357" s="14"/>
      <c r="B357" s="252"/>
      <c r="C357" s="253"/>
      <c r="D357" s="243" t="s">
        <v>233</v>
      </c>
      <c r="E357" s="254" t="s">
        <v>1</v>
      </c>
      <c r="F357" s="255" t="s">
        <v>498</v>
      </c>
      <c r="G357" s="253"/>
      <c r="H357" s="256">
        <v>7.0739999999999998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233</v>
      </c>
      <c r="AU357" s="262" t="s">
        <v>85</v>
      </c>
      <c r="AV357" s="14" t="s">
        <v>85</v>
      </c>
      <c r="AW357" s="14" t="s">
        <v>32</v>
      </c>
      <c r="AX357" s="14" t="s">
        <v>76</v>
      </c>
      <c r="AY357" s="262" t="s">
        <v>224</v>
      </c>
    </row>
    <row r="358" s="13" customFormat="1">
      <c r="A358" s="13"/>
      <c r="B358" s="241"/>
      <c r="C358" s="242"/>
      <c r="D358" s="243" t="s">
        <v>233</v>
      </c>
      <c r="E358" s="244" t="s">
        <v>1</v>
      </c>
      <c r="F358" s="245" t="s">
        <v>499</v>
      </c>
      <c r="G358" s="242"/>
      <c r="H358" s="244" t="s">
        <v>1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233</v>
      </c>
      <c r="AU358" s="251" t="s">
        <v>85</v>
      </c>
      <c r="AV358" s="13" t="s">
        <v>83</v>
      </c>
      <c r="AW358" s="13" t="s">
        <v>32</v>
      </c>
      <c r="AX358" s="13" t="s">
        <v>76</v>
      </c>
      <c r="AY358" s="251" t="s">
        <v>224</v>
      </c>
    </row>
    <row r="359" s="14" customFormat="1">
      <c r="A359" s="14"/>
      <c r="B359" s="252"/>
      <c r="C359" s="253"/>
      <c r="D359" s="243" t="s">
        <v>233</v>
      </c>
      <c r="E359" s="254" t="s">
        <v>1</v>
      </c>
      <c r="F359" s="255" t="s">
        <v>500</v>
      </c>
      <c r="G359" s="253"/>
      <c r="H359" s="256">
        <v>13.256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2" t="s">
        <v>233</v>
      </c>
      <c r="AU359" s="262" t="s">
        <v>85</v>
      </c>
      <c r="AV359" s="14" t="s">
        <v>85</v>
      </c>
      <c r="AW359" s="14" t="s">
        <v>32</v>
      </c>
      <c r="AX359" s="14" t="s">
        <v>76</v>
      </c>
      <c r="AY359" s="262" t="s">
        <v>224</v>
      </c>
    </row>
    <row r="360" s="13" customFormat="1">
      <c r="A360" s="13"/>
      <c r="B360" s="241"/>
      <c r="C360" s="242"/>
      <c r="D360" s="243" t="s">
        <v>233</v>
      </c>
      <c r="E360" s="244" t="s">
        <v>1</v>
      </c>
      <c r="F360" s="245" t="s">
        <v>501</v>
      </c>
      <c r="G360" s="242"/>
      <c r="H360" s="244" t="s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233</v>
      </c>
      <c r="AU360" s="251" t="s">
        <v>85</v>
      </c>
      <c r="AV360" s="13" t="s">
        <v>83</v>
      </c>
      <c r="AW360" s="13" t="s">
        <v>32</v>
      </c>
      <c r="AX360" s="13" t="s">
        <v>76</v>
      </c>
      <c r="AY360" s="251" t="s">
        <v>224</v>
      </c>
    </row>
    <row r="361" s="14" customFormat="1">
      <c r="A361" s="14"/>
      <c r="B361" s="252"/>
      <c r="C361" s="253"/>
      <c r="D361" s="243" t="s">
        <v>233</v>
      </c>
      <c r="E361" s="254" t="s">
        <v>1</v>
      </c>
      <c r="F361" s="255" t="s">
        <v>502</v>
      </c>
      <c r="G361" s="253"/>
      <c r="H361" s="256">
        <v>2.6000000000000001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233</v>
      </c>
      <c r="AU361" s="262" t="s">
        <v>85</v>
      </c>
      <c r="AV361" s="14" t="s">
        <v>85</v>
      </c>
      <c r="AW361" s="14" t="s">
        <v>32</v>
      </c>
      <c r="AX361" s="14" t="s">
        <v>76</v>
      </c>
      <c r="AY361" s="262" t="s">
        <v>224</v>
      </c>
    </row>
    <row r="362" s="14" customFormat="1">
      <c r="A362" s="14"/>
      <c r="B362" s="252"/>
      <c r="C362" s="253"/>
      <c r="D362" s="243" t="s">
        <v>233</v>
      </c>
      <c r="E362" s="254" t="s">
        <v>1</v>
      </c>
      <c r="F362" s="255" t="s">
        <v>503</v>
      </c>
      <c r="G362" s="253"/>
      <c r="H362" s="256">
        <v>1.1699999999999999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233</v>
      </c>
      <c r="AU362" s="262" t="s">
        <v>85</v>
      </c>
      <c r="AV362" s="14" t="s">
        <v>85</v>
      </c>
      <c r="AW362" s="14" t="s">
        <v>32</v>
      </c>
      <c r="AX362" s="14" t="s">
        <v>76</v>
      </c>
      <c r="AY362" s="262" t="s">
        <v>224</v>
      </c>
    </row>
    <row r="363" s="14" customFormat="1">
      <c r="A363" s="14"/>
      <c r="B363" s="252"/>
      <c r="C363" s="253"/>
      <c r="D363" s="243" t="s">
        <v>233</v>
      </c>
      <c r="E363" s="254" t="s">
        <v>1</v>
      </c>
      <c r="F363" s="255" t="s">
        <v>504</v>
      </c>
      <c r="G363" s="253"/>
      <c r="H363" s="256">
        <v>7.0199999999999996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233</v>
      </c>
      <c r="AU363" s="262" t="s">
        <v>85</v>
      </c>
      <c r="AV363" s="14" t="s">
        <v>85</v>
      </c>
      <c r="AW363" s="14" t="s">
        <v>32</v>
      </c>
      <c r="AX363" s="14" t="s">
        <v>76</v>
      </c>
      <c r="AY363" s="262" t="s">
        <v>224</v>
      </c>
    </row>
    <row r="364" s="15" customFormat="1">
      <c r="A364" s="15"/>
      <c r="B364" s="263"/>
      <c r="C364" s="264"/>
      <c r="D364" s="243" t="s">
        <v>233</v>
      </c>
      <c r="E364" s="265" t="s">
        <v>1</v>
      </c>
      <c r="F364" s="266" t="s">
        <v>237</v>
      </c>
      <c r="G364" s="264"/>
      <c r="H364" s="267">
        <v>31.120000000000001</v>
      </c>
      <c r="I364" s="268"/>
      <c r="J364" s="264"/>
      <c r="K364" s="264"/>
      <c r="L364" s="269"/>
      <c r="M364" s="270"/>
      <c r="N364" s="271"/>
      <c r="O364" s="271"/>
      <c r="P364" s="271"/>
      <c r="Q364" s="271"/>
      <c r="R364" s="271"/>
      <c r="S364" s="271"/>
      <c r="T364" s="272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3" t="s">
        <v>233</v>
      </c>
      <c r="AU364" s="273" t="s">
        <v>85</v>
      </c>
      <c r="AV364" s="15" t="s">
        <v>231</v>
      </c>
      <c r="AW364" s="15" t="s">
        <v>32</v>
      </c>
      <c r="AX364" s="15" t="s">
        <v>83</v>
      </c>
      <c r="AY364" s="273" t="s">
        <v>224</v>
      </c>
    </row>
    <row r="365" s="2" customFormat="1" ht="24.15" customHeight="1">
      <c r="A365" s="39"/>
      <c r="B365" s="40"/>
      <c r="C365" s="228" t="s">
        <v>505</v>
      </c>
      <c r="D365" s="228" t="s">
        <v>226</v>
      </c>
      <c r="E365" s="229" t="s">
        <v>506</v>
      </c>
      <c r="F365" s="230" t="s">
        <v>507</v>
      </c>
      <c r="G365" s="231" t="s">
        <v>416</v>
      </c>
      <c r="H365" s="232">
        <v>65.780000000000001</v>
      </c>
      <c r="I365" s="233"/>
      <c r="J365" s="234">
        <f>ROUND(I365*H365,2)</f>
        <v>0</v>
      </c>
      <c r="K365" s="230" t="s">
        <v>230</v>
      </c>
      <c r="L365" s="45"/>
      <c r="M365" s="235" t="s">
        <v>1</v>
      </c>
      <c r="N365" s="236" t="s">
        <v>41</v>
      </c>
      <c r="O365" s="92"/>
      <c r="P365" s="237">
        <f>O365*H365</f>
        <v>0</v>
      </c>
      <c r="Q365" s="237">
        <v>0.00012999999999999999</v>
      </c>
      <c r="R365" s="237">
        <f>Q365*H365</f>
        <v>0.0085513999999999989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231</v>
      </c>
      <c r="AT365" s="239" t="s">
        <v>226</v>
      </c>
      <c r="AU365" s="239" t="s">
        <v>85</v>
      </c>
      <c r="AY365" s="18" t="s">
        <v>224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83</v>
      </c>
      <c r="BK365" s="240">
        <f>ROUND(I365*H365,2)</f>
        <v>0</v>
      </c>
      <c r="BL365" s="18" t="s">
        <v>231</v>
      </c>
      <c r="BM365" s="239" t="s">
        <v>508</v>
      </c>
    </row>
    <row r="366" s="14" customFormat="1">
      <c r="A366" s="14"/>
      <c r="B366" s="252"/>
      <c r="C366" s="253"/>
      <c r="D366" s="243" t="s">
        <v>233</v>
      </c>
      <c r="E366" s="254" t="s">
        <v>1</v>
      </c>
      <c r="F366" s="255" t="s">
        <v>509</v>
      </c>
      <c r="G366" s="253"/>
      <c r="H366" s="256">
        <v>11.83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233</v>
      </c>
      <c r="AU366" s="262" t="s">
        <v>85</v>
      </c>
      <c r="AV366" s="14" t="s">
        <v>85</v>
      </c>
      <c r="AW366" s="14" t="s">
        <v>32</v>
      </c>
      <c r="AX366" s="14" t="s">
        <v>76</v>
      </c>
      <c r="AY366" s="262" t="s">
        <v>224</v>
      </c>
    </row>
    <row r="367" s="14" customFormat="1">
      <c r="A367" s="14"/>
      <c r="B367" s="252"/>
      <c r="C367" s="253"/>
      <c r="D367" s="243" t="s">
        <v>233</v>
      </c>
      <c r="E367" s="254" t="s">
        <v>1</v>
      </c>
      <c r="F367" s="255" t="s">
        <v>510</v>
      </c>
      <c r="G367" s="253"/>
      <c r="H367" s="256">
        <v>21.280000000000001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2" t="s">
        <v>233</v>
      </c>
      <c r="AU367" s="262" t="s">
        <v>85</v>
      </c>
      <c r="AV367" s="14" t="s">
        <v>85</v>
      </c>
      <c r="AW367" s="14" t="s">
        <v>32</v>
      </c>
      <c r="AX367" s="14" t="s">
        <v>76</v>
      </c>
      <c r="AY367" s="262" t="s">
        <v>224</v>
      </c>
    </row>
    <row r="368" s="14" customFormat="1">
      <c r="A368" s="14"/>
      <c r="B368" s="252"/>
      <c r="C368" s="253"/>
      <c r="D368" s="243" t="s">
        <v>233</v>
      </c>
      <c r="E368" s="254" t="s">
        <v>1</v>
      </c>
      <c r="F368" s="255" t="s">
        <v>511</v>
      </c>
      <c r="G368" s="253"/>
      <c r="H368" s="256">
        <v>32.670000000000002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233</v>
      </c>
      <c r="AU368" s="262" t="s">
        <v>85</v>
      </c>
      <c r="AV368" s="14" t="s">
        <v>85</v>
      </c>
      <c r="AW368" s="14" t="s">
        <v>32</v>
      </c>
      <c r="AX368" s="14" t="s">
        <v>76</v>
      </c>
      <c r="AY368" s="262" t="s">
        <v>224</v>
      </c>
    </row>
    <row r="369" s="15" customFormat="1">
      <c r="A369" s="15"/>
      <c r="B369" s="263"/>
      <c r="C369" s="264"/>
      <c r="D369" s="243" t="s">
        <v>233</v>
      </c>
      <c r="E369" s="265" t="s">
        <v>1</v>
      </c>
      <c r="F369" s="266" t="s">
        <v>237</v>
      </c>
      <c r="G369" s="264"/>
      <c r="H369" s="267">
        <v>65.780000000000001</v>
      </c>
      <c r="I369" s="268"/>
      <c r="J369" s="264"/>
      <c r="K369" s="264"/>
      <c r="L369" s="269"/>
      <c r="M369" s="270"/>
      <c r="N369" s="271"/>
      <c r="O369" s="271"/>
      <c r="P369" s="271"/>
      <c r="Q369" s="271"/>
      <c r="R369" s="271"/>
      <c r="S369" s="271"/>
      <c r="T369" s="27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3" t="s">
        <v>233</v>
      </c>
      <c r="AU369" s="273" t="s">
        <v>85</v>
      </c>
      <c r="AV369" s="15" t="s">
        <v>231</v>
      </c>
      <c r="AW369" s="15" t="s">
        <v>32</v>
      </c>
      <c r="AX369" s="15" t="s">
        <v>83</v>
      </c>
      <c r="AY369" s="273" t="s">
        <v>224</v>
      </c>
    </row>
    <row r="370" s="12" customFormat="1" ht="22.8" customHeight="1">
      <c r="A370" s="12"/>
      <c r="B370" s="212"/>
      <c r="C370" s="213"/>
      <c r="D370" s="214" t="s">
        <v>75</v>
      </c>
      <c r="E370" s="226" t="s">
        <v>231</v>
      </c>
      <c r="F370" s="226" t="s">
        <v>512</v>
      </c>
      <c r="G370" s="213"/>
      <c r="H370" s="213"/>
      <c r="I370" s="216"/>
      <c r="J370" s="227">
        <f>BK370</f>
        <v>0</v>
      </c>
      <c r="K370" s="213"/>
      <c r="L370" s="218"/>
      <c r="M370" s="219"/>
      <c r="N370" s="220"/>
      <c r="O370" s="220"/>
      <c r="P370" s="221">
        <f>SUM(P371:P396)</f>
        <v>0</v>
      </c>
      <c r="Q370" s="220"/>
      <c r="R370" s="221">
        <f>SUM(R371:R396)</f>
        <v>46.279334050000003</v>
      </c>
      <c r="S370" s="220"/>
      <c r="T370" s="222">
        <f>SUM(T371:T396)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3" t="s">
        <v>83</v>
      </c>
      <c r="AT370" s="224" t="s">
        <v>75</v>
      </c>
      <c r="AU370" s="224" t="s">
        <v>83</v>
      </c>
      <c r="AY370" s="223" t="s">
        <v>224</v>
      </c>
      <c r="BK370" s="225">
        <f>SUM(BK371:BK396)</f>
        <v>0</v>
      </c>
    </row>
    <row r="371" s="2" customFormat="1" ht="66.75" customHeight="1">
      <c r="A371" s="39"/>
      <c r="B371" s="40"/>
      <c r="C371" s="228" t="s">
        <v>434</v>
      </c>
      <c r="D371" s="228" t="s">
        <v>226</v>
      </c>
      <c r="E371" s="229" t="s">
        <v>513</v>
      </c>
      <c r="F371" s="230" t="s">
        <v>514</v>
      </c>
      <c r="G371" s="231" t="s">
        <v>296</v>
      </c>
      <c r="H371" s="232">
        <v>58.200000000000003</v>
      </c>
      <c r="I371" s="233"/>
      <c r="J371" s="234">
        <f>ROUND(I371*H371,2)</f>
        <v>0</v>
      </c>
      <c r="K371" s="230" t="s">
        <v>230</v>
      </c>
      <c r="L371" s="45"/>
      <c r="M371" s="235" t="s">
        <v>1</v>
      </c>
      <c r="N371" s="236" t="s">
        <v>41</v>
      </c>
      <c r="O371" s="92"/>
      <c r="P371" s="237">
        <f>O371*H371</f>
        <v>0</v>
      </c>
      <c r="Q371" s="237">
        <v>0.38195000000000001</v>
      </c>
      <c r="R371" s="237">
        <f>Q371*H371</f>
        <v>22.229490000000002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231</v>
      </c>
      <c r="AT371" s="239" t="s">
        <v>226</v>
      </c>
      <c r="AU371" s="239" t="s">
        <v>85</v>
      </c>
      <c r="AY371" s="18" t="s">
        <v>224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231</v>
      </c>
      <c r="BM371" s="239" t="s">
        <v>515</v>
      </c>
    </row>
    <row r="372" s="14" customFormat="1">
      <c r="A372" s="14"/>
      <c r="B372" s="252"/>
      <c r="C372" s="253"/>
      <c r="D372" s="243" t="s">
        <v>233</v>
      </c>
      <c r="E372" s="254" t="s">
        <v>1</v>
      </c>
      <c r="F372" s="255" t="s">
        <v>516</v>
      </c>
      <c r="G372" s="253"/>
      <c r="H372" s="256">
        <v>21.100000000000001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233</v>
      </c>
      <c r="AU372" s="262" t="s">
        <v>85</v>
      </c>
      <c r="AV372" s="14" t="s">
        <v>85</v>
      </c>
      <c r="AW372" s="14" t="s">
        <v>32</v>
      </c>
      <c r="AX372" s="14" t="s">
        <v>76</v>
      </c>
      <c r="AY372" s="262" t="s">
        <v>224</v>
      </c>
    </row>
    <row r="373" s="14" customFormat="1">
      <c r="A373" s="14"/>
      <c r="B373" s="252"/>
      <c r="C373" s="253"/>
      <c r="D373" s="243" t="s">
        <v>233</v>
      </c>
      <c r="E373" s="254" t="s">
        <v>1</v>
      </c>
      <c r="F373" s="255" t="s">
        <v>517</v>
      </c>
      <c r="G373" s="253"/>
      <c r="H373" s="256">
        <v>16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233</v>
      </c>
      <c r="AU373" s="262" t="s">
        <v>85</v>
      </c>
      <c r="AV373" s="14" t="s">
        <v>85</v>
      </c>
      <c r="AW373" s="14" t="s">
        <v>32</v>
      </c>
      <c r="AX373" s="14" t="s">
        <v>76</v>
      </c>
      <c r="AY373" s="262" t="s">
        <v>224</v>
      </c>
    </row>
    <row r="374" s="14" customFormat="1">
      <c r="A374" s="14"/>
      <c r="B374" s="252"/>
      <c r="C374" s="253"/>
      <c r="D374" s="243" t="s">
        <v>233</v>
      </c>
      <c r="E374" s="254" t="s">
        <v>1</v>
      </c>
      <c r="F374" s="255" t="s">
        <v>518</v>
      </c>
      <c r="G374" s="253"/>
      <c r="H374" s="256">
        <v>21.100000000000001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233</v>
      </c>
      <c r="AU374" s="262" t="s">
        <v>85</v>
      </c>
      <c r="AV374" s="14" t="s">
        <v>85</v>
      </c>
      <c r="AW374" s="14" t="s">
        <v>32</v>
      </c>
      <c r="AX374" s="14" t="s">
        <v>76</v>
      </c>
      <c r="AY374" s="262" t="s">
        <v>224</v>
      </c>
    </row>
    <row r="375" s="15" customFormat="1">
      <c r="A375" s="15"/>
      <c r="B375" s="263"/>
      <c r="C375" s="264"/>
      <c r="D375" s="243" t="s">
        <v>233</v>
      </c>
      <c r="E375" s="265" t="s">
        <v>1</v>
      </c>
      <c r="F375" s="266" t="s">
        <v>237</v>
      </c>
      <c r="G375" s="264"/>
      <c r="H375" s="267">
        <v>58.200000000000003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3" t="s">
        <v>233</v>
      </c>
      <c r="AU375" s="273" t="s">
        <v>85</v>
      </c>
      <c r="AV375" s="15" t="s">
        <v>231</v>
      </c>
      <c r="AW375" s="15" t="s">
        <v>32</v>
      </c>
      <c r="AX375" s="15" t="s">
        <v>83</v>
      </c>
      <c r="AY375" s="273" t="s">
        <v>224</v>
      </c>
    </row>
    <row r="376" s="2" customFormat="1" ht="16.5" customHeight="1">
      <c r="A376" s="39"/>
      <c r="B376" s="40"/>
      <c r="C376" s="228" t="s">
        <v>519</v>
      </c>
      <c r="D376" s="228" t="s">
        <v>226</v>
      </c>
      <c r="E376" s="229" t="s">
        <v>520</v>
      </c>
      <c r="F376" s="230" t="s">
        <v>521</v>
      </c>
      <c r="G376" s="231" t="s">
        <v>332</v>
      </c>
      <c r="H376" s="232">
        <v>0.54400000000000004</v>
      </c>
      <c r="I376" s="233"/>
      <c r="J376" s="234">
        <f>ROUND(I376*H376,2)</f>
        <v>0</v>
      </c>
      <c r="K376" s="230" t="s">
        <v>230</v>
      </c>
      <c r="L376" s="45"/>
      <c r="M376" s="235" t="s">
        <v>1</v>
      </c>
      <c r="N376" s="236" t="s">
        <v>41</v>
      </c>
      <c r="O376" s="92"/>
      <c r="P376" s="237">
        <f>O376*H376</f>
        <v>0</v>
      </c>
      <c r="Q376" s="237">
        <v>1.06277</v>
      </c>
      <c r="R376" s="237">
        <f>Q376*H376</f>
        <v>0.57814688000000003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231</v>
      </c>
      <c r="AT376" s="239" t="s">
        <v>226</v>
      </c>
      <c r="AU376" s="239" t="s">
        <v>85</v>
      </c>
      <c r="AY376" s="18" t="s">
        <v>224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83</v>
      </c>
      <c r="BK376" s="240">
        <f>ROUND(I376*H376,2)</f>
        <v>0</v>
      </c>
      <c r="BL376" s="18" t="s">
        <v>231</v>
      </c>
      <c r="BM376" s="239" t="s">
        <v>522</v>
      </c>
    </row>
    <row r="377" s="14" customFormat="1">
      <c r="A377" s="14"/>
      <c r="B377" s="252"/>
      <c r="C377" s="253"/>
      <c r="D377" s="243" t="s">
        <v>233</v>
      </c>
      <c r="E377" s="254" t="s">
        <v>1</v>
      </c>
      <c r="F377" s="255" t="s">
        <v>523</v>
      </c>
      <c r="G377" s="253"/>
      <c r="H377" s="256">
        <v>0.54400000000000004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233</v>
      </c>
      <c r="AU377" s="262" t="s">
        <v>85</v>
      </c>
      <c r="AV377" s="14" t="s">
        <v>85</v>
      </c>
      <c r="AW377" s="14" t="s">
        <v>32</v>
      </c>
      <c r="AX377" s="14" t="s">
        <v>83</v>
      </c>
      <c r="AY377" s="262" t="s">
        <v>224</v>
      </c>
    </row>
    <row r="378" s="2" customFormat="1" ht="16.5" customHeight="1">
      <c r="A378" s="39"/>
      <c r="B378" s="40"/>
      <c r="C378" s="228" t="s">
        <v>524</v>
      </c>
      <c r="D378" s="228" t="s">
        <v>226</v>
      </c>
      <c r="E378" s="229" t="s">
        <v>525</v>
      </c>
      <c r="F378" s="230" t="s">
        <v>526</v>
      </c>
      <c r="G378" s="231" t="s">
        <v>229</v>
      </c>
      <c r="H378" s="232">
        <v>3.5840000000000001</v>
      </c>
      <c r="I378" s="233"/>
      <c r="J378" s="234">
        <f>ROUND(I378*H378,2)</f>
        <v>0</v>
      </c>
      <c r="K378" s="230" t="s">
        <v>230</v>
      </c>
      <c r="L378" s="45"/>
      <c r="M378" s="235" t="s">
        <v>1</v>
      </c>
      <c r="N378" s="236" t="s">
        <v>41</v>
      </c>
      <c r="O378" s="92"/>
      <c r="P378" s="237">
        <f>O378*H378</f>
        <v>0</v>
      </c>
      <c r="Q378" s="237">
        <v>2.5019800000000001</v>
      </c>
      <c r="R378" s="237">
        <f>Q378*H378</f>
        <v>8.9670963200000013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231</v>
      </c>
      <c r="AT378" s="239" t="s">
        <v>226</v>
      </c>
      <c r="AU378" s="239" t="s">
        <v>85</v>
      </c>
      <c r="AY378" s="18" t="s">
        <v>224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83</v>
      </c>
      <c r="BK378" s="240">
        <f>ROUND(I378*H378,2)</f>
        <v>0</v>
      </c>
      <c r="BL378" s="18" t="s">
        <v>231</v>
      </c>
      <c r="BM378" s="239" t="s">
        <v>527</v>
      </c>
    </row>
    <row r="379" s="14" customFormat="1">
      <c r="A379" s="14"/>
      <c r="B379" s="252"/>
      <c r="C379" s="253"/>
      <c r="D379" s="243" t="s">
        <v>233</v>
      </c>
      <c r="E379" s="254" t="s">
        <v>1</v>
      </c>
      <c r="F379" s="255" t="s">
        <v>528</v>
      </c>
      <c r="G379" s="253"/>
      <c r="H379" s="256">
        <v>1.363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2" t="s">
        <v>233</v>
      </c>
      <c r="AU379" s="262" t="s">
        <v>85</v>
      </c>
      <c r="AV379" s="14" t="s">
        <v>85</v>
      </c>
      <c r="AW379" s="14" t="s">
        <v>32</v>
      </c>
      <c r="AX379" s="14" t="s">
        <v>76</v>
      </c>
      <c r="AY379" s="262" t="s">
        <v>224</v>
      </c>
    </row>
    <row r="380" s="14" customFormat="1">
      <c r="A380" s="14"/>
      <c r="B380" s="252"/>
      <c r="C380" s="253"/>
      <c r="D380" s="243" t="s">
        <v>233</v>
      </c>
      <c r="E380" s="254" t="s">
        <v>1</v>
      </c>
      <c r="F380" s="255" t="s">
        <v>529</v>
      </c>
      <c r="G380" s="253"/>
      <c r="H380" s="256">
        <v>2.2210000000000001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233</v>
      </c>
      <c r="AU380" s="262" t="s">
        <v>85</v>
      </c>
      <c r="AV380" s="14" t="s">
        <v>85</v>
      </c>
      <c r="AW380" s="14" t="s">
        <v>32</v>
      </c>
      <c r="AX380" s="14" t="s">
        <v>76</v>
      </c>
      <c r="AY380" s="262" t="s">
        <v>224</v>
      </c>
    </row>
    <row r="381" s="15" customFormat="1">
      <c r="A381" s="15"/>
      <c r="B381" s="263"/>
      <c r="C381" s="264"/>
      <c r="D381" s="243" t="s">
        <v>233</v>
      </c>
      <c r="E381" s="265" t="s">
        <v>1</v>
      </c>
      <c r="F381" s="266" t="s">
        <v>237</v>
      </c>
      <c r="G381" s="264"/>
      <c r="H381" s="267">
        <v>3.5840000000000001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3" t="s">
        <v>233</v>
      </c>
      <c r="AU381" s="273" t="s">
        <v>85</v>
      </c>
      <c r="AV381" s="15" t="s">
        <v>231</v>
      </c>
      <c r="AW381" s="15" t="s">
        <v>32</v>
      </c>
      <c r="AX381" s="15" t="s">
        <v>83</v>
      </c>
      <c r="AY381" s="273" t="s">
        <v>224</v>
      </c>
    </row>
    <row r="382" s="2" customFormat="1" ht="16.5" customHeight="1">
      <c r="A382" s="39"/>
      <c r="B382" s="40"/>
      <c r="C382" s="228" t="s">
        <v>530</v>
      </c>
      <c r="D382" s="228" t="s">
        <v>226</v>
      </c>
      <c r="E382" s="229" t="s">
        <v>531</v>
      </c>
      <c r="F382" s="230" t="s">
        <v>532</v>
      </c>
      <c r="G382" s="231" t="s">
        <v>296</v>
      </c>
      <c r="H382" s="232">
        <v>23.891999999999999</v>
      </c>
      <c r="I382" s="233"/>
      <c r="J382" s="234">
        <f>ROUND(I382*H382,2)</f>
        <v>0</v>
      </c>
      <c r="K382" s="230" t="s">
        <v>230</v>
      </c>
      <c r="L382" s="45"/>
      <c r="M382" s="235" t="s">
        <v>1</v>
      </c>
      <c r="N382" s="236" t="s">
        <v>41</v>
      </c>
      <c r="O382" s="92"/>
      <c r="P382" s="237">
        <f>O382*H382</f>
        <v>0</v>
      </c>
      <c r="Q382" s="237">
        <v>0.0057600000000000004</v>
      </c>
      <c r="R382" s="237">
        <f>Q382*H382</f>
        <v>0.13761792000000001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231</v>
      </c>
      <c r="AT382" s="239" t="s">
        <v>226</v>
      </c>
      <c r="AU382" s="239" t="s">
        <v>85</v>
      </c>
      <c r="AY382" s="18" t="s">
        <v>224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83</v>
      </c>
      <c r="BK382" s="240">
        <f>ROUND(I382*H382,2)</f>
        <v>0</v>
      </c>
      <c r="BL382" s="18" t="s">
        <v>231</v>
      </c>
      <c r="BM382" s="239" t="s">
        <v>533</v>
      </c>
    </row>
    <row r="383" s="14" customFormat="1">
      <c r="A383" s="14"/>
      <c r="B383" s="252"/>
      <c r="C383" s="253"/>
      <c r="D383" s="243" t="s">
        <v>233</v>
      </c>
      <c r="E383" s="254" t="s">
        <v>1</v>
      </c>
      <c r="F383" s="255" t="s">
        <v>534</v>
      </c>
      <c r="G383" s="253"/>
      <c r="H383" s="256">
        <v>9.0879999999999992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2" t="s">
        <v>233</v>
      </c>
      <c r="AU383" s="262" t="s">
        <v>85</v>
      </c>
      <c r="AV383" s="14" t="s">
        <v>85</v>
      </c>
      <c r="AW383" s="14" t="s">
        <v>32</v>
      </c>
      <c r="AX383" s="14" t="s">
        <v>76</v>
      </c>
      <c r="AY383" s="262" t="s">
        <v>224</v>
      </c>
    </row>
    <row r="384" s="14" customFormat="1">
      <c r="A384" s="14"/>
      <c r="B384" s="252"/>
      <c r="C384" s="253"/>
      <c r="D384" s="243" t="s">
        <v>233</v>
      </c>
      <c r="E384" s="254" t="s">
        <v>1</v>
      </c>
      <c r="F384" s="255" t="s">
        <v>535</v>
      </c>
      <c r="G384" s="253"/>
      <c r="H384" s="256">
        <v>14.804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2" t="s">
        <v>233</v>
      </c>
      <c r="AU384" s="262" t="s">
        <v>85</v>
      </c>
      <c r="AV384" s="14" t="s">
        <v>85</v>
      </c>
      <c r="AW384" s="14" t="s">
        <v>32</v>
      </c>
      <c r="AX384" s="14" t="s">
        <v>76</v>
      </c>
      <c r="AY384" s="262" t="s">
        <v>224</v>
      </c>
    </row>
    <row r="385" s="15" customFormat="1">
      <c r="A385" s="15"/>
      <c r="B385" s="263"/>
      <c r="C385" s="264"/>
      <c r="D385" s="243" t="s">
        <v>233</v>
      </c>
      <c r="E385" s="265" t="s">
        <v>1</v>
      </c>
      <c r="F385" s="266" t="s">
        <v>237</v>
      </c>
      <c r="G385" s="264"/>
      <c r="H385" s="267">
        <v>23.891999999999999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3" t="s">
        <v>233</v>
      </c>
      <c r="AU385" s="273" t="s">
        <v>85</v>
      </c>
      <c r="AV385" s="15" t="s">
        <v>231</v>
      </c>
      <c r="AW385" s="15" t="s">
        <v>32</v>
      </c>
      <c r="AX385" s="15" t="s">
        <v>83</v>
      </c>
      <c r="AY385" s="273" t="s">
        <v>224</v>
      </c>
    </row>
    <row r="386" s="2" customFormat="1" ht="16.5" customHeight="1">
      <c r="A386" s="39"/>
      <c r="B386" s="40"/>
      <c r="C386" s="228" t="s">
        <v>536</v>
      </c>
      <c r="D386" s="228" t="s">
        <v>226</v>
      </c>
      <c r="E386" s="229" t="s">
        <v>537</v>
      </c>
      <c r="F386" s="230" t="s">
        <v>538</v>
      </c>
      <c r="G386" s="231" t="s">
        <v>296</v>
      </c>
      <c r="H386" s="232">
        <v>23.891999999999999</v>
      </c>
      <c r="I386" s="233"/>
      <c r="J386" s="234">
        <f>ROUND(I386*H386,2)</f>
        <v>0</v>
      </c>
      <c r="K386" s="230" t="s">
        <v>230</v>
      </c>
      <c r="L386" s="45"/>
      <c r="M386" s="235" t="s">
        <v>1</v>
      </c>
      <c r="N386" s="236" t="s">
        <v>41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231</v>
      </c>
      <c r="AT386" s="239" t="s">
        <v>226</v>
      </c>
      <c r="AU386" s="239" t="s">
        <v>85</v>
      </c>
      <c r="AY386" s="18" t="s">
        <v>224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83</v>
      </c>
      <c r="BK386" s="240">
        <f>ROUND(I386*H386,2)</f>
        <v>0</v>
      </c>
      <c r="BL386" s="18" t="s">
        <v>231</v>
      </c>
      <c r="BM386" s="239" t="s">
        <v>539</v>
      </c>
    </row>
    <row r="387" s="2" customFormat="1" ht="24.15" customHeight="1">
      <c r="A387" s="39"/>
      <c r="B387" s="40"/>
      <c r="C387" s="228" t="s">
        <v>540</v>
      </c>
      <c r="D387" s="228" t="s">
        <v>226</v>
      </c>
      <c r="E387" s="229" t="s">
        <v>541</v>
      </c>
      <c r="F387" s="230" t="s">
        <v>542</v>
      </c>
      <c r="G387" s="231" t="s">
        <v>332</v>
      </c>
      <c r="H387" s="232">
        <v>0.24299999999999999</v>
      </c>
      <c r="I387" s="233"/>
      <c r="J387" s="234">
        <f>ROUND(I387*H387,2)</f>
        <v>0</v>
      </c>
      <c r="K387" s="230" t="s">
        <v>230</v>
      </c>
      <c r="L387" s="45"/>
      <c r="M387" s="235" t="s">
        <v>1</v>
      </c>
      <c r="N387" s="236" t="s">
        <v>41</v>
      </c>
      <c r="O387" s="92"/>
      <c r="P387" s="237">
        <f>O387*H387</f>
        <v>0</v>
      </c>
      <c r="Q387" s="237">
        <v>1.05291</v>
      </c>
      <c r="R387" s="237">
        <f>Q387*H387</f>
        <v>0.25585712999999999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231</v>
      </c>
      <c r="AT387" s="239" t="s">
        <v>226</v>
      </c>
      <c r="AU387" s="239" t="s">
        <v>85</v>
      </c>
      <c r="AY387" s="18" t="s">
        <v>224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83</v>
      </c>
      <c r="BK387" s="240">
        <f>ROUND(I387*H387,2)</f>
        <v>0</v>
      </c>
      <c r="BL387" s="18" t="s">
        <v>231</v>
      </c>
      <c r="BM387" s="239" t="s">
        <v>543</v>
      </c>
    </row>
    <row r="388" s="14" customFormat="1">
      <c r="A388" s="14"/>
      <c r="B388" s="252"/>
      <c r="C388" s="253"/>
      <c r="D388" s="243" t="s">
        <v>233</v>
      </c>
      <c r="E388" s="254" t="s">
        <v>1</v>
      </c>
      <c r="F388" s="255" t="s">
        <v>544</v>
      </c>
      <c r="G388" s="253"/>
      <c r="H388" s="256">
        <v>0.157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233</v>
      </c>
      <c r="AU388" s="262" t="s">
        <v>85</v>
      </c>
      <c r="AV388" s="14" t="s">
        <v>85</v>
      </c>
      <c r="AW388" s="14" t="s">
        <v>32</v>
      </c>
      <c r="AX388" s="14" t="s">
        <v>76</v>
      </c>
      <c r="AY388" s="262" t="s">
        <v>224</v>
      </c>
    </row>
    <row r="389" s="14" customFormat="1">
      <c r="A389" s="14"/>
      <c r="B389" s="252"/>
      <c r="C389" s="253"/>
      <c r="D389" s="243" t="s">
        <v>233</v>
      </c>
      <c r="E389" s="254" t="s">
        <v>1</v>
      </c>
      <c r="F389" s="255" t="s">
        <v>545</v>
      </c>
      <c r="G389" s="253"/>
      <c r="H389" s="256">
        <v>0.050999999999999997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2" t="s">
        <v>233</v>
      </c>
      <c r="AU389" s="262" t="s">
        <v>85</v>
      </c>
      <c r="AV389" s="14" t="s">
        <v>85</v>
      </c>
      <c r="AW389" s="14" t="s">
        <v>32</v>
      </c>
      <c r="AX389" s="14" t="s">
        <v>76</v>
      </c>
      <c r="AY389" s="262" t="s">
        <v>224</v>
      </c>
    </row>
    <row r="390" s="14" customFormat="1">
      <c r="A390" s="14"/>
      <c r="B390" s="252"/>
      <c r="C390" s="253"/>
      <c r="D390" s="243" t="s">
        <v>233</v>
      </c>
      <c r="E390" s="254" t="s">
        <v>1</v>
      </c>
      <c r="F390" s="255" t="s">
        <v>546</v>
      </c>
      <c r="G390" s="253"/>
      <c r="H390" s="256">
        <v>0.035000000000000003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2" t="s">
        <v>233</v>
      </c>
      <c r="AU390" s="262" t="s">
        <v>85</v>
      </c>
      <c r="AV390" s="14" t="s">
        <v>85</v>
      </c>
      <c r="AW390" s="14" t="s">
        <v>32</v>
      </c>
      <c r="AX390" s="14" t="s">
        <v>76</v>
      </c>
      <c r="AY390" s="262" t="s">
        <v>224</v>
      </c>
    </row>
    <row r="391" s="15" customFormat="1">
      <c r="A391" s="15"/>
      <c r="B391" s="263"/>
      <c r="C391" s="264"/>
      <c r="D391" s="243" t="s">
        <v>233</v>
      </c>
      <c r="E391" s="265" t="s">
        <v>1</v>
      </c>
      <c r="F391" s="266" t="s">
        <v>237</v>
      </c>
      <c r="G391" s="264"/>
      <c r="H391" s="267">
        <v>0.24299999999999999</v>
      </c>
      <c r="I391" s="268"/>
      <c r="J391" s="264"/>
      <c r="K391" s="264"/>
      <c r="L391" s="269"/>
      <c r="M391" s="270"/>
      <c r="N391" s="271"/>
      <c r="O391" s="271"/>
      <c r="P391" s="271"/>
      <c r="Q391" s="271"/>
      <c r="R391" s="271"/>
      <c r="S391" s="271"/>
      <c r="T391" s="272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3" t="s">
        <v>233</v>
      </c>
      <c r="AU391" s="273" t="s">
        <v>85</v>
      </c>
      <c r="AV391" s="15" t="s">
        <v>231</v>
      </c>
      <c r="AW391" s="15" t="s">
        <v>32</v>
      </c>
      <c r="AX391" s="15" t="s">
        <v>83</v>
      </c>
      <c r="AY391" s="273" t="s">
        <v>224</v>
      </c>
    </row>
    <row r="392" s="2" customFormat="1" ht="16.5" customHeight="1">
      <c r="A392" s="39"/>
      <c r="B392" s="40"/>
      <c r="C392" s="228" t="s">
        <v>547</v>
      </c>
      <c r="D392" s="228" t="s">
        <v>226</v>
      </c>
      <c r="E392" s="229" t="s">
        <v>548</v>
      </c>
      <c r="F392" s="230" t="s">
        <v>549</v>
      </c>
      <c r="G392" s="231" t="s">
        <v>416</v>
      </c>
      <c r="H392" s="232">
        <v>51.990000000000002</v>
      </c>
      <c r="I392" s="233"/>
      <c r="J392" s="234">
        <f>ROUND(I392*H392,2)</f>
        <v>0</v>
      </c>
      <c r="K392" s="230" t="s">
        <v>230</v>
      </c>
      <c r="L392" s="45"/>
      <c r="M392" s="235" t="s">
        <v>1</v>
      </c>
      <c r="N392" s="236" t="s">
        <v>41</v>
      </c>
      <c r="O392" s="92"/>
      <c r="P392" s="237">
        <f>O392*H392</f>
        <v>0</v>
      </c>
      <c r="Q392" s="237">
        <v>0.27141999999999999</v>
      </c>
      <c r="R392" s="237">
        <f>Q392*H392</f>
        <v>14.1111258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231</v>
      </c>
      <c r="AT392" s="239" t="s">
        <v>226</v>
      </c>
      <c r="AU392" s="239" t="s">
        <v>85</v>
      </c>
      <c r="AY392" s="18" t="s">
        <v>224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83</v>
      </c>
      <c r="BK392" s="240">
        <f>ROUND(I392*H392,2)</f>
        <v>0</v>
      </c>
      <c r="BL392" s="18" t="s">
        <v>231</v>
      </c>
      <c r="BM392" s="239" t="s">
        <v>550</v>
      </c>
    </row>
    <row r="393" s="14" customFormat="1">
      <c r="A393" s="14"/>
      <c r="B393" s="252"/>
      <c r="C393" s="253"/>
      <c r="D393" s="243" t="s">
        <v>233</v>
      </c>
      <c r="E393" s="254" t="s">
        <v>1</v>
      </c>
      <c r="F393" s="255" t="s">
        <v>551</v>
      </c>
      <c r="G393" s="253"/>
      <c r="H393" s="256">
        <v>39</v>
      </c>
      <c r="I393" s="257"/>
      <c r="J393" s="253"/>
      <c r="K393" s="253"/>
      <c r="L393" s="258"/>
      <c r="M393" s="259"/>
      <c r="N393" s="260"/>
      <c r="O393" s="260"/>
      <c r="P393" s="260"/>
      <c r="Q393" s="260"/>
      <c r="R393" s="260"/>
      <c r="S393" s="260"/>
      <c r="T393" s="26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2" t="s">
        <v>233</v>
      </c>
      <c r="AU393" s="262" t="s">
        <v>85</v>
      </c>
      <c r="AV393" s="14" t="s">
        <v>85</v>
      </c>
      <c r="AW393" s="14" t="s">
        <v>32</v>
      </c>
      <c r="AX393" s="14" t="s">
        <v>76</v>
      </c>
      <c r="AY393" s="262" t="s">
        <v>224</v>
      </c>
    </row>
    <row r="394" s="14" customFormat="1">
      <c r="A394" s="14"/>
      <c r="B394" s="252"/>
      <c r="C394" s="253"/>
      <c r="D394" s="243" t="s">
        <v>233</v>
      </c>
      <c r="E394" s="254" t="s">
        <v>1</v>
      </c>
      <c r="F394" s="255" t="s">
        <v>552</v>
      </c>
      <c r="G394" s="253"/>
      <c r="H394" s="256">
        <v>6.75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2" t="s">
        <v>233</v>
      </c>
      <c r="AU394" s="262" t="s">
        <v>85</v>
      </c>
      <c r="AV394" s="14" t="s">
        <v>85</v>
      </c>
      <c r="AW394" s="14" t="s">
        <v>32</v>
      </c>
      <c r="AX394" s="14" t="s">
        <v>76</v>
      </c>
      <c r="AY394" s="262" t="s">
        <v>224</v>
      </c>
    </row>
    <row r="395" s="14" customFormat="1">
      <c r="A395" s="14"/>
      <c r="B395" s="252"/>
      <c r="C395" s="253"/>
      <c r="D395" s="243" t="s">
        <v>233</v>
      </c>
      <c r="E395" s="254" t="s">
        <v>1</v>
      </c>
      <c r="F395" s="255" t="s">
        <v>553</v>
      </c>
      <c r="G395" s="253"/>
      <c r="H395" s="256">
        <v>6.2400000000000002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233</v>
      </c>
      <c r="AU395" s="262" t="s">
        <v>85</v>
      </c>
      <c r="AV395" s="14" t="s">
        <v>85</v>
      </c>
      <c r="AW395" s="14" t="s">
        <v>32</v>
      </c>
      <c r="AX395" s="14" t="s">
        <v>76</v>
      </c>
      <c r="AY395" s="262" t="s">
        <v>224</v>
      </c>
    </row>
    <row r="396" s="15" customFormat="1">
      <c r="A396" s="15"/>
      <c r="B396" s="263"/>
      <c r="C396" s="264"/>
      <c r="D396" s="243" t="s">
        <v>233</v>
      </c>
      <c r="E396" s="265" t="s">
        <v>1</v>
      </c>
      <c r="F396" s="266" t="s">
        <v>237</v>
      </c>
      <c r="G396" s="264"/>
      <c r="H396" s="267">
        <v>51.990000000000002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3" t="s">
        <v>233</v>
      </c>
      <c r="AU396" s="273" t="s">
        <v>85</v>
      </c>
      <c r="AV396" s="15" t="s">
        <v>231</v>
      </c>
      <c r="AW396" s="15" t="s">
        <v>32</v>
      </c>
      <c r="AX396" s="15" t="s">
        <v>83</v>
      </c>
      <c r="AY396" s="273" t="s">
        <v>224</v>
      </c>
    </row>
    <row r="397" s="12" customFormat="1" ht="22.8" customHeight="1">
      <c r="A397" s="12"/>
      <c r="B397" s="212"/>
      <c r="C397" s="213"/>
      <c r="D397" s="214" t="s">
        <v>75</v>
      </c>
      <c r="E397" s="226" t="s">
        <v>270</v>
      </c>
      <c r="F397" s="226" t="s">
        <v>554</v>
      </c>
      <c r="G397" s="213"/>
      <c r="H397" s="213"/>
      <c r="I397" s="216"/>
      <c r="J397" s="227">
        <f>BK397</f>
        <v>0</v>
      </c>
      <c r="K397" s="213"/>
      <c r="L397" s="218"/>
      <c r="M397" s="219"/>
      <c r="N397" s="220"/>
      <c r="O397" s="220"/>
      <c r="P397" s="221">
        <f>SUM(P398:P687)</f>
        <v>0</v>
      </c>
      <c r="Q397" s="220"/>
      <c r="R397" s="221">
        <f>SUM(R398:R687)</f>
        <v>101.20406512999998</v>
      </c>
      <c r="S397" s="220"/>
      <c r="T397" s="222">
        <f>SUM(T398:T687)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23" t="s">
        <v>83</v>
      </c>
      <c r="AT397" s="224" t="s">
        <v>75</v>
      </c>
      <c r="AU397" s="224" t="s">
        <v>83</v>
      </c>
      <c r="AY397" s="223" t="s">
        <v>224</v>
      </c>
      <c r="BK397" s="225">
        <f>SUM(BK398:BK687)</f>
        <v>0</v>
      </c>
    </row>
    <row r="398" s="2" customFormat="1" ht="24.15" customHeight="1">
      <c r="A398" s="39"/>
      <c r="B398" s="40"/>
      <c r="C398" s="228" t="s">
        <v>555</v>
      </c>
      <c r="D398" s="228" t="s">
        <v>226</v>
      </c>
      <c r="E398" s="229" t="s">
        <v>556</v>
      </c>
      <c r="F398" s="230" t="s">
        <v>557</v>
      </c>
      <c r="G398" s="231" t="s">
        <v>296</v>
      </c>
      <c r="H398" s="232">
        <v>307.75</v>
      </c>
      <c r="I398" s="233"/>
      <c r="J398" s="234">
        <f>ROUND(I398*H398,2)</f>
        <v>0</v>
      </c>
      <c r="K398" s="230" t="s">
        <v>230</v>
      </c>
      <c r="L398" s="45"/>
      <c r="M398" s="235" t="s">
        <v>1</v>
      </c>
      <c r="N398" s="236" t="s">
        <v>41</v>
      </c>
      <c r="O398" s="92"/>
      <c r="P398" s="237">
        <f>O398*H398</f>
        <v>0</v>
      </c>
      <c r="Q398" s="237">
        <v>0.01103</v>
      </c>
      <c r="R398" s="237">
        <f>Q398*H398</f>
        <v>3.3944825000000001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231</v>
      </c>
      <c r="AT398" s="239" t="s">
        <v>226</v>
      </c>
      <c r="AU398" s="239" t="s">
        <v>85</v>
      </c>
      <c r="AY398" s="18" t="s">
        <v>224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83</v>
      </c>
      <c r="BK398" s="240">
        <f>ROUND(I398*H398,2)</f>
        <v>0</v>
      </c>
      <c r="BL398" s="18" t="s">
        <v>231</v>
      </c>
      <c r="BM398" s="239" t="s">
        <v>558</v>
      </c>
    </row>
    <row r="399" s="13" customFormat="1">
      <c r="A399" s="13"/>
      <c r="B399" s="241"/>
      <c r="C399" s="242"/>
      <c r="D399" s="243" t="s">
        <v>233</v>
      </c>
      <c r="E399" s="244" t="s">
        <v>1</v>
      </c>
      <c r="F399" s="245" t="s">
        <v>484</v>
      </c>
      <c r="G399" s="242"/>
      <c r="H399" s="244" t="s">
        <v>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233</v>
      </c>
      <c r="AU399" s="251" t="s">
        <v>85</v>
      </c>
      <c r="AV399" s="13" t="s">
        <v>83</v>
      </c>
      <c r="AW399" s="13" t="s">
        <v>32</v>
      </c>
      <c r="AX399" s="13" t="s">
        <v>76</v>
      </c>
      <c r="AY399" s="251" t="s">
        <v>224</v>
      </c>
    </row>
    <row r="400" s="14" customFormat="1">
      <c r="A400" s="14"/>
      <c r="B400" s="252"/>
      <c r="C400" s="253"/>
      <c r="D400" s="243" t="s">
        <v>233</v>
      </c>
      <c r="E400" s="254" t="s">
        <v>1</v>
      </c>
      <c r="F400" s="255" t="s">
        <v>559</v>
      </c>
      <c r="G400" s="253"/>
      <c r="H400" s="256">
        <v>109.2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2" t="s">
        <v>233</v>
      </c>
      <c r="AU400" s="262" t="s">
        <v>85</v>
      </c>
      <c r="AV400" s="14" t="s">
        <v>85</v>
      </c>
      <c r="AW400" s="14" t="s">
        <v>32</v>
      </c>
      <c r="AX400" s="14" t="s">
        <v>76</v>
      </c>
      <c r="AY400" s="262" t="s">
        <v>224</v>
      </c>
    </row>
    <row r="401" s="14" customFormat="1">
      <c r="A401" s="14"/>
      <c r="B401" s="252"/>
      <c r="C401" s="253"/>
      <c r="D401" s="243" t="s">
        <v>233</v>
      </c>
      <c r="E401" s="254" t="s">
        <v>1</v>
      </c>
      <c r="F401" s="255" t="s">
        <v>560</v>
      </c>
      <c r="G401" s="253"/>
      <c r="H401" s="256">
        <v>42.5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2" t="s">
        <v>233</v>
      </c>
      <c r="AU401" s="262" t="s">
        <v>85</v>
      </c>
      <c r="AV401" s="14" t="s">
        <v>85</v>
      </c>
      <c r="AW401" s="14" t="s">
        <v>32</v>
      </c>
      <c r="AX401" s="14" t="s">
        <v>76</v>
      </c>
      <c r="AY401" s="262" t="s">
        <v>224</v>
      </c>
    </row>
    <row r="402" s="13" customFormat="1">
      <c r="A402" s="13"/>
      <c r="B402" s="241"/>
      <c r="C402" s="242"/>
      <c r="D402" s="243" t="s">
        <v>233</v>
      </c>
      <c r="E402" s="244" t="s">
        <v>1</v>
      </c>
      <c r="F402" s="245" t="s">
        <v>386</v>
      </c>
      <c r="G402" s="242"/>
      <c r="H402" s="244" t="s">
        <v>1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233</v>
      </c>
      <c r="AU402" s="251" t="s">
        <v>85</v>
      </c>
      <c r="AV402" s="13" t="s">
        <v>83</v>
      </c>
      <c r="AW402" s="13" t="s">
        <v>32</v>
      </c>
      <c r="AX402" s="13" t="s">
        <v>76</v>
      </c>
      <c r="AY402" s="251" t="s">
        <v>224</v>
      </c>
    </row>
    <row r="403" s="14" customFormat="1">
      <c r="A403" s="14"/>
      <c r="B403" s="252"/>
      <c r="C403" s="253"/>
      <c r="D403" s="243" t="s">
        <v>233</v>
      </c>
      <c r="E403" s="254" t="s">
        <v>1</v>
      </c>
      <c r="F403" s="255" t="s">
        <v>561</v>
      </c>
      <c r="G403" s="253"/>
      <c r="H403" s="256">
        <v>156.05000000000001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2" t="s">
        <v>233</v>
      </c>
      <c r="AU403" s="262" t="s">
        <v>85</v>
      </c>
      <c r="AV403" s="14" t="s">
        <v>85</v>
      </c>
      <c r="AW403" s="14" t="s">
        <v>32</v>
      </c>
      <c r="AX403" s="14" t="s">
        <v>76</v>
      </c>
      <c r="AY403" s="262" t="s">
        <v>224</v>
      </c>
    </row>
    <row r="404" s="15" customFormat="1">
      <c r="A404" s="15"/>
      <c r="B404" s="263"/>
      <c r="C404" s="264"/>
      <c r="D404" s="243" t="s">
        <v>233</v>
      </c>
      <c r="E404" s="265" t="s">
        <v>1</v>
      </c>
      <c r="F404" s="266" t="s">
        <v>237</v>
      </c>
      <c r="G404" s="264"/>
      <c r="H404" s="267">
        <v>307.75</v>
      </c>
      <c r="I404" s="268"/>
      <c r="J404" s="264"/>
      <c r="K404" s="264"/>
      <c r="L404" s="269"/>
      <c r="M404" s="270"/>
      <c r="N404" s="271"/>
      <c r="O404" s="271"/>
      <c r="P404" s="271"/>
      <c r="Q404" s="271"/>
      <c r="R404" s="271"/>
      <c r="S404" s="271"/>
      <c r="T404" s="27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3" t="s">
        <v>233</v>
      </c>
      <c r="AU404" s="273" t="s">
        <v>85</v>
      </c>
      <c r="AV404" s="15" t="s">
        <v>231</v>
      </c>
      <c r="AW404" s="15" t="s">
        <v>32</v>
      </c>
      <c r="AX404" s="15" t="s">
        <v>83</v>
      </c>
      <c r="AY404" s="273" t="s">
        <v>224</v>
      </c>
    </row>
    <row r="405" s="2" customFormat="1" ht="24.15" customHeight="1">
      <c r="A405" s="39"/>
      <c r="B405" s="40"/>
      <c r="C405" s="228" t="s">
        <v>562</v>
      </c>
      <c r="D405" s="228" t="s">
        <v>226</v>
      </c>
      <c r="E405" s="229" t="s">
        <v>563</v>
      </c>
      <c r="F405" s="230" t="s">
        <v>564</v>
      </c>
      <c r="G405" s="231" t="s">
        <v>296</v>
      </c>
      <c r="H405" s="232">
        <v>973.37699999999995</v>
      </c>
      <c r="I405" s="233"/>
      <c r="J405" s="234">
        <f>ROUND(I405*H405,2)</f>
        <v>0</v>
      </c>
      <c r="K405" s="230" t="s">
        <v>230</v>
      </c>
      <c r="L405" s="45"/>
      <c r="M405" s="235" t="s">
        <v>1</v>
      </c>
      <c r="N405" s="236" t="s">
        <v>41</v>
      </c>
      <c r="O405" s="92"/>
      <c r="P405" s="237">
        <f>O405*H405</f>
        <v>0</v>
      </c>
      <c r="Q405" s="237">
        <v>0.01103</v>
      </c>
      <c r="R405" s="237">
        <f>Q405*H405</f>
        <v>10.736348309999999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231</v>
      </c>
      <c r="AT405" s="239" t="s">
        <v>226</v>
      </c>
      <c r="AU405" s="239" t="s">
        <v>85</v>
      </c>
      <c r="AY405" s="18" t="s">
        <v>224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83</v>
      </c>
      <c r="BK405" s="240">
        <f>ROUND(I405*H405,2)</f>
        <v>0</v>
      </c>
      <c r="BL405" s="18" t="s">
        <v>231</v>
      </c>
      <c r="BM405" s="239" t="s">
        <v>565</v>
      </c>
    </row>
    <row r="406" s="13" customFormat="1">
      <c r="A406" s="13"/>
      <c r="B406" s="241"/>
      <c r="C406" s="242"/>
      <c r="D406" s="243" t="s">
        <v>233</v>
      </c>
      <c r="E406" s="244" t="s">
        <v>1</v>
      </c>
      <c r="F406" s="245" t="s">
        <v>484</v>
      </c>
      <c r="G406" s="242"/>
      <c r="H406" s="244" t="s">
        <v>1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233</v>
      </c>
      <c r="AU406" s="251" t="s">
        <v>85</v>
      </c>
      <c r="AV406" s="13" t="s">
        <v>83</v>
      </c>
      <c r="AW406" s="13" t="s">
        <v>32</v>
      </c>
      <c r="AX406" s="13" t="s">
        <v>76</v>
      </c>
      <c r="AY406" s="251" t="s">
        <v>224</v>
      </c>
    </row>
    <row r="407" s="14" customFormat="1">
      <c r="A407" s="14"/>
      <c r="B407" s="252"/>
      <c r="C407" s="253"/>
      <c r="D407" s="243" t="s">
        <v>233</v>
      </c>
      <c r="E407" s="254" t="s">
        <v>1</v>
      </c>
      <c r="F407" s="255" t="s">
        <v>566</v>
      </c>
      <c r="G407" s="253"/>
      <c r="H407" s="256">
        <v>85.147000000000006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2" t="s">
        <v>233</v>
      </c>
      <c r="AU407" s="262" t="s">
        <v>85</v>
      </c>
      <c r="AV407" s="14" t="s">
        <v>85</v>
      </c>
      <c r="AW407" s="14" t="s">
        <v>32</v>
      </c>
      <c r="AX407" s="14" t="s">
        <v>76</v>
      </c>
      <c r="AY407" s="262" t="s">
        <v>224</v>
      </c>
    </row>
    <row r="408" s="14" customFormat="1">
      <c r="A408" s="14"/>
      <c r="B408" s="252"/>
      <c r="C408" s="253"/>
      <c r="D408" s="243" t="s">
        <v>233</v>
      </c>
      <c r="E408" s="254" t="s">
        <v>1</v>
      </c>
      <c r="F408" s="255" t="s">
        <v>567</v>
      </c>
      <c r="G408" s="253"/>
      <c r="H408" s="256">
        <v>-1.3500000000000001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233</v>
      </c>
      <c r="AU408" s="262" t="s">
        <v>85</v>
      </c>
      <c r="AV408" s="14" t="s">
        <v>85</v>
      </c>
      <c r="AW408" s="14" t="s">
        <v>32</v>
      </c>
      <c r="AX408" s="14" t="s">
        <v>76</v>
      </c>
      <c r="AY408" s="262" t="s">
        <v>224</v>
      </c>
    </row>
    <row r="409" s="14" customFormat="1">
      <c r="A409" s="14"/>
      <c r="B409" s="252"/>
      <c r="C409" s="253"/>
      <c r="D409" s="243" t="s">
        <v>233</v>
      </c>
      <c r="E409" s="254" t="s">
        <v>1</v>
      </c>
      <c r="F409" s="255" t="s">
        <v>568</v>
      </c>
      <c r="G409" s="253"/>
      <c r="H409" s="256">
        <v>-9.5999999999999996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2" t="s">
        <v>233</v>
      </c>
      <c r="AU409" s="262" t="s">
        <v>85</v>
      </c>
      <c r="AV409" s="14" t="s">
        <v>85</v>
      </c>
      <c r="AW409" s="14" t="s">
        <v>32</v>
      </c>
      <c r="AX409" s="14" t="s">
        <v>76</v>
      </c>
      <c r="AY409" s="262" t="s">
        <v>224</v>
      </c>
    </row>
    <row r="410" s="14" customFormat="1">
      <c r="A410" s="14"/>
      <c r="B410" s="252"/>
      <c r="C410" s="253"/>
      <c r="D410" s="243" t="s">
        <v>233</v>
      </c>
      <c r="E410" s="254" t="s">
        <v>1</v>
      </c>
      <c r="F410" s="255" t="s">
        <v>569</v>
      </c>
      <c r="G410" s="253"/>
      <c r="H410" s="256">
        <v>119.7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2" t="s">
        <v>233</v>
      </c>
      <c r="AU410" s="262" t="s">
        <v>85</v>
      </c>
      <c r="AV410" s="14" t="s">
        <v>85</v>
      </c>
      <c r="AW410" s="14" t="s">
        <v>32</v>
      </c>
      <c r="AX410" s="14" t="s">
        <v>76</v>
      </c>
      <c r="AY410" s="262" t="s">
        <v>224</v>
      </c>
    </row>
    <row r="411" s="14" customFormat="1">
      <c r="A411" s="14"/>
      <c r="B411" s="252"/>
      <c r="C411" s="253"/>
      <c r="D411" s="243" t="s">
        <v>233</v>
      </c>
      <c r="E411" s="254" t="s">
        <v>1</v>
      </c>
      <c r="F411" s="255" t="s">
        <v>570</v>
      </c>
      <c r="G411" s="253"/>
      <c r="H411" s="256">
        <v>-6.4000000000000004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2" t="s">
        <v>233</v>
      </c>
      <c r="AU411" s="262" t="s">
        <v>85</v>
      </c>
      <c r="AV411" s="14" t="s">
        <v>85</v>
      </c>
      <c r="AW411" s="14" t="s">
        <v>32</v>
      </c>
      <c r="AX411" s="14" t="s">
        <v>76</v>
      </c>
      <c r="AY411" s="262" t="s">
        <v>224</v>
      </c>
    </row>
    <row r="412" s="14" customFormat="1">
      <c r="A412" s="14"/>
      <c r="B412" s="252"/>
      <c r="C412" s="253"/>
      <c r="D412" s="243" t="s">
        <v>233</v>
      </c>
      <c r="E412" s="254" t="s">
        <v>1</v>
      </c>
      <c r="F412" s="255" t="s">
        <v>571</v>
      </c>
      <c r="G412" s="253"/>
      <c r="H412" s="256">
        <v>4.5229999999999997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2" t="s">
        <v>233</v>
      </c>
      <c r="AU412" s="262" t="s">
        <v>85</v>
      </c>
      <c r="AV412" s="14" t="s">
        <v>85</v>
      </c>
      <c r="AW412" s="14" t="s">
        <v>32</v>
      </c>
      <c r="AX412" s="14" t="s">
        <v>76</v>
      </c>
      <c r="AY412" s="262" t="s">
        <v>224</v>
      </c>
    </row>
    <row r="413" s="14" customFormat="1">
      <c r="A413" s="14"/>
      <c r="B413" s="252"/>
      <c r="C413" s="253"/>
      <c r="D413" s="243" t="s">
        <v>233</v>
      </c>
      <c r="E413" s="254" t="s">
        <v>1</v>
      </c>
      <c r="F413" s="255" t="s">
        <v>572</v>
      </c>
      <c r="G413" s="253"/>
      <c r="H413" s="256">
        <v>-1.3500000000000001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2" t="s">
        <v>233</v>
      </c>
      <c r="AU413" s="262" t="s">
        <v>85</v>
      </c>
      <c r="AV413" s="14" t="s">
        <v>85</v>
      </c>
      <c r="AW413" s="14" t="s">
        <v>32</v>
      </c>
      <c r="AX413" s="14" t="s">
        <v>76</v>
      </c>
      <c r="AY413" s="262" t="s">
        <v>224</v>
      </c>
    </row>
    <row r="414" s="14" customFormat="1">
      <c r="A414" s="14"/>
      <c r="B414" s="252"/>
      <c r="C414" s="253"/>
      <c r="D414" s="243" t="s">
        <v>233</v>
      </c>
      <c r="E414" s="254" t="s">
        <v>1</v>
      </c>
      <c r="F414" s="255" t="s">
        <v>573</v>
      </c>
      <c r="G414" s="253"/>
      <c r="H414" s="256">
        <v>9.7089999999999996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2" t="s">
        <v>233</v>
      </c>
      <c r="AU414" s="262" t="s">
        <v>85</v>
      </c>
      <c r="AV414" s="14" t="s">
        <v>85</v>
      </c>
      <c r="AW414" s="14" t="s">
        <v>32</v>
      </c>
      <c r="AX414" s="14" t="s">
        <v>76</v>
      </c>
      <c r="AY414" s="262" t="s">
        <v>224</v>
      </c>
    </row>
    <row r="415" s="14" customFormat="1">
      <c r="A415" s="14"/>
      <c r="B415" s="252"/>
      <c r="C415" s="253"/>
      <c r="D415" s="243" t="s">
        <v>233</v>
      </c>
      <c r="E415" s="254" t="s">
        <v>1</v>
      </c>
      <c r="F415" s="255" t="s">
        <v>574</v>
      </c>
      <c r="G415" s="253"/>
      <c r="H415" s="256">
        <v>36.680999999999997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2" t="s">
        <v>233</v>
      </c>
      <c r="AU415" s="262" t="s">
        <v>85</v>
      </c>
      <c r="AV415" s="14" t="s">
        <v>85</v>
      </c>
      <c r="AW415" s="14" t="s">
        <v>32</v>
      </c>
      <c r="AX415" s="14" t="s">
        <v>76</v>
      </c>
      <c r="AY415" s="262" t="s">
        <v>224</v>
      </c>
    </row>
    <row r="416" s="14" customFormat="1">
      <c r="A416" s="14"/>
      <c r="B416" s="252"/>
      <c r="C416" s="253"/>
      <c r="D416" s="243" t="s">
        <v>233</v>
      </c>
      <c r="E416" s="254" t="s">
        <v>1</v>
      </c>
      <c r="F416" s="255" t="s">
        <v>575</v>
      </c>
      <c r="G416" s="253"/>
      <c r="H416" s="256">
        <v>33.878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2" t="s">
        <v>233</v>
      </c>
      <c r="AU416" s="262" t="s">
        <v>85</v>
      </c>
      <c r="AV416" s="14" t="s">
        <v>85</v>
      </c>
      <c r="AW416" s="14" t="s">
        <v>32</v>
      </c>
      <c r="AX416" s="14" t="s">
        <v>76</v>
      </c>
      <c r="AY416" s="262" t="s">
        <v>224</v>
      </c>
    </row>
    <row r="417" s="14" customFormat="1">
      <c r="A417" s="14"/>
      <c r="B417" s="252"/>
      <c r="C417" s="253"/>
      <c r="D417" s="243" t="s">
        <v>233</v>
      </c>
      <c r="E417" s="254" t="s">
        <v>1</v>
      </c>
      <c r="F417" s="255" t="s">
        <v>576</v>
      </c>
      <c r="G417" s="253"/>
      <c r="H417" s="256">
        <v>-0.185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2" t="s">
        <v>233</v>
      </c>
      <c r="AU417" s="262" t="s">
        <v>85</v>
      </c>
      <c r="AV417" s="14" t="s">
        <v>85</v>
      </c>
      <c r="AW417" s="14" t="s">
        <v>32</v>
      </c>
      <c r="AX417" s="14" t="s">
        <v>76</v>
      </c>
      <c r="AY417" s="262" t="s">
        <v>224</v>
      </c>
    </row>
    <row r="418" s="14" customFormat="1">
      <c r="A418" s="14"/>
      <c r="B418" s="252"/>
      <c r="C418" s="253"/>
      <c r="D418" s="243" t="s">
        <v>233</v>
      </c>
      <c r="E418" s="254" t="s">
        <v>1</v>
      </c>
      <c r="F418" s="255" t="s">
        <v>577</v>
      </c>
      <c r="G418" s="253"/>
      <c r="H418" s="256">
        <v>-3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2" t="s">
        <v>233</v>
      </c>
      <c r="AU418" s="262" t="s">
        <v>85</v>
      </c>
      <c r="AV418" s="14" t="s">
        <v>85</v>
      </c>
      <c r="AW418" s="14" t="s">
        <v>32</v>
      </c>
      <c r="AX418" s="14" t="s">
        <v>76</v>
      </c>
      <c r="AY418" s="262" t="s">
        <v>224</v>
      </c>
    </row>
    <row r="419" s="14" customFormat="1">
      <c r="A419" s="14"/>
      <c r="B419" s="252"/>
      <c r="C419" s="253"/>
      <c r="D419" s="243" t="s">
        <v>233</v>
      </c>
      <c r="E419" s="254" t="s">
        <v>1</v>
      </c>
      <c r="F419" s="255" t="s">
        <v>578</v>
      </c>
      <c r="G419" s="253"/>
      <c r="H419" s="256">
        <v>19.949999999999999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2" t="s">
        <v>233</v>
      </c>
      <c r="AU419" s="262" t="s">
        <v>85</v>
      </c>
      <c r="AV419" s="14" t="s">
        <v>85</v>
      </c>
      <c r="AW419" s="14" t="s">
        <v>32</v>
      </c>
      <c r="AX419" s="14" t="s">
        <v>76</v>
      </c>
      <c r="AY419" s="262" t="s">
        <v>224</v>
      </c>
    </row>
    <row r="420" s="14" customFormat="1">
      <c r="A420" s="14"/>
      <c r="B420" s="252"/>
      <c r="C420" s="253"/>
      <c r="D420" s="243" t="s">
        <v>233</v>
      </c>
      <c r="E420" s="254" t="s">
        <v>1</v>
      </c>
      <c r="F420" s="255" t="s">
        <v>579</v>
      </c>
      <c r="G420" s="253"/>
      <c r="H420" s="256">
        <v>29.526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2" t="s">
        <v>233</v>
      </c>
      <c r="AU420" s="262" t="s">
        <v>85</v>
      </c>
      <c r="AV420" s="14" t="s">
        <v>85</v>
      </c>
      <c r="AW420" s="14" t="s">
        <v>32</v>
      </c>
      <c r="AX420" s="14" t="s">
        <v>76</v>
      </c>
      <c r="AY420" s="262" t="s">
        <v>224</v>
      </c>
    </row>
    <row r="421" s="14" customFormat="1">
      <c r="A421" s="14"/>
      <c r="B421" s="252"/>
      <c r="C421" s="253"/>
      <c r="D421" s="243" t="s">
        <v>233</v>
      </c>
      <c r="E421" s="254" t="s">
        <v>1</v>
      </c>
      <c r="F421" s="255" t="s">
        <v>580</v>
      </c>
      <c r="G421" s="253"/>
      <c r="H421" s="256">
        <v>26.399999999999999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233</v>
      </c>
      <c r="AU421" s="262" t="s">
        <v>85</v>
      </c>
      <c r="AV421" s="14" t="s">
        <v>85</v>
      </c>
      <c r="AW421" s="14" t="s">
        <v>32</v>
      </c>
      <c r="AX421" s="14" t="s">
        <v>76</v>
      </c>
      <c r="AY421" s="262" t="s">
        <v>224</v>
      </c>
    </row>
    <row r="422" s="14" customFormat="1">
      <c r="A422" s="14"/>
      <c r="B422" s="252"/>
      <c r="C422" s="253"/>
      <c r="D422" s="243" t="s">
        <v>233</v>
      </c>
      <c r="E422" s="254" t="s">
        <v>1</v>
      </c>
      <c r="F422" s="255" t="s">
        <v>581</v>
      </c>
      <c r="G422" s="253"/>
      <c r="H422" s="256">
        <v>31.5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2" t="s">
        <v>233</v>
      </c>
      <c r="AU422" s="262" t="s">
        <v>85</v>
      </c>
      <c r="AV422" s="14" t="s">
        <v>85</v>
      </c>
      <c r="AW422" s="14" t="s">
        <v>32</v>
      </c>
      <c r="AX422" s="14" t="s">
        <v>76</v>
      </c>
      <c r="AY422" s="262" t="s">
        <v>224</v>
      </c>
    </row>
    <row r="423" s="14" customFormat="1">
      <c r="A423" s="14"/>
      <c r="B423" s="252"/>
      <c r="C423" s="253"/>
      <c r="D423" s="243" t="s">
        <v>233</v>
      </c>
      <c r="E423" s="254" t="s">
        <v>1</v>
      </c>
      <c r="F423" s="255" t="s">
        <v>582</v>
      </c>
      <c r="G423" s="253"/>
      <c r="H423" s="256">
        <v>37.728000000000002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2" t="s">
        <v>233</v>
      </c>
      <c r="AU423" s="262" t="s">
        <v>85</v>
      </c>
      <c r="AV423" s="14" t="s">
        <v>85</v>
      </c>
      <c r="AW423" s="14" t="s">
        <v>32</v>
      </c>
      <c r="AX423" s="14" t="s">
        <v>76</v>
      </c>
      <c r="AY423" s="262" t="s">
        <v>224</v>
      </c>
    </row>
    <row r="424" s="14" customFormat="1">
      <c r="A424" s="14"/>
      <c r="B424" s="252"/>
      <c r="C424" s="253"/>
      <c r="D424" s="243" t="s">
        <v>233</v>
      </c>
      <c r="E424" s="254" t="s">
        <v>1</v>
      </c>
      <c r="F424" s="255" t="s">
        <v>583</v>
      </c>
      <c r="G424" s="253"/>
      <c r="H424" s="256">
        <v>34.884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233</v>
      </c>
      <c r="AU424" s="262" t="s">
        <v>85</v>
      </c>
      <c r="AV424" s="14" t="s">
        <v>85</v>
      </c>
      <c r="AW424" s="14" t="s">
        <v>32</v>
      </c>
      <c r="AX424" s="14" t="s">
        <v>76</v>
      </c>
      <c r="AY424" s="262" t="s">
        <v>224</v>
      </c>
    </row>
    <row r="425" s="14" customFormat="1">
      <c r="A425" s="14"/>
      <c r="B425" s="252"/>
      <c r="C425" s="253"/>
      <c r="D425" s="243" t="s">
        <v>233</v>
      </c>
      <c r="E425" s="254" t="s">
        <v>1</v>
      </c>
      <c r="F425" s="255" t="s">
        <v>584</v>
      </c>
      <c r="G425" s="253"/>
      <c r="H425" s="256">
        <v>8.1600000000000001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2" t="s">
        <v>233</v>
      </c>
      <c r="AU425" s="262" t="s">
        <v>85</v>
      </c>
      <c r="AV425" s="14" t="s">
        <v>85</v>
      </c>
      <c r="AW425" s="14" t="s">
        <v>32</v>
      </c>
      <c r="AX425" s="14" t="s">
        <v>76</v>
      </c>
      <c r="AY425" s="262" t="s">
        <v>224</v>
      </c>
    </row>
    <row r="426" s="14" customFormat="1">
      <c r="A426" s="14"/>
      <c r="B426" s="252"/>
      <c r="C426" s="253"/>
      <c r="D426" s="243" t="s">
        <v>233</v>
      </c>
      <c r="E426" s="254" t="s">
        <v>1</v>
      </c>
      <c r="F426" s="255" t="s">
        <v>498</v>
      </c>
      <c r="G426" s="253"/>
      <c r="H426" s="256">
        <v>7.0739999999999998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2" t="s">
        <v>233</v>
      </c>
      <c r="AU426" s="262" t="s">
        <v>85</v>
      </c>
      <c r="AV426" s="14" t="s">
        <v>85</v>
      </c>
      <c r="AW426" s="14" t="s">
        <v>32</v>
      </c>
      <c r="AX426" s="14" t="s">
        <v>76</v>
      </c>
      <c r="AY426" s="262" t="s">
        <v>224</v>
      </c>
    </row>
    <row r="427" s="14" customFormat="1">
      <c r="A427" s="14"/>
      <c r="B427" s="252"/>
      <c r="C427" s="253"/>
      <c r="D427" s="243" t="s">
        <v>233</v>
      </c>
      <c r="E427" s="254" t="s">
        <v>1</v>
      </c>
      <c r="F427" s="255" t="s">
        <v>585</v>
      </c>
      <c r="G427" s="253"/>
      <c r="H427" s="256">
        <v>7.8300000000000001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2" t="s">
        <v>233</v>
      </c>
      <c r="AU427" s="262" t="s">
        <v>85</v>
      </c>
      <c r="AV427" s="14" t="s">
        <v>85</v>
      </c>
      <c r="AW427" s="14" t="s">
        <v>32</v>
      </c>
      <c r="AX427" s="14" t="s">
        <v>76</v>
      </c>
      <c r="AY427" s="262" t="s">
        <v>224</v>
      </c>
    </row>
    <row r="428" s="16" customFormat="1">
      <c r="A428" s="16"/>
      <c r="B428" s="274"/>
      <c r="C428" s="275"/>
      <c r="D428" s="243" t="s">
        <v>233</v>
      </c>
      <c r="E428" s="276" t="s">
        <v>1</v>
      </c>
      <c r="F428" s="277" t="s">
        <v>288</v>
      </c>
      <c r="G428" s="275"/>
      <c r="H428" s="278">
        <v>470.80500000000001</v>
      </c>
      <c r="I428" s="279"/>
      <c r="J428" s="275"/>
      <c r="K428" s="275"/>
      <c r="L428" s="280"/>
      <c r="M428" s="281"/>
      <c r="N428" s="282"/>
      <c r="O428" s="282"/>
      <c r="P428" s="282"/>
      <c r="Q428" s="282"/>
      <c r="R428" s="282"/>
      <c r="S428" s="282"/>
      <c r="T428" s="283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4" t="s">
        <v>233</v>
      </c>
      <c r="AU428" s="284" t="s">
        <v>85</v>
      </c>
      <c r="AV428" s="16" t="s">
        <v>243</v>
      </c>
      <c r="AW428" s="16" t="s">
        <v>32</v>
      </c>
      <c r="AX428" s="16" t="s">
        <v>76</v>
      </c>
      <c r="AY428" s="284" t="s">
        <v>224</v>
      </c>
    </row>
    <row r="429" s="13" customFormat="1">
      <c r="A429" s="13"/>
      <c r="B429" s="241"/>
      <c r="C429" s="242"/>
      <c r="D429" s="243" t="s">
        <v>233</v>
      </c>
      <c r="E429" s="244" t="s">
        <v>1</v>
      </c>
      <c r="F429" s="245" t="s">
        <v>386</v>
      </c>
      <c r="G429" s="242"/>
      <c r="H429" s="244" t="s">
        <v>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233</v>
      </c>
      <c r="AU429" s="251" t="s">
        <v>85</v>
      </c>
      <c r="AV429" s="13" t="s">
        <v>83</v>
      </c>
      <c r="AW429" s="13" t="s">
        <v>32</v>
      </c>
      <c r="AX429" s="13" t="s">
        <v>76</v>
      </c>
      <c r="AY429" s="251" t="s">
        <v>224</v>
      </c>
    </row>
    <row r="430" s="14" customFormat="1">
      <c r="A430" s="14"/>
      <c r="B430" s="252"/>
      <c r="C430" s="253"/>
      <c r="D430" s="243" t="s">
        <v>233</v>
      </c>
      <c r="E430" s="254" t="s">
        <v>1</v>
      </c>
      <c r="F430" s="255" t="s">
        <v>586</v>
      </c>
      <c r="G430" s="253"/>
      <c r="H430" s="256">
        <v>57.024000000000001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2" t="s">
        <v>233</v>
      </c>
      <c r="AU430" s="262" t="s">
        <v>85</v>
      </c>
      <c r="AV430" s="14" t="s">
        <v>85</v>
      </c>
      <c r="AW430" s="14" t="s">
        <v>32</v>
      </c>
      <c r="AX430" s="14" t="s">
        <v>76</v>
      </c>
      <c r="AY430" s="262" t="s">
        <v>224</v>
      </c>
    </row>
    <row r="431" s="14" customFormat="1">
      <c r="A431" s="14"/>
      <c r="B431" s="252"/>
      <c r="C431" s="253"/>
      <c r="D431" s="243" t="s">
        <v>233</v>
      </c>
      <c r="E431" s="254" t="s">
        <v>1</v>
      </c>
      <c r="F431" s="255" t="s">
        <v>587</v>
      </c>
      <c r="G431" s="253"/>
      <c r="H431" s="256">
        <v>-3.1000000000000001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2" t="s">
        <v>233</v>
      </c>
      <c r="AU431" s="262" t="s">
        <v>85</v>
      </c>
      <c r="AV431" s="14" t="s">
        <v>85</v>
      </c>
      <c r="AW431" s="14" t="s">
        <v>32</v>
      </c>
      <c r="AX431" s="14" t="s">
        <v>76</v>
      </c>
      <c r="AY431" s="262" t="s">
        <v>224</v>
      </c>
    </row>
    <row r="432" s="14" customFormat="1">
      <c r="A432" s="14"/>
      <c r="B432" s="252"/>
      <c r="C432" s="253"/>
      <c r="D432" s="243" t="s">
        <v>233</v>
      </c>
      <c r="E432" s="254" t="s">
        <v>1</v>
      </c>
      <c r="F432" s="255" t="s">
        <v>588</v>
      </c>
      <c r="G432" s="253"/>
      <c r="H432" s="256">
        <v>-3.3199999999999998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2" t="s">
        <v>233</v>
      </c>
      <c r="AU432" s="262" t="s">
        <v>85</v>
      </c>
      <c r="AV432" s="14" t="s">
        <v>85</v>
      </c>
      <c r="AW432" s="14" t="s">
        <v>32</v>
      </c>
      <c r="AX432" s="14" t="s">
        <v>76</v>
      </c>
      <c r="AY432" s="262" t="s">
        <v>224</v>
      </c>
    </row>
    <row r="433" s="14" customFormat="1">
      <c r="A433" s="14"/>
      <c r="B433" s="252"/>
      <c r="C433" s="253"/>
      <c r="D433" s="243" t="s">
        <v>233</v>
      </c>
      <c r="E433" s="254" t="s">
        <v>1</v>
      </c>
      <c r="F433" s="255" t="s">
        <v>589</v>
      </c>
      <c r="G433" s="253"/>
      <c r="H433" s="256">
        <v>7.4400000000000004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2" t="s">
        <v>233</v>
      </c>
      <c r="AU433" s="262" t="s">
        <v>85</v>
      </c>
      <c r="AV433" s="14" t="s">
        <v>85</v>
      </c>
      <c r="AW433" s="14" t="s">
        <v>32</v>
      </c>
      <c r="AX433" s="14" t="s">
        <v>76</v>
      </c>
      <c r="AY433" s="262" t="s">
        <v>224</v>
      </c>
    </row>
    <row r="434" s="14" customFormat="1">
      <c r="A434" s="14"/>
      <c r="B434" s="252"/>
      <c r="C434" s="253"/>
      <c r="D434" s="243" t="s">
        <v>233</v>
      </c>
      <c r="E434" s="254" t="s">
        <v>1</v>
      </c>
      <c r="F434" s="255" t="s">
        <v>590</v>
      </c>
      <c r="G434" s="253"/>
      <c r="H434" s="256">
        <v>5.4800000000000004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2" t="s">
        <v>233</v>
      </c>
      <c r="AU434" s="262" t="s">
        <v>85</v>
      </c>
      <c r="AV434" s="14" t="s">
        <v>85</v>
      </c>
      <c r="AW434" s="14" t="s">
        <v>32</v>
      </c>
      <c r="AX434" s="14" t="s">
        <v>76</v>
      </c>
      <c r="AY434" s="262" t="s">
        <v>224</v>
      </c>
    </row>
    <row r="435" s="14" customFormat="1">
      <c r="A435" s="14"/>
      <c r="B435" s="252"/>
      <c r="C435" s="253"/>
      <c r="D435" s="243" t="s">
        <v>233</v>
      </c>
      <c r="E435" s="254" t="s">
        <v>1</v>
      </c>
      <c r="F435" s="255" t="s">
        <v>591</v>
      </c>
      <c r="G435" s="253"/>
      <c r="H435" s="256">
        <v>70.091999999999999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2" t="s">
        <v>233</v>
      </c>
      <c r="AU435" s="262" t="s">
        <v>85</v>
      </c>
      <c r="AV435" s="14" t="s">
        <v>85</v>
      </c>
      <c r="AW435" s="14" t="s">
        <v>32</v>
      </c>
      <c r="AX435" s="14" t="s">
        <v>76</v>
      </c>
      <c r="AY435" s="262" t="s">
        <v>224</v>
      </c>
    </row>
    <row r="436" s="14" customFormat="1">
      <c r="A436" s="14"/>
      <c r="B436" s="252"/>
      <c r="C436" s="253"/>
      <c r="D436" s="243" t="s">
        <v>233</v>
      </c>
      <c r="E436" s="254" t="s">
        <v>1</v>
      </c>
      <c r="F436" s="255" t="s">
        <v>592</v>
      </c>
      <c r="G436" s="253"/>
      <c r="H436" s="256">
        <v>105.732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2" t="s">
        <v>233</v>
      </c>
      <c r="AU436" s="262" t="s">
        <v>85</v>
      </c>
      <c r="AV436" s="14" t="s">
        <v>85</v>
      </c>
      <c r="AW436" s="14" t="s">
        <v>32</v>
      </c>
      <c r="AX436" s="14" t="s">
        <v>76</v>
      </c>
      <c r="AY436" s="262" t="s">
        <v>224</v>
      </c>
    </row>
    <row r="437" s="14" customFormat="1">
      <c r="A437" s="14"/>
      <c r="B437" s="252"/>
      <c r="C437" s="253"/>
      <c r="D437" s="243" t="s">
        <v>233</v>
      </c>
      <c r="E437" s="254" t="s">
        <v>1</v>
      </c>
      <c r="F437" s="255" t="s">
        <v>593</v>
      </c>
      <c r="G437" s="253"/>
      <c r="H437" s="256">
        <v>47.758000000000003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2" t="s">
        <v>233</v>
      </c>
      <c r="AU437" s="262" t="s">
        <v>85</v>
      </c>
      <c r="AV437" s="14" t="s">
        <v>85</v>
      </c>
      <c r="AW437" s="14" t="s">
        <v>32</v>
      </c>
      <c r="AX437" s="14" t="s">
        <v>76</v>
      </c>
      <c r="AY437" s="262" t="s">
        <v>224</v>
      </c>
    </row>
    <row r="438" s="14" customFormat="1">
      <c r="A438" s="14"/>
      <c r="B438" s="252"/>
      <c r="C438" s="253"/>
      <c r="D438" s="243" t="s">
        <v>233</v>
      </c>
      <c r="E438" s="254" t="s">
        <v>1</v>
      </c>
      <c r="F438" s="255" t="s">
        <v>594</v>
      </c>
      <c r="G438" s="253"/>
      <c r="H438" s="256">
        <v>31.806000000000001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2" t="s">
        <v>233</v>
      </c>
      <c r="AU438" s="262" t="s">
        <v>85</v>
      </c>
      <c r="AV438" s="14" t="s">
        <v>85</v>
      </c>
      <c r="AW438" s="14" t="s">
        <v>32</v>
      </c>
      <c r="AX438" s="14" t="s">
        <v>76</v>
      </c>
      <c r="AY438" s="262" t="s">
        <v>224</v>
      </c>
    </row>
    <row r="439" s="14" customFormat="1">
      <c r="A439" s="14"/>
      <c r="B439" s="252"/>
      <c r="C439" s="253"/>
      <c r="D439" s="243" t="s">
        <v>233</v>
      </c>
      <c r="E439" s="254" t="s">
        <v>1</v>
      </c>
      <c r="F439" s="255" t="s">
        <v>595</v>
      </c>
      <c r="G439" s="253"/>
      <c r="H439" s="256">
        <v>25.327000000000002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233</v>
      </c>
      <c r="AU439" s="262" t="s">
        <v>85</v>
      </c>
      <c r="AV439" s="14" t="s">
        <v>85</v>
      </c>
      <c r="AW439" s="14" t="s">
        <v>32</v>
      </c>
      <c r="AX439" s="14" t="s">
        <v>76</v>
      </c>
      <c r="AY439" s="262" t="s">
        <v>224</v>
      </c>
    </row>
    <row r="440" s="14" customFormat="1">
      <c r="A440" s="14"/>
      <c r="B440" s="252"/>
      <c r="C440" s="253"/>
      <c r="D440" s="243" t="s">
        <v>233</v>
      </c>
      <c r="E440" s="254" t="s">
        <v>1</v>
      </c>
      <c r="F440" s="255" t="s">
        <v>596</v>
      </c>
      <c r="G440" s="253"/>
      <c r="H440" s="256">
        <v>33.573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2" t="s">
        <v>233</v>
      </c>
      <c r="AU440" s="262" t="s">
        <v>85</v>
      </c>
      <c r="AV440" s="14" t="s">
        <v>85</v>
      </c>
      <c r="AW440" s="14" t="s">
        <v>32</v>
      </c>
      <c r="AX440" s="14" t="s">
        <v>76</v>
      </c>
      <c r="AY440" s="262" t="s">
        <v>224</v>
      </c>
    </row>
    <row r="441" s="14" customFormat="1">
      <c r="A441" s="14"/>
      <c r="B441" s="252"/>
      <c r="C441" s="253"/>
      <c r="D441" s="243" t="s">
        <v>233</v>
      </c>
      <c r="E441" s="254" t="s">
        <v>1</v>
      </c>
      <c r="F441" s="255" t="s">
        <v>597</v>
      </c>
      <c r="G441" s="253"/>
      <c r="H441" s="256">
        <v>24.738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2" t="s">
        <v>233</v>
      </c>
      <c r="AU441" s="262" t="s">
        <v>85</v>
      </c>
      <c r="AV441" s="14" t="s">
        <v>85</v>
      </c>
      <c r="AW441" s="14" t="s">
        <v>32</v>
      </c>
      <c r="AX441" s="14" t="s">
        <v>76</v>
      </c>
      <c r="AY441" s="262" t="s">
        <v>224</v>
      </c>
    </row>
    <row r="442" s="14" customFormat="1">
      <c r="A442" s="14"/>
      <c r="B442" s="252"/>
      <c r="C442" s="253"/>
      <c r="D442" s="243" t="s">
        <v>233</v>
      </c>
      <c r="E442" s="254" t="s">
        <v>1</v>
      </c>
      <c r="F442" s="255" t="s">
        <v>598</v>
      </c>
      <c r="G442" s="253"/>
      <c r="H442" s="256">
        <v>15.314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2" t="s">
        <v>233</v>
      </c>
      <c r="AU442" s="262" t="s">
        <v>85</v>
      </c>
      <c r="AV442" s="14" t="s">
        <v>85</v>
      </c>
      <c r="AW442" s="14" t="s">
        <v>32</v>
      </c>
      <c r="AX442" s="14" t="s">
        <v>76</v>
      </c>
      <c r="AY442" s="262" t="s">
        <v>224</v>
      </c>
    </row>
    <row r="443" s="14" customFormat="1">
      <c r="A443" s="14"/>
      <c r="B443" s="252"/>
      <c r="C443" s="253"/>
      <c r="D443" s="243" t="s">
        <v>233</v>
      </c>
      <c r="E443" s="254" t="s">
        <v>1</v>
      </c>
      <c r="F443" s="255" t="s">
        <v>599</v>
      </c>
      <c r="G443" s="253"/>
      <c r="H443" s="256">
        <v>16.492000000000001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2" t="s">
        <v>233</v>
      </c>
      <c r="AU443" s="262" t="s">
        <v>85</v>
      </c>
      <c r="AV443" s="14" t="s">
        <v>85</v>
      </c>
      <c r="AW443" s="14" t="s">
        <v>32</v>
      </c>
      <c r="AX443" s="14" t="s">
        <v>76</v>
      </c>
      <c r="AY443" s="262" t="s">
        <v>224</v>
      </c>
    </row>
    <row r="444" s="14" customFormat="1">
      <c r="A444" s="14"/>
      <c r="B444" s="252"/>
      <c r="C444" s="253"/>
      <c r="D444" s="243" t="s">
        <v>233</v>
      </c>
      <c r="E444" s="254" t="s">
        <v>1</v>
      </c>
      <c r="F444" s="255" t="s">
        <v>600</v>
      </c>
      <c r="G444" s="253"/>
      <c r="H444" s="256">
        <v>68.215999999999994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2" t="s">
        <v>233</v>
      </c>
      <c r="AU444" s="262" t="s">
        <v>85</v>
      </c>
      <c r="AV444" s="14" t="s">
        <v>85</v>
      </c>
      <c r="AW444" s="14" t="s">
        <v>32</v>
      </c>
      <c r="AX444" s="14" t="s">
        <v>76</v>
      </c>
      <c r="AY444" s="262" t="s">
        <v>224</v>
      </c>
    </row>
    <row r="445" s="16" customFormat="1">
      <c r="A445" s="16"/>
      <c r="B445" s="274"/>
      <c r="C445" s="275"/>
      <c r="D445" s="243" t="s">
        <v>233</v>
      </c>
      <c r="E445" s="276" t="s">
        <v>1</v>
      </c>
      <c r="F445" s="277" t="s">
        <v>288</v>
      </c>
      <c r="G445" s="275"/>
      <c r="H445" s="278">
        <v>502.572</v>
      </c>
      <c r="I445" s="279"/>
      <c r="J445" s="275"/>
      <c r="K445" s="275"/>
      <c r="L445" s="280"/>
      <c r="M445" s="281"/>
      <c r="N445" s="282"/>
      <c r="O445" s="282"/>
      <c r="P445" s="282"/>
      <c r="Q445" s="282"/>
      <c r="R445" s="282"/>
      <c r="S445" s="282"/>
      <c r="T445" s="283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4" t="s">
        <v>233</v>
      </c>
      <c r="AU445" s="284" t="s">
        <v>85</v>
      </c>
      <c r="AV445" s="16" t="s">
        <v>243</v>
      </c>
      <c r="AW445" s="16" t="s">
        <v>32</v>
      </c>
      <c r="AX445" s="16" t="s">
        <v>76</v>
      </c>
      <c r="AY445" s="284" t="s">
        <v>224</v>
      </c>
    </row>
    <row r="446" s="15" customFormat="1">
      <c r="A446" s="15"/>
      <c r="B446" s="263"/>
      <c r="C446" s="264"/>
      <c r="D446" s="243" t="s">
        <v>233</v>
      </c>
      <c r="E446" s="265" t="s">
        <v>1</v>
      </c>
      <c r="F446" s="266" t="s">
        <v>237</v>
      </c>
      <c r="G446" s="264"/>
      <c r="H446" s="267">
        <v>973.37699999999995</v>
      </c>
      <c r="I446" s="268"/>
      <c r="J446" s="264"/>
      <c r="K446" s="264"/>
      <c r="L446" s="269"/>
      <c r="M446" s="270"/>
      <c r="N446" s="271"/>
      <c r="O446" s="271"/>
      <c r="P446" s="271"/>
      <c r="Q446" s="271"/>
      <c r="R446" s="271"/>
      <c r="S446" s="271"/>
      <c r="T446" s="272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3" t="s">
        <v>233</v>
      </c>
      <c r="AU446" s="273" t="s">
        <v>85</v>
      </c>
      <c r="AV446" s="15" t="s">
        <v>231</v>
      </c>
      <c r="AW446" s="15" t="s">
        <v>32</v>
      </c>
      <c r="AX446" s="15" t="s">
        <v>83</v>
      </c>
      <c r="AY446" s="273" t="s">
        <v>224</v>
      </c>
    </row>
    <row r="447" s="2" customFormat="1" ht="55.5" customHeight="1">
      <c r="A447" s="39"/>
      <c r="B447" s="40"/>
      <c r="C447" s="228" t="s">
        <v>601</v>
      </c>
      <c r="D447" s="228" t="s">
        <v>226</v>
      </c>
      <c r="E447" s="229" t="s">
        <v>602</v>
      </c>
      <c r="F447" s="230" t="s">
        <v>603</v>
      </c>
      <c r="G447" s="231" t="s">
        <v>296</v>
      </c>
      <c r="H447" s="232">
        <v>105</v>
      </c>
      <c r="I447" s="233"/>
      <c r="J447" s="234">
        <f>ROUND(I447*H447,2)</f>
        <v>0</v>
      </c>
      <c r="K447" s="230" t="s">
        <v>230</v>
      </c>
      <c r="L447" s="45"/>
      <c r="M447" s="235" t="s">
        <v>1</v>
      </c>
      <c r="N447" s="236" t="s">
        <v>41</v>
      </c>
      <c r="O447" s="92"/>
      <c r="P447" s="237">
        <f>O447*H447</f>
        <v>0</v>
      </c>
      <c r="Q447" s="237">
        <v>0.0118</v>
      </c>
      <c r="R447" s="237">
        <f>Q447*H447</f>
        <v>1.2389999999999999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231</v>
      </c>
      <c r="AT447" s="239" t="s">
        <v>226</v>
      </c>
      <c r="AU447" s="239" t="s">
        <v>85</v>
      </c>
      <c r="AY447" s="18" t="s">
        <v>224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83</v>
      </c>
      <c r="BK447" s="240">
        <f>ROUND(I447*H447,2)</f>
        <v>0</v>
      </c>
      <c r="BL447" s="18" t="s">
        <v>231</v>
      </c>
      <c r="BM447" s="239" t="s">
        <v>604</v>
      </c>
    </row>
    <row r="448" s="14" customFormat="1">
      <c r="A448" s="14"/>
      <c r="B448" s="252"/>
      <c r="C448" s="253"/>
      <c r="D448" s="243" t="s">
        <v>233</v>
      </c>
      <c r="E448" s="254" t="s">
        <v>1</v>
      </c>
      <c r="F448" s="255" t="s">
        <v>605</v>
      </c>
      <c r="G448" s="253"/>
      <c r="H448" s="256">
        <v>63.847999999999999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233</v>
      </c>
      <c r="AU448" s="262" t="s">
        <v>85</v>
      </c>
      <c r="AV448" s="14" t="s">
        <v>85</v>
      </c>
      <c r="AW448" s="14" t="s">
        <v>32</v>
      </c>
      <c r="AX448" s="14" t="s">
        <v>76</v>
      </c>
      <c r="AY448" s="262" t="s">
        <v>224</v>
      </c>
    </row>
    <row r="449" s="14" customFormat="1">
      <c r="A449" s="14"/>
      <c r="B449" s="252"/>
      <c r="C449" s="253"/>
      <c r="D449" s="243" t="s">
        <v>233</v>
      </c>
      <c r="E449" s="254" t="s">
        <v>1</v>
      </c>
      <c r="F449" s="255" t="s">
        <v>606</v>
      </c>
      <c r="G449" s="253"/>
      <c r="H449" s="256">
        <v>97.468000000000004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2" t="s">
        <v>233</v>
      </c>
      <c r="AU449" s="262" t="s">
        <v>85</v>
      </c>
      <c r="AV449" s="14" t="s">
        <v>85</v>
      </c>
      <c r="AW449" s="14" t="s">
        <v>32</v>
      </c>
      <c r="AX449" s="14" t="s">
        <v>76</v>
      </c>
      <c r="AY449" s="262" t="s">
        <v>224</v>
      </c>
    </row>
    <row r="450" s="14" customFormat="1">
      <c r="A450" s="14"/>
      <c r="B450" s="252"/>
      <c r="C450" s="253"/>
      <c r="D450" s="243" t="s">
        <v>233</v>
      </c>
      <c r="E450" s="254" t="s">
        <v>1</v>
      </c>
      <c r="F450" s="255" t="s">
        <v>607</v>
      </c>
      <c r="G450" s="253"/>
      <c r="H450" s="256">
        <v>-4.6500000000000004</v>
      </c>
      <c r="I450" s="257"/>
      <c r="J450" s="253"/>
      <c r="K450" s="253"/>
      <c r="L450" s="258"/>
      <c r="M450" s="259"/>
      <c r="N450" s="260"/>
      <c r="O450" s="260"/>
      <c r="P450" s="260"/>
      <c r="Q450" s="260"/>
      <c r="R450" s="260"/>
      <c r="S450" s="260"/>
      <c r="T450" s="26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2" t="s">
        <v>233</v>
      </c>
      <c r="AU450" s="262" t="s">
        <v>85</v>
      </c>
      <c r="AV450" s="14" t="s">
        <v>85</v>
      </c>
      <c r="AW450" s="14" t="s">
        <v>32</v>
      </c>
      <c r="AX450" s="14" t="s">
        <v>76</v>
      </c>
      <c r="AY450" s="262" t="s">
        <v>224</v>
      </c>
    </row>
    <row r="451" s="14" customFormat="1">
      <c r="A451" s="14"/>
      <c r="B451" s="252"/>
      <c r="C451" s="253"/>
      <c r="D451" s="243" t="s">
        <v>233</v>
      </c>
      <c r="E451" s="254" t="s">
        <v>1</v>
      </c>
      <c r="F451" s="255" t="s">
        <v>608</v>
      </c>
      <c r="G451" s="253"/>
      <c r="H451" s="256">
        <v>-21.757999999999999</v>
      </c>
      <c r="I451" s="257"/>
      <c r="J451" s="253"/>
      <c r="K451" s="253"/>
      <c r="L451" s="258"/>
      <c r="M451" s="259"/>
      <c r="N451" s="260"/>
      <c r="O451" s="260"/>
      <c r="P451" s="260"/>
      <c r="Q451" s="260"/>
      <c r="R451" s="260"/>
      <c r="S451" s="260"/>
      <c r="T451" s="26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2" t="s">
        <v>233</v>
      </c>
      <c r="AU451" s="262" t="s">
        <v>85</v>
      </c>
      <c r="AV451" s="14" t="s">
        <v>85</v>
      </c>
      <c r="AW451" s="14" t="s">
        <v>32</v>
      </c>
      <c r="AX451" s="14" t="s">
        <v>76</v>
      </c>
      <c r="AY451" s="262" t="s">
        <v>224</v>
      </c>
    </row>
    <row r="452" s="14" customFormat="1">
      <c r="A452" s="14"/>
      <c r="B452" s="252"/>
      <c r="C452" s="253"/>
      <c r="D452" s="243" t="s">
        <v>233</v>
      </c>
      <c r="E452" s="254" t="s">
        <v>1</v>
      </c>
      <c r="F452" s="255" t="s">
        <v>609</v>
      </c>
      <c r="G452" s="253"/>
      <c r="H452" s="256">
        <v>-30.550000000000001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233</v>
      </c>
      <c r="AU452" s="262" t="s">
        <v>85</v>
      </c>
      <c r="AV452" s="14" t="s">
        <v>85</v>
      </c>
      <c r="AW452" s="14" t="s">
        <v>32</v>
      </c>
      <c r="AX452" s="14" t="s">
        <v>76</v>
      </c>
      <c r="AY452" s="262" t="s">
        <v>224</v>
      </c>
    </row>
    <row r="453" s="15" customFormat="1">
      <c r="A453" s="15"/>
      <c r="B453" s="263"/>
      <c r="C453" s="264"/>
      <c r="D453" s="243" t="s">
        <v>233</v>
      </c>
      <c r="E453" s="265" t="s">
        <v>1</v>
      </c>
      <c r="F453" s="266" t="s">
        <v>237</v>
      </c>
      <c r="G453" s="264"/>
      <c r="H453" s="267">
        <v>104.358</v>
      </c>
      <c r="I453" s="268"/>
      <c r="J453" s="264"/>
      <c r="K453" s="264"/>
      <c r="L453" s="269"/>
      <c r="M453" s="270"/>
      <c r="N453" s="271"/>
      <c r="O453" s="271"/>
      <c r="P453" s="271"/>
      <c r="Q453" s="271"/>
      <c r="R453" s="271"/>
      <c r="S453" s="271"/>
      <c r="T453" s="27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3" t="s">
        <v>233</v>
      </c>
      <c r="AU453" s="273" t="s">
        <v>85</v>
      </c>
      <c r="AV453" s="15" t="s">
        <v>231</v>
      </c>
      <c r="AW453" s="15" t="s">
        <v>32</v>
      </c>
      <c r="AX453" s="15" t="s">
        <v>76</v>
      </c>
      <c r="AY453" s="273" t="s">
        <v>224</v>
      </c>
    </row>
    <row r="454" s="14" customFormat="1">
      <c r="A454" s="14"/>
      <c r="B454" s="252"/>
      <c r="C454" s="253"/>
      <c r="D454" s="243" t="s">
        <v>233</v>
      </c>
      <c r="E454" s="254" t="s">
        <v>1</v>
      </c>
      <c r="F454" s="255" t="s">
        <v>610</v>
      </c>
      <c r="G454" s="253"/>
      <c r="H454" s="256">
        <v>105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2" t="s">
        <v>233</v>
      </c>
      <c r="AU454" s="262" t="s">
        <v>85</v>
      </c>
      <c r="AV454" s="14" t="s">
        <v>85</v>
      </c>
      <c r="AW454" s="14" t="s">
        <v>32</v>
      </c>
      <c r="AX454" s="14" t="s">
        <v>83</v>
      </c>
      <c r="AY454" s="262" t="s">
        <v>224</v>
      </c>
    </row>
    <row r="455" s="2" customFormat="1" ht="24.15" customHeight="1">
      <c r="A455" s="39"/>
      <c r="B455" s="40"/>
      <c r="C455" s="228" t="s">
        <v>611</v>
      </c>
      <c r="D455" s="228" t="s">
        <v>226</v>
      </c>
      <c r="E455" s="229" t="s">
        <v>612</v>
      </c>
      <c r="F455" s="230" t="s">
        <v>613</v>
      </c>
      <c r="G455" s="231" t="s">
        <v>296</v>
      </c>
      <c r="H455" s="232">
        <v>300</v>
      </c>
      <c r="I455" s="233"/>
      <c r="J455" s="234">
        <f>ROUND(I455*H455,2)</f>
        <v>0</v>
      </c>
      <c r="K455" s="230" t="s">
        <v>230</v>
      </c>
      <c r="L455" s="45"/>
      <c r="M455" s="235" t="s">
        <v>1</v>
      </c>
      <c r="N455" s="236" t="s">
        <v>41</v>
      </c>
      <c r="O455" s="92"/>
      <c r="P455" s="237">
        <f>O455*H455</f>
        <v>0</v>
      </c>
      <c r="Q455" s="237">
        <v>0.020480000000000002</v>
      </c>
      <c r="R455" s="237">
        <f>Q455*H455</f>
        <v>6.1440000000000001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231</v>
      </c>
      <c r="AT455" s="239" t="s">
        <v>226</v>
      </c>
      <c r="AU455" s="239" t="s">
        <v>85</v>
      </c>
      <c r="AY455" s="18" t="s">
        <v>224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83</v>
      </c>
      <c r="BK455" s="240">
        <f>ROUND(I455*H455,2)</f>
        <v>0</v>
      </c>
      <c r="BL455" s="18" t="s">
        <v>231</v>
      </c>
      <c r="BM455" s="239" t="s">
        <v>614</v>
      </c>
    </row>
    <row r="456" s="2" customFormat="1" ht="24.15" customHeight="1">
      <c r="A456" s="39"/>
      <c r="B456" s="40"/>
      <c r="C456" s="228" t="s">
        <v>615</v>
      </c>
      <c r="D456" s="228" t="s">
        <v>226</v>
      </c>
      <c r="E456" s="229" t="s">
        <v>616</v>
      </c>
      <c r="F456" s="230" t="s">
        <v>617</v>
      </c>
      <c r="G456" s="231" t="s">
        <v>296</v>
      </c>
      <c r="H456" s="232">
        <v>300</v>
      </c>
      <c r="I456" s="233"/>
      <c r="J456" s="234">
        <f>ROUND(I456*H456,2)</f>
        <v>0</v>
      </c>
      <c r="K456" s="230" t="s">
        <v>230</v>
      </c>
      <c r="L456" s="45"/>
      <c r="M456" s="235" t="s">
        <v>1</v>
      </c>
      <c r="N456" s="236" t="s">
        <v>41</v>
      </c>
      <c r="O456" s="92"/>
      <c r="P456" s="237">
        <f>O456*H456</f>
        <v>0</v>
      </c>
      <c r="Q456" s="237">
        <v>0.00013999999999999999</v>
      </c>
      <c r="R456" s="237">
        <f>Q456*H456</f>
        <v>0.041999999999999996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231</v>
      </c>
      <c r="AT456" s="239" t="s">
        <v>226</v>
      </c>
      <c r="AU456" s="239" t="s">
        <v>85</v>
      </c>
      <c r="AY456" s="18" t="s">
        <v>224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83</v>
      </c>
      <c r="BK456" s="240">
        <f>ROUND(I456*H456,2)</f>
        <v>0</v>
      </c>
      <c r="BL456" s="18" t="s">
        <v>231</v>
      </c>
      <c r="BM456" s="239" t="s">
        <v>618</v>
      </c>
    </row>
    <row r="457" s="2" customFormat="1" ht="37.8" customHeight="1">
      <c r="A457" s="39"/>
      <c r="B457" s="40"/>
      <c r="C457" s="228" t="s">
        <v>619</v>
      </c>
      <c r="D457" s="228" t="s">
        <v>226</v>
      </c>
      <c r="E457" s="229" t="s">
        <v>620</v>
      </c>
      <c r="F457" s="230" t="s">
        <v>621</v>
      </c>
      <c r="G457" s="231" t="s">
        <v>296</v>
      </c>
      <c r="H457" s="232">
        <v>270</v>
      </c>
      <c r="I457" s="233"/>
      <c r="J457" s="234">
        <f>ROUND(I457*H457,2)</f>
        <v>0</v>
      </c>
      <c r="K457" s="230" t="s">
        <v>230</v>
      </c>
      <c r="L457" s="45"/>
      <c r="M457" s="235" t="s">
        <v>1</v>
      </c>
      <c r="N457" s="236" t="s">
        <v>41</v>
      </c>
      <c r="O457" s="92"/>
      <c r="P457" s="237">
        <f>O457*H457</f>
        <v>0</v>
      </c>
      <c r="Q457" s="237">
        <v>0.0086</v>
      </c>
      <c r="R457" s="237">
        <f>Q457*H457</f>
        <v>2.3220000000000001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231</v>
      </c>
      <c r="AT457" s="239" t="s">
        <v>226</v>
      </c>
      <c r="AU457" s="239" t="s">
        <v>85</v>
      </c>
      <c r="AY457" s="18" t="s">
        <v>224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83</v>
      </c>
      <c r="BK457" s="240">
        <f>ROUND(I457*H457,2)</f>
        <v>0</v>
      </c>
      <c r="BL457" s="18" t="s">
        <v>231</v>
      </c>
      <c r="BM457" s="239" t="s">
        <v>622</v>
      </c>
    </row>
    <row r="458" s="13" customFormat="1">
      <c r="A458" s="13"/>
      <c r="B458" s="241"/>
      <c r="C458" s="242"/>
      <c r="D458" s="243" t="s">
        <v>233</v>
      </c>
      <c r="E458" s="244" t="s">
        <v>1</v>
      </c>
      <c r="F458" s="245" t="s">
        <v>623</v>
      </c>
      <c r="G458" s="242"/>
      <c r="H458" s="244" t="s">
        <v>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233</v>
      </c>
      <c r="AU458" s="251" t="s">
        <v>85</v>
      </c>
      <c r="AV458" s="13" t="s">
        <v>83</v>
      </c>
      <c r="AW458" s="13" t="s">
        <v>32</v>
      </c>
      <c r="AX458" s="13" t="s">
        <v>76</v>
      </c>
      <c r="AY458" s="251" t="s">
        <v>224</v>
      </c>
    </row>
    <row r="459" s="14" customFormat="1">
      <c r="A459" s="14"/>
      <c r="B459" s="252"/>
      <c r="C459" s="253"/>
      <c r="D459" s="243" t="s">
        <v>233</v>
      </c>
      <c r="E459" s="254" t="s">
        <v>1</v>
      </c>
      <c r="F459" s="255" t="s">
        <v>624</v>
      </c>
      <c r="G459" s="253"/>
      <c r="H459" s="256">
        <v>379.08600000000001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2" t="s">
        <v>233</v>
      </c>
      <c r="AU459" s="262" t="s">
        <v>85</v>
      </c>
      <c r="AV459" s="14" t="s">
        <v>85</v>
      </c>
      <c r="AW459" s="14" t="s">
        <v>32</v>
      </c>
      <c r="AX459" s="14" t="s">
        <v>76</v>
      </c>
      <c r="AY459" s="262" t="s">
        <v>224</v>
      </c>
    </row>
    <row r="460" s="14" customFormat="1">
      <c r="A460" s="14"/>
      <c r="B460" s="252"/>
      <c r="C460" s="253"/>
      <c r="D460" s="243" t="s">
        <v>233</v>
      </c>
      <c r="E460" s="254" t="s">
        <v>1</v>
      </c>
      <c r="F460" s="255" t="s">
        <v>625</v>
      </c>
      <c r="G460" s="253"/>
      <c r="H460" s="256">
        <v>22.620000000000001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2" t="s">
        <v>233</v>
      </c>
      <c r="AU460" s="262" t="s">
        <v>85</v>
      </c>
      <c r="AV460" s="14" t="s">
        <v>85</v>
      </c>
      <c r="AW460" s="14" t="s">
        <v>32</v>
      </c>
      <c r="AX460" s="14" t="s">
        <v>76</v>
      </c>
      <c r="AY460" s="262" t="s">
        <v>224</v>
      </c>
    </row>
    <row r="461" s="14" customFormat="1">
      <c r="A461" s="14"/>
      <c r="B461" s="252"/>
      <c r="C461" s="253"/>
      <c r="D461" s="243" t="s">
        <v>233</v>
      </c>
      <c r="E461" s="254" t="s">
        <v>1</v>
      </c>
      <c r="F461" s="255" t="s">
        <v>626</v>
      </c>
      <c r="G461" s="253"/>
      <c r="H461" s="256">
        <v>8.7899999999999991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233</v>
      </c>
      <c r="AU461" s="262" t="s">
        <v>85</v>
      </c>
      <c r="AV461" s="14" t="s">
        <v>85</v>
      </c>
      <c r="AW461" s="14" t="s">
        <v>32</v>
      </c>
      <c r="AX461" s="14" t="s">
        <v>76</v>
      </c>
      <c r="AY461" s="262" t="s">
        <v>224</v>
      </c>
    </row>
    <row r="462" s="14" customFormat="1">
      <c r="A462" s="14"/>
      <c r="B462" s="252"/>
      <c r="C462" s="253"/>
      <c r="D462" s="243" t="s">
        <v>233</v>
      </c>
      <c r="E462" s="254" t="s">
        <v>1</v>
      </c>
      <c r="F462" s="255" t="s">
        <v>627</v>
      </c>
      <c r="G462" s="253"/>
      <c r="H462" s="256">
        <v>-7.468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2" t="s">
        <v>233</v>
      </c>
      <c r="AU462" s="262" t="s">
        <v>85</v>
      </c>
      <c r="AV462" s="14" t="s">
        <v>85</v>
      </c>
      <c r="AW462" s="14" t="s">
        <v>32</v>
      </c>
      <c r="AX462" s="14" t="s">
        <v>76</v>
      </c>
      <c r="AY462" s="262" t="s">
        <v>224</v>
      </c>
    </row>
    <row r="463" s="14" customFormat="1">
      <c r="A463" s="14"/>
      <c r="B463" s="252"/>
      <c r="C463" s="253"/>
      <c r="D463" s="243" t="s">
        <v>233</v>
      </c>
      <c r="E463" s="254" t="s">
        <v>1</v>
      </c>
      <c r="F463" s="255" t="s">
        <v>628</v>
      </c>
      <c r="G463" s="253"/>
      <c r="H463" s="256">
        <v>-107.643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2" t="s">
        <v>233</v>
      </c>
      <c r="AU463" s="262" t="s">
        <v>85</v>
      </c>
      <c r="AV463" s="14" t="s">
        <v>85</v>
      </c>
      <c r="AW463" s="14" t="s">
        <v>32</v>
      </c>
      <c r="AX463" s="14" t="s">
        <v>76</v>
      </c>
      <c r="AY463" s="262" t="s">
        <v>224</v>
      </c>
    </row>
    <row r="464" s="14" customFormat="1">
      <c r="A464" s="14"/>
      <c r="B464" s="252"/>
      <c r="C464" s="253"/>
      <c r="D464" s="243" t="s">
        <v>233</v>
      </c>
      <c r="E464" s="254" t="s">
        <v>1</v>
      </c>
      <c r="F464" s="255" t="s">
        <v>629</v>
      </c>
      <c r="G464" s="253"/>
      <c r="H464" s="256">
        <v>-15.119999999999999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233</v>
      </c>
      <c r="AU464" s="262" t="s">
        <v>85</v>
      </c>
      <c r="AV464" s="14" t="s">
        <v>85</v>
      </c>
      <c r="AW464" s="14" t="s">
        <v>32</v>
      </c>
      <c r="AX464" s="14" t="s">
        <v>76</v>
      </c>
      <c r="AY464" s="262" t="s">
        <v>224</v>
      </c>
    </row>
    <row r="465" s="14" customFormat="1">
      <c r="A465" s="14"/>
      <c r="B465" s="252"/>
      <c r="C465" s="253"/>
      <c r="D465" s="243" t="s">
        <v>233</v>
      </c>
      <c r="E465" s="254" t="s">
        <v>1</v>
      </c>
      <c r="F465" s="255" t="s">
        <v>491</v>
      </c>
      <c r="G465" s="253"/>
      <c r="H465" s="256">
        <v>-3.2000000000000002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2" t="s">
        <v>233</v>
      </c>
      <c r="AU465" s="262" t="s">
        <v>85</v>
      </c>
      <c r="AV465" s="14" t="s">
        <v>85</v>
      </c>
      <c r="AW465" s="14" t="s">
        <v>32</v>
      </c>
      <c r="AX465" s="14" t="s">
        <v>76</v>
      </c>
      <c r="AY465" s="262" t="s">
        <v>224</v>
      </c>
    </row>
    <row r="466" s="14" customFormat="1">
      <c r="A466" s="14"/>
      <c r="B466" s="252"/>
      <c r="C466" s="253"/>
      <c r="D466" s="243" t="s">
        <v>233</v>
      </c>
      <c r="E466" s="254" t="s">
        <v>1</v>
      </c>
      <c r="F466" s="255" t="s">
        <v>630</v>
      </c>
      <c r="G466" s="253"/>
      <c r="H466" s="256">
        <v>-2.8999999999999999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2" t="s">
        <v>233</v>
      </c>
      <c r="AU466" s="262" t="s">
        <v>85</v>
      </c>
      <c r="AV466" s="14" t="s">
        <v>85</v>
      </c>
      <c r="AW466" s="14" t="s">
        <v>32</v>
      </c>
      <c r="AX466" s="14" t="s">
        <v>76</v>
      </c>
      <c r="AY466" s="262" t="s">
        <v>224</v>
      </c>
    </row>
    <row r="467" s="14" customFormat="1">
      <c r="A467" s="14"/>
      <c r="B467" s="252"/>
      <c r="C467" s="253"/>
      <c r="D467" s="243" t="s">
        <v>233</v>
      </c>
      <c r="E467" s="254" t="s">
        <v>1</v>
      </c>
      <c r="F467" s="255" t="s">
        <v>631</v>
      </c>
      <c r="G467" s="253"/>
      <c r="H467" s="256">
        <v>-7.3440000000000003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2" t="s">
        <v>233</v>
      </c>
      <c r="AU467" s="262" t="s">
        <v>85</v>
      </c>
      <c r="AV467" s="14" t="s">
        <v>85</v>
      </c>
      <c r="AW467" s="14" t="s">
        <v>32</v>
      </c>
      <c r="AX467" s="14" t="s">
        <v>76</v>
      </c>
      <c r="AY467" s="262" t="s">
        <v>224</v>
      </c>
    </row>
    <row r="468" s="15" customFormat="1">
      <c r="A468" s="15"/>
      <c r="B468" s="263"/>
      <c r="C468" s="264"/>
      <c r="D468" s="243" t="s">
        <v>233</v>
      </c>
      <c r="E468" s="265" t="s">
        <v>1</v>
      </c>
      <c r="F468" s="266" t="s">
        <v>237</v>
      </c>
      <c r="G468" s="264"/>
      <c r="H468" s="267">
        <v>266.82100000000003</v>
      </c>
      <c r="I468" s="268"/>
      <c r="J468" s="264"/>
      <c r="K468" s="264"/>
      <c r="L468" s="269"/>
      <c r="M468" s="270"/>
      <c r="N468" s="271"/>
      <c r="O468" s="271"/>
      <c r="P468" s="271"/>
      <c r="Q468" s="271"/>
      <c r="R468" s="271"/>
      <c r="S468" s="271"/>
      <c r="T468" s="272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3" t="s">
        <v>233</v>
      </c>
      <c r="AU468" s="273" t="s">
        <v>85</v>
      </c>
      <c r="AV468" s="15" t="s">
        <v>231</v>
      </c>
      <c r="AW468" s="15" t="s">
        <v>32</v>
      </c>
      <c r="AX468" s="15" t="s">
        <v>76</v>
      </c>
      <c r="AY468" s="273" t="s">
        <v>224</v>
      </c>
    </row>
    <row r="469" s="14" customFormat="1">
      <c r="A469" s="14"/>
      <c r="B469" s="252"/>
      <c r="C469" s="253"/>
      <c r="D469" s="243" t="s">
        <v>233</v>
      </c>
      <c r="E469" s="254" t="s">
        <v>1</v>
      </c>
      <c r="F469" s="255" t="s">
        <v>632</v>
      </c>
      <c r="G469" s="253"/>
      <c r="H469" s="256">
        <v>270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233</v>
      </c>
      <c r="AU469" s="262" t="s">
        <v>85</v>
      </c>
      <c r="AV469" s="14" t="s">
        <v>85</v>
      </c>
      <c r="AW469" s="14" t="s">
        <v>32</v>
      </c>
      <c r="AX469" s="14" t="s">
        <v>83</v>
      </c>
      <c r="AY469" s="262" t="s">
        <v>224</v>
      </c>
    </row>
    <row r="470" s="2" customFormat="1" ht="49.05" customHeight="1">
      <c r="A470" s="39"/>
      <c r="B470" s="40"/>
      <c r="C470" s="285" t="s">
        <v>394</v>
      </c>
      <c r="D470" s="285" t="s">
        <v>420</v>
      </c>
      <c r="E470" s="286" t="s">
        <v>633</v>
      </c>
      <c r="F470" s="287" t="s">
        <v>634</v>
      </c>
      <c r="G470" s="288" t="s">
        <v>296</v>
      </c>
      <c r="H470" s="289">
        <v>283.5</v>
      </c>
      <c r="I470" s="290"/>
      <c r="J470" s="291">
        <f>ROUND(I470*H470,2)</f>
        <v>0</v>
      </c>
      <c r="K470" s="287" t="s">
        <v>1</v>
      </c>
      <c r="L470" s="292"/>
      <c r="M470" s="293" t="s">
        <v>1</v>
      </c>
      <c r="N470" s="294" t="s">
        <v>41</v>
      </c>
      <c r="O470" s="92"/>
      <c r="P470" s="237">
        <f>O470*H470</f>
        <v>0</v>
      </c>
      <c r="Q470" s="237">
        <v>0.0023999999999999998</v>
      </c>
      <c r="R470" s="237">
        <f>Q470*H470</f>
        <v>0.68039999999999989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293</v>
      </c>
      <c r="AT470" s="239" t="s">
        <v>420</v>
      </c>
      <c r="AU470" s="239" t="s">
        <v>85</v>
      </c>
      <c r="AY470" s="18" t="s">
        <v>224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83</v>
      </c>
      <c r="BK470" s="240">
        <f>ROUND(I470*H470,2)</f>
        <v>0</v>
      </c>
      <c r="BL470" s="18" t="s">
        <v>231</v>
      </c>
      <c r="BM470" s="239" t="s">
        <v>635</v>
      </c>
    </row>
    <row r="471" s="14" customFormat="1">
      <c r="A471" s="14"/>
      <c r="B471" s="252"/>
      <c r="C471" s="253"/>
      <c r="D471" s="243" t="s">
        <v>233</v>
      </c>
      <c r="E471" s="253"/>
      <c r="F471" s="255" t="s">
        <v>636</v>
      </c>
      <c r="G471" s="253"/>
      <c r="H471" s="256">
        <v>283.5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2" t="s">
        <v>233</v>
      </c>
      <c r="AU471" s="262" t="s">
        <v>85</v>
      </c>
      <c r="AV471" s="14" t="s">
        <v>85</v>
      </c>
      <c r="AW471" s="14" t="s">
        <v>4</v>
      </c>
      <c r="AX471" s="14" t="s">
        <v>83</v>
      </c>
      <c r="AY471" s="262" t="s">
        <v>224</v>
      </c>
    </row>
    <row r="472" s="2" customFormat="1" ht="37.8" customHeight="1">
      <c r="A472" s="39"/>
      <c r="B472" s="40"/>
      <c r="C472" s="228" t="s">
        <v>637</v>
      </c>
      <c r="D472" s="228" t="s">
        <v>226</v>
      </c>
      <c r="E472" s="229" t="s">
        <v>638</v>
      </c>
      <c r="F472" s="230" t="s">
        <v>639</v>
      </c>
      <c r="G472" s="231" t="s">
        <v>416</v>
      </c>
      <c r="H472" s="232">
        <v>76.290000000000006</v>
      </c>
      <c r="I472" s="233"/>
      <c r="J472" s="234">
        <f>ROUND(I472*H472,2)</f>
        <v>0</v>
      </c>
      <c r="K472" s="230" t="s">
        <v>230</v>
      </c>
      <c r="L472" s="45"/>
      <c r="M472" s="235" t="s">
        <v>1</v>
      </c>
      <c r="N472" s="236" t="s">
        <v>41</v>
      </c>
      <c r="O472" s="92"/>
      <c r="P472" s="237">
        <f>O472*H472</f>
        <v>0</v>
      </c>
      <c r="Q472" s="237">
        <v>0.0033899999999999998</v>
      </c>
      <c r="R472" s="237">
        <f>Q472*H472</f>
        <v>0.25862309999999999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231</v>
      </c>
      <c r="AT472" s="239" t="s">
        <v>226</v>
      </c>
      <c r="AU472" s="239" t="s">
        <v>85</v>
      </c>
      <c r="AY472" s="18" t="s">
        <v>224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83</v>
      </c>
      <c r="BK472" s="240">
        <f>ROUND(I472*H472,2)</f>
        <v>0</v>
      </c>
      <c r="BL472" s="18" t="s">
        <v>231</v>
      </c>
      <c r="BM472" s="239" t="s">
        <v>640</v>
      </c>
    </row>
    <row r="473" s="14" customFormat="1">
      <c r="A473" s="14"/>
      <c r="B473" s="252"/>
      <c r="C473" s="253"/>
      <c r="D473" s="243" t="s">
        <v>233</v>
      </c>
      <c r="E473" s="254" t="s">
        <v>1</v>
      </c>
      <c r="F473" s="255" t="s">
        <v>641</v>
      </c>
      <c r="G473" s="253"/>
      <c r="H473" s="256">
        <v>41.159999999999997</v>
      </c>
      <c r="I473" s="257"/>
      <c r="J473" s="253"/>
      <c r="K473" s="253"/>
      <c r="L473" s="258"/>
      <c r="M473" s="259"/>
      <c r="N473" s="260"/>
      <c r="O473" s="260"/>
      <c r="P473" s="260"/>
      <c r="Q473" s="260"/>
      <c r="R473" s="260"/>
      <c r="S473" s="260"/>
      <c r="T473" s="26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2" t="s">
        <v>233</v>
      </c>
      <c r="AU473" s="262" t="s">
        <v>85</v>
      </c>
      <c r="AV473" s="14" t="s">
        <v>85</v>
      </c>
      <c r="AW473" s="14" t="s">
        <v>32</v>
      </c>
      <c r="AX473" s="14" t="s">
        <v>76</v>
      </c>
      <c r="AY473" s="262" t="s">
        <v>224</v>
      </c>
    </row>
    <row r="474" s="14" customFormat="1">
      <c r="A474" s="14"/>
      <c r="B474" s="252"/>
      <c r="C474" s="253"/>
      <c r="D474" s="243" t="s">
        <v>233</v>
      </c>
      <c r="E474" s="254" t="s">
        <v>1</v>
      </c>
      <c r="F474" s="255" t="s">
        <v>642</v>
      </c>
      <c r="G474" s="253"/>
      <c r="H474" s="256">
        <v>5.4500000000000002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2" t="s">
        <v>233</v>
      </c>
      <c r="AU474" s="262" t="s">
        <v>85</v>
      </c>
      <c r="AV474" s="14" t="s">
        <v>85</v>
      </c>
      <c r="AW474" s="14" t="s">
        <v>32</v>
      </c>
      <c r="AX474" s="14" t="s">
        <v>76</v>
      </c>
      <c r="AY474" s="262" t="s">
        <v>224</v>
      </c>
    </row>
    <row r="475" s="14" customFormat="1">
      <c r="A475" s="14"/>
      <c r="B475" s="252"/>
      <c r="C475" s="253"/>
      <c r="D475" s="243" t="s">
        <v>233</v>
      </c>
      <c r="E475" s="254" t="s">
        <v>1</v>
      </c>
      <c r="F475" s="255" t="s">
        <v>643</v>
      </c>
      <c r="G475" s="253"/>
      <c r="H475" s="256">
        <v>6.4000000000000004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2" t="s">
        <v>233</v>
      </c>
      <c r="AU475" s="262" t="s">
        <v>85</v>
      </c>
      <c r="AV475" s="14" t="s">
        <v>85</v>
      </c>
      <c r="AW475" s="14" t="s">
        <v>32</v>
      </c>
      <c r="AX475" s="14" t="s">
        <v>76</v>
      </c>
      <c r="AY475" s="262" t="s">
        <v>224</v>
      </c>
    </row>
    <row r="476" s="14" customFormat="1">
      <c r="A476" s="14"/>
      <c r="B476" s="252"/>
      <c r="C476" s="253"/>
      <c r="D476" s="243" t="s">
        <v>233</v>
      </c>
      <c r="E476" s="254" t="s">
        <v>1</v>
      </c>
      <c r="F476" s="255" t="s">
        <v>644</v>
      </c>
      <c r="G476" s="253"/>
      <c r="H476" s="256">
        <v>23.280000000000001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2" t="s">
        <v>233</v>
      </c>
      <c r="AU476" s="262" t="s">
        <v>85</v>
      </c>
      <c r="AV476" s="14" t="s">
        <v>85</v>
      </c>
      <c r="AW476" s="14" t="s">
        <v>32</v>
      </c>
      <c r="AX476" s="14" t="s">
        <v>76</v>
      </c>
      <c r="AY476" s="262" t="s">
        <v>224</v>
      </c>
    </row>
    <row r="477" s="15" customFormat="1">
      <c r="A477" s="15"/>
      <c r="B477" s="263"/>
      <c r="C477" s="264"/>
      <c r="D477" s="243" t="s">
        <v>233</v>
      </c>
      <c r="E477" s="265" t="s">
        <v>1</v>
      </c>
      <c r="F477" s="266" t="s">
        <v>237</v>
      </c>
      <c r="G477" s="264"/>
      <c r="H477" s="267">
        <v>76.290000000000006</v>
      </c>
      <c r="I477" s="268"/>
      <c r="J477" s="264"/>
      <c r="K477" s="264"/>
      <c r="L477" s="269"/>
      <c r="M477" s="270"/>
      <c r="N477" s="271"/>
      <c r="O477" s="271"/>
      <c r="P477" s="271"/>
      <c r="Q477" s="271"/>
      <c r="R477" s="271"/>
      <c r="S477" s="271"/>
      <c r="T477" s="272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3" t="s">
        <v>233</v>
      </c>
      <c r="AU477" s="273" t="s">
        <v>85</v>
      </c>
      <c r="AV477" s="15" t="s">
        <v>231</v>
      </c>
      <c r="AW477" s="15" t="s">
        <v>32</v>
      </c>
      <c r="AX477" s="15" t="s">
        <v>83</v>
      </c>
      <c r="AY477" s="273" t="s">
        <v>224</v>
      </c>
    </row>
    <row r="478" s="2" customFormat="1" ht="49.05" customHeight="1">
      <c r="A478" s="39"/>
      <c r="B478" s="40"/>
      <c r="C478" s="285" t="s">
        <v>645</v>
      </c>
      <c r="D478" s="285" t="s">
        <v>420</v>
      </c>
      <c r="E478" s="286" t="s">
        <v>646</v>
      </c>
      <c r="F478" s="287" t="s">
        <v>647</v>
      </c>
      <c r="G478" s="288" t="s">
        <v>296</v>
      </c>
      <c r="H478" s="289">
        <v>29.742999999999999</v>
      </c>
      <c r="I478" s="290"/>
      <c r="J478" s="291">
        <f>ROUND(I478*H478,2)</f>
        <v>0</v>
      </c>
      <c r="K478" s="287" t="s">
        <v>1</v>
      </c>
      <c r="L478" s="292"/>
      <c r="M478" s="293" t="s">
        <v>1</v>
      </c>
      <c r="N478" s="294" t="s">
        <v>41</v>
      </c>
      <c r="O478" s="92"/>
      <c r="P478" s="237">
        <f>O478*H478</f>
        <v>0</v>
      </c>
      <c r="Q478" s="237">
        <v>0.00044999999999999999</v>
      </c>
      <c r="R478" s="237">
        <f>Q478*H478</f>
        <v>0.01338435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293</v>
      </c>
      <c r="AT478" s="239" t="s">
        <v>420</v>
      </c>
      <c r="AU478" s="239" t="s">
        <v>85</v>
      </c>
      <c r="AY478" s="18" t="s">
        <v>224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83</v>
      </c>
      <c r="BK478" s="240">
        <f>ROUND(I478*H478,2)</f>
        <v>0</v>
      </c>
      <c r="BL478" s="18" t="s">
        <v>231</v>
      </c>
      <c r="BM478" s="239" t="s">
        <v>648</v>
      </c>
    </row>
    <row r="479" s="14" customFormat="1">
      <c r="A479" s="14"/>
      <c r="B479" s="252"/>
      <c r="C479" s="253"/>
      <c r="D479" s="243" t="s">
        <v>233</v>
      </c>
      <c r="E479" s="254" t="s">
        <v>1</v>
      </c>
      <c r="F479" s="255" t="s">
        <v>649</v>
      </c>
      <c r="G479" s="253"/>
      <c r="H479" s="256">
        <v>13.789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2" t="s">
        <v>233</v>
      </c>
      <c r="AU479" s="262" t="s">
        <v>85</v>
      </c>
      <c r="AV479" s="14" t="s">
        <v>85</v>
      </c>
      <c r="AW479" s="14" t="s">
        <v>32</v>
      </c>
      <c r="AX479" s="14" t="s">
        <v>76</v>
      </c>
      <c r="AY479" s="262" t="s">
        <v>224</v>
      </c>
    </row>
    <row r="480" s="14" customFormat="1">
      <c r="A480" s="14"/>
      <c r="B480" s="252"/>
      <c r="C480" s="253"/>
      <c r="D480" s="243" t="s">
        <v>233</v>
      </c>
      <c r="E480" s="254" t="s">
        <v>1</v>
      </c>
      <c r="F480" s="255" t="s">
        <v>650</v>
      </c>
      <c r="G480" s="253"/>
      <c r="H480" s="256">
        <v>2.5070000000000001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2" t="s">
        <v>233</v>
      </c>
      <c r="AU480" s="262" t="s">
        <v>85</v>
      </c>
      <c r="AV480" s="14" t="s">
        <v>85</v>
      </c>
      <c r="AW480" s="14" t="s">
        <v>32</v>
      </c>
      <c r="AX480" s="14" t="s">
        <v>76</v>
      </c>
      <c r="AY480" s="262" t="s">
        <v>224</v>
      </c>
    </row>
    <row r="481" s="14" customFormat="1">
      <c r="A481" s="14"/>
      <c r="B481" s="252"/>
      <c r="C481" s="253"/>
      <c r="D481" s="243" t="s">
        <v>233</v>
      </c>
      <c r="E481" s="254" t="s">
        <v>1</v>
      </c>
      <c r="F481" s="255" t="s">
        <v>651</v>
      </c>
      <c r="G481" s="253"/>
      <c r="H481" s="256">
        <v>2.944</v>
      </c>
      <c r="I481" s="257"/>
      <c r="J481" s="253"/>
      <c r="K481" s="253"/>
      <c r="L481" s="258"/>
      <c r="M481" s="259"/>
      <c r="N481" s="260"/>
      <c r="O481" s="260"/>
      <c r="P481" s="260"/>
      <c r="Q481" s="260"/>
      <c r="R481" s="260"/>
      <c r="S481" s="260"/>
      <c r="T481" s="26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2" t="s">
        <v>233</v>
      </c>
      <c r="AU481" s="262" t="s">
        <v>85</v>
      </c>
      <c r="AV481" s="14" t="s">
        <v>85</v>
      </c>
      <c r="AW481" s="14" t="s">
        <v>32</v>
      </c>
      <c r="AX481" s="14" t="s">
        <v>76</v>
      </c>
      <c r="AY481" s="262" t="s">
        <v>224</v>
      </c>
    </row>
    <row r="482" s="14" customFormat="1">
      <c r="A482" s="14"/>
      <c r="B482" s="252"/>
      <c r="C482" s="253"/>
      <c r="D482" s="243" t="s">
        <v>233</v>
      </c>
      <c r="E482" s="254" t="s">
        <v>1</v>
      </c>
      <c r="F482" s="255" t="s">
        <v>652</v>
      </c>
      <c r="G482" s="253"/>
      <c r="H482" s="256">
        <v>7.7990000000000004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2" t="s">
        <v>233</v>
      </c>
      <c r="AU482" s="262" t="s">
        <v>85</v>
      </c>
      <c r="AV482" s="14" t="s">
        <v>85</v>
      </c>
      <c r="AW482" s="14" t="s">
        <v>32</v>
      </c>
      <c r="AX482" s="14" t="s">
        <v>76</v>
      </c>
      <c r="AY482" s="262" t="s">
        <v>224</v>
      </c>
    </row>
    <row r="483" s="16" customFormat="1">
      <c r="A483" s="16"/>
      <c r="B483" s="274"/>
      <c r="C483" s="275"/>
      <c r="D483" s="243" t="s">
        <v>233</v>
      </c>
      <c r="E483" s="276" t="s">
        <v>1</v>
      </c>
      <c r="F483" s="277" t="s">
        <v>288</v>
      </c>
      <c r="G483" s="275"/>
      <c r="H483" s="278">
        <v>27.039000000000001</v>
      </c>
      <c r="I483" s="279"/>
      <c r="J483" s="275"/>
      <c r="K483" s="275"/>
      <c r="L483" s="280"/>
      <c r="M483" s="281"/>
      <c r="N483" s="282"/>
      <c r="O483" s="282"/>
      <c r="P483" s="282"/>
      <c r="Q483" s="282"/>
      <c r="R483" s="282"/>
      <c r="S483" s="282"/>
      <c r="T483" s="283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84" t="s">
        <v>233</v>
      </c>
      <c r="AU483" s="284" t="s">
        <v>85</v>
      </c>
      <c r="AV483" s="16" t="s">
        <v>243</v>
      </c>
      <c r="AW483" s="16" t="s">
        <v>32</v>
      </c>
      <c r="AX483" s="16" t="s">
        <v>76</v>
      </c>
      <c r="AY483" s="284" t="s">
        <v>224</v>
      </c>
    </row>
    <row r="484" s="14" customFormat="1">
      <c r="A484" s="14"/>
      <c r="B484" s="252"/>
      <c r="C484" s="253"/>
      <c r="D484" s="243" t="s">
        <v>233</v>
      </c>
      <c r="E484" s="254" t="s">
        <v>1</v>
      </c>
      <c r="F484" s="255" t="s">
        <v>653</v>
      </c>
      <c r="G484" s="253"/>
      <c r="H484" s="256">
        <v>29.742999999999999</v>
      </c>
      <c r="I484" s="257"/>
      <c r="J484" s="253"/>
      <c r="K484" s="253"/>
      <c r="L484" s="258"/>
      <c r="M484" s="259"/>
      <c r="N484" s="260"/>
      <c r="O484" s="260"/>
      <c r="P484" s="260"/>
      <c r="Q484" s="260"/>
      <c r="R484" s="260"/>
      <c r="S484" s="260"/>
      <c r="T484" s="26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2" t="s">
        <v>233</v>
      </c>
      <c r="AU484" s="262" t="s">
        <v>85</v>
      </c>
      <c r="AV484" s="14" t="s">
        <v>85</v>
      </c>
      <c r="AW484" s="14" t="s">
        <v>32</v>
      </c>
      <c r="AX484" s="14" t="s">
        <v>83</v>
      </c>
      <c r="AY484" s="262" t="s">
        <v>224</v>
      </c>
    </row>
    <row r="485" s="2" customFormat="1" ht="24.15" customHeight="1">
      <c r="A485" s="39"/>
      <c r="B485" s="40"/>
      <c r="C485" s="228" t="s">
        <v>654</v>
      </c>
      <c r="D485" s="228" t="s">
        <v>226</v>
      </c>
      <c r="E485" s="229" t="s">
        <v>655</v>
      </c>
      <c r="F485" s="230" t="s">
        <v>656</v>
      </c>
      <c r="G485" s="231" t="s">
        <v>416</v>
      </c>
      <c r="H485" s="232">
        <v>82</v>
      </c>
      <c r="I485" s="233"/>
      <c r="J485" s="234">
        <f>ROUND(I485*H485,2)</f>
        <v>0</v>
      </c>
      <c r="K485" s="230" t="s">
        <v>230</v>
      </c>
      <c r="L485" s="45"/>
      <c r="M485" s="235" t="s">
        <v>1</v>
      </c>
      <c r="N485" s="236" t="s">
        <v>41</v>
      </c>
      <c r="O485" s="92"/>
      <c r="P485" s="237">
        <f>O485*H485</f>
        <v>0</v>
      </c>
      <c r="Q485" s="237">
        <v>3.0000000000000001E-05</v>
      </c>
      <c r="R485" s="237">
        <f>Q485*H485</f>
        <v>0.0024599999999999999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231</v>
      </c>
      <c r="AT485" s="239" t="s">
        <v>226</v>
      </c>
      <c r="AU485" s="239" t="s">
        <v>85</v>
      </c>
      <c r="AY485" s="18" t="s">
        <v>224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83</v>
      </c>
      <c r="BK485" s="240">
        <f>ROUND(I485*H485,2)</f>
        <v>0</v>
      </c>
      <c r="BL485" s="18" t="s">
        <v>231</v>
      </c>
      <c r="BM485" s="239" t="s">
        <v>657</v>
      </c>
    </row>
    <row r="486" s="14" customFormat="1">
      <c r="A486" s="14"/>
      <c r="B486" s="252"/>
      <c r="C486" s="253"/>
      <c r="D486" s="243" t="s">
        <v>233</v>
      </c>
      <c r="E486" s="254" t="s">
        <v>1</v>
      </c>
      <c r="F486" s="255" t="s">
        <v>658</v>
      </c>
      <c r="G486" s="253"/>
      <c r="H486" s="256">
        <v>81.988</v>
      </c>
      <c r="I486" s="257"/>
      <c r="J486" s="253"/>
      <c r="K486" s="253"/>
      <c r="L486" s="258"/>
      <c r="M486" s="259"/>
      <c r="N486" s="260"/>
      <c r="O486" s="260"/>
      <c r="P486" s="260"/>
      <c r="Q486" s="260"/>
      <c r="R486" s="260"/>
      <c r="S486" s="260"/>
      <c r="T486" s="26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2" t="s">
        <v>233</v>
      </c>
      <c r="AU486" s="262" t="s">
        <v>85</v>
      </c>
      <c r="AV486" s="14" t="s">
        <v>85</v>
      </c>
      <c r="AW486" s="14" t="s">
        <v>32</v>
      </c>
      <c r="AX486" s="14" t="s">
        <v>76</v>
      </c>
      <c r="AY486" s="262" t="s">
        <v>224</v>
      </c>
    </row>
    <row r="487" s="14" customFormat="1">
      <c r="A487" s="14"/>
      <c r="B487" s="252"/>
      <c r="C487" s="253"/>
      <c r="D487" s="243" t="s">
        <v>233</v>
      </c>
      <c r="E487" s="254" t="s">
        <v>1</v>
      </c>
      <c r="F487" s="255" t="s">
        <v>659</v>
      </c>
      <c r="G487" s="253"/>
      <c r="H487" s="256">
        <v>82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2" t="s">
        <v>233</v>
      </c>
      <c r="AU487" s="262" t="s">
        <v>85</v>
      </c>
      <c r="AV487" s="14" t="s">
        <v>85</v>
      </c>
      <c r="AW487" s="14" t="s">
        <v>32</v>
      </c>
      <c r="AX487" s="14" t="s">
        <v>83</v>
      </c>
      <c r="AY487" s="262" t="s">
        <v>224</v>
      </c>
    </row>
    <row r="488" s="2" customFormat="1" ht="21.75" customHeight="1">
      <c r="A488" s="39"/>
      <c r="B488" s="40"/>
      <c r="C488" s="285" t="s">
        <v>660</v>
      </c>
      <c r="D488" s="285" t="s">
        <v>420</v>
      </c>
      <c r="E488" s="286" t="s">
        <v>661</v>
      </c>
      <c r="F488" s="287" t="s">
        <v>662</v>
      </c>
      <c r="G488" s="288" t="s">
        <v>416</v>
      </c>
      <c r="H488" s="289">
        <v>86.099999999999994</v>
      </c>
      <c r="I488" s="290"/>
      <c r="J488" s="291">
        <f>ROUND(I488*H488,2)</f>
        <v>0</v>
      </c>
      <c r="K488" s="287" t="s">
        <v>230</v>
      </c>
      <c r="L488" s="292"/>
      <c r="M488" s="293" t="s">
        <v>1</v>
      </c>
      <c r="N488" s="294" t="s">
        <v>41</v>
      </c>
      <c r="O488" s="92"/>
      <c r="P488" s="237">
        <f>O488*H488</f>
        <v>0</v>
      </c>
      <c r="Q488" s="237">
        <v>0.00055999999999999995</v>
      </c>
      <c r="R488" s="237">
        <f>Q488*H488</f>
        <v>0.048215999999999995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293</v>
      </c>
      <c r="AT488" s="239" t="s">
        <v>420</v>
      </c>
      <c r="AU488" s="239" t="s">
        <v>85</v>
      </c>
      <c r="AY488" s="18" t="s">
        <v>224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83</v>
      </c>
      <c r="BK488" s="240">
        <f>ROUND(I488*H488,2)</f>
        <v>0</v>
      </c>
      <c r="BL488" s="18" t="s">
        <v>231</v>
      </c>
      <c r="BM488" s="239" t="s">
        <v>663</v>
      </c>
    </row>
    <row r="489" s="14" customFormat="1">
      <c r="A489" s="14"/>
      <c r="B489" s="252"/>
      <c r="C489" s="253"/>
      <c r="D489" s="243" t="s">
        <v>233</v>
      </c>
      <c r="E489" s="253"/>
      <c r="F489" s="255" t="s">
        <v>664</v>
      </c>
      <c r="G489" s="253"/>
      <c r="H489" s="256">
        <v>86.099999999999994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2" t="s">
        <v>233</v>
      </c>
      <c r="AU489" s="262" t="s">
        <v>85</v>
      </c>
      <c r="AV489" s="14" t="s">
        <v>85</v>
      </c>
      <c r="AW489" s="14" t="s">
        <v>4</v>
      </c>
      <c r="AX489" s="14" t="s">
        <v>83</v>
      </c>
      <c r="AY489" s="262" t="s">
        <v>224</v>
      </c>
    </row>
    <row r="490" s="2" customFormat="1" ht="16.5" customHeight="1">
      <c r="A490" s="39"/>
      <c r="B490" s="40"/>
      <c r="C490" s="228" t="s">
        <v>665</v>
      </c>
      <c r="D490" s="228" t="s">
        <v>226</v>
      </c>
      <c r="E490" s="229" t="s">
        <v>666</v>
      </c>
      <c r="F490" s="230" t="s">
        <v>667</v>
      </c>
      <c r="G490" s="231" t="s">
        <v>416</v>
      </c>
      <c r="H490" s="232">
        <v>128.97999999999999</v>
      </c>
      <c r="I490" s="233"/>
      <c r="J490" s="234">
        <f>ROUND(I490*H490,2)</f>
        <v>0</v>
      </c>
      <c r="K490" s="230" t="s">
        <v>230</v>
      </c>
      <c r="L490" s="45"/>
      <c r="M490" s="235" t="s">
        <v>1</v>
      </c>
      <c r="N490" s="236" t="s">
        <v>41</v>
      </c>
      <c r="O490" s="92"/>
      <c r="P490" s="237">
        <f>O490*H490</f>
        <v>0</v>
      </c>
      <c r="Q490" s="237">
        <v>0</v>
      </c>
      <c r="R490" s="237">
        <f>Q490*H490</f>
        <v>0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231</v>
      </c>
      <c r="AT490" s="239" t="s">
        <v>226</v>
      </c>
      <c r="AU490" s="239" t="s">
        <v>85</v>
      </c>
      <c r="AY490" s="18" t="s">
        <v>224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83</v>
      </c>
      <c r="BK490" s="240">
        <f>ROUND(I490*H490,2)</f>
        <v>0</v>
      </c>
      <c r="BL490" s="18" t="s">
        <v>231</v>
      </c>
      <c r="BM490" s="239" t="s">
        <v>668</v>
      </c>
    </row>
    <row r="491" s="13" customFormat="1">
      <c r="A491" s="13"/>
      <c r="B491" s="241"/>
      <c r="C491" s="242"/>
      <c r="D491" s="243" t="s">
        <v>233</v>
      </c>
      <c r="E491" s="244" t="s">
        <v>1</v>
      </c>
      <c r="F491" s="245" t="s">
        <v>669</v>
      </c>
      <c r="G491" s="242"/>
      <c r="H491" s="244" t="s">
        <v>1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1" t="s">
        <v>233</v>
      </c>
      <c r="AU491" s="251" t="s">
        <v>85</v>
      </c>
      <c r="AV491" s="13" t="s">
        <v>83</v>
      </c>
      <c r="AW491" s="13" t="s">
        <v>32</v>
      </c>
      <c r="AX491" s="13" t="s">
        <v>76</v>
      </c>
      <c r="AY491" s="251" t="s">
        <v>224</v>
      </c>
    </row>
    <row r="492" s="14" customFormat="1">
      <c r="A492" s="14"/>
      <c r="B492" s="252"/>
      <c r="C492" s="253"/>
      <c r="D492" s="243" t="s">
        <v>233</v>
      </c>
      <c r="E492" s="254" t="s">
        <v>1</v>
      </c>
      <c r="F492" s="255" t="s">
        <v>670</v>
      </c>
      <c r="G492" s="253"/>
      <c r="H492" s="256">
        <v>31.079999999999998</v>
      </c>
      <c r="I492" s="257"/>
      <c r="J492" s="253"/>
      <c r="K492" s="253"/>
      <c r="L492" s="258"/>
      <c r="M492" s="259"/>
      <c r="N492" s="260"/>
      <c r="O492" s="260"/>
      <c r="P492" s="260"/>
      <c r="Q492" s="260"/>
      <c r="R492" s="260"/>
      <c r="S492" s="260"/>
      <c r="T492" s="26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2" t="s">
        <v>233</v>
      </c>
      <c r="AU492" s="262" t="s">
        <v>85</v>
      </c>
      <c r="AV492" s="14" t="s">
        <v>85</v>
      </c>
      <c r="AW492" s="14" t="s">
        <v>32</v>
      </c>
      <c r="AX492" s="14" t="s">
        <v>76</v>
      </c>
      <c r="AY492" s="262" t="s">
        <v>224</v>
      </c>
    </row>
    <row r="493" s="14" customFormat="1">
      <c r="A493" s="14"/>
      <c r="B493" s="252"/>
      <c r="C493" s="253"/>
      <c r="D493" s="243" t="s">
        <v>233</v>
      </c>
      <c r="E493" s="254" t="s">
        <v>1</v>
      </c>
      <c r="F493" s="255" t="s">
        <v>642</v>
      </c>
      <c r="G493" s="253"/>
      <c r="H493" s="256">
        <v>5.4500000000000002</v>
      </c>
      <c r="I493" s="257"/>
      <c r="J493" s="253"/>
      <c r="K493" s="253"/>
      <c r="L493" s="258"/>
      <c r="M493" s="259"/>
      <c r="N493" s="260"/>
      <c r="O493" s="260"/>
      <c r="P493" s="260"/>
      <c r="Q493" s="260"/>
      <c r="R493" s="260"/>
      <c r="S493" s="260"/>
      <c r="T493" s="26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2" t="s">
        <v>233</v>
      </c>
      <c r="AU493" s="262" t="s">
        <v>85</v>
      </c>
      <c r="AV493" s="14" t="s">
        <v>85</v>
      </c>
      <c r="AW493" s="14" t="s">
        <v>32</v>
      </c>
      <c r="AX493" s="14" t="s">
        <v>76</v>
      </c>
      <c r="AY493" s="262" t="s">
        <v>224</v>
      </c>
    </row>
    <row r="494" s="14" customFormat="1">
      <c r="A494" s="14"/>
      <c r="B494" s="252"/>
      <c r="C494" s="253"/>
      <c r="D494" s="243" t="s">
        <v>233</v>
      </c>
      <c r="E494" s="254" t="s">
        <v>1</v>
      </c>
      <c r="F494" s="255" t="s">
        <v>671</v>
      </c>
      <c r="G494" s="253"/>
      <c r="H494" s="256">
        <v>9.5999999999999996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233</v>
      </c>
      <c r="AU494" s="262" t="s">
        <v>85</v>
      </c>
      <c r="AV494" s="14" t="s">
        <v>85</v>
      </c>
      <c r="AW494" s="14" t="s">
        <v>32</v>
      </c>
      <c r="AX494" s="14" t="s">
        <v>76</v>
      </c>
      <c r="AY494" s="262" t="s">
        <v>224</v>
      </c>
    </row>
    <row r="495" s="14" customFormat="1">
      <c r="A495" s="14"/>
      <c r="B495" s="252"/>
      <c r="C495" s="253"/>
      <c r="D495" s="243" t="s">
        <v>233</v>
      </c>
      <c r="E495" s="254" t="s">
        <v>1</v>
      </c>
      <c r="F495" s="255" t="s">
        <v>644</v>
      </c>
      <c r="G495" s="253"/>
      <c r="H495" s="256">
        <v>23.280000000000001</v>
      </c>
      <c r="I495" s="257"/>
      <c r="J495" s="253"/>
      <c r="K495" s="253"/>
      <c r="L495" s="258"/>
      <c r="M495" s="259"/>
      <c r="N495" s="260"/>
      <c r="O495" s="260"/>
      <c r="P495" s="260"/>
      <c r="Q495" s="260"/>
      <c r="R495" s="260"/>
      <c r="S495" s="260"/>
      <c r="T495" s="26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2" t="s">
        <v>233</v>
      </c>
      <c r="AU495" s="262" t="s">
        <v>85</v>
      </c>
      <c r="AV495" s="14" t="s">
        <v>85</v>
      </c>
      <c r="AW495" s="14" t="s">
        <v>32</v>
      </c>
      <c r="AX495" s="14" t="s">
        <v>76</v>
      </c>
      <c r="AY495" s="262" t="s">
        <v>224</v>
      </c>
    </row>
    <row r="496" s="16" customFormat="1">
      <c r="A496" s="16"/>
      <c r="B496" s="274"/>
      <c r="C496" s="275"/>
      <c r="D496" s="243" t="s">
        <v>233</v>
      </c>
      <c r="E496" s="276" t="s">
        <v>148</v>
      </c>
      <c r="F496" s="277" t="s">
        <v>288</v>
      </c>
      <c r="G496" s="275"/>
      <c r="H496" s="278">
        <v>69.409999999999997</v>
      </c>
      <c r="I496" s="279"/>
      <c r="J496" s="275"/>
      <c r="K496" s="275"/>
      <c r="L496" s="280"/>
      <c r="M496" s="281"/>
      <c r="N496" s="282"/>
      <c r="O496" s="282"/>
      <c r="P496" s="282"/>
      <c r="Q496" s="282"/>
      <c r="R496" s="282"/>
      <c r="S496" s="282"/>
      <c r="T496" s="283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84" t="s">
        <v>233</v>
      </c>
      <c r="AU496" s="284" t="s">
        <v>85</v>
      </c>
      <c r="AV496" s="16" t="s">
        <v>243</v>
      </c>
      <c r="AW496" s="16" t="s">
        <v>32</v>
      </c>
      <c r="AX496" s="16" t="s">
        <v>76</v>
      </c>
      <c r="AY496" s="284" t="s">
        <v>224</v>
      </c>
    </row>
    <row r="497" s="13" customFormat="1">
      <c r="A497" s="13"/>
      <c r="B497" s="241"/>
      <c r="C497" s="242"/>
      <c r="D497" s="243" t="s">
        <v>233</v>
      </c>
      <c r="E497" s="244" t="s">
        <v>1</v>
      </c>
      <c r="F497" s="245" t="s">
        <v>672</v>
      </c>
      <c r="G497" s="242"/>
      <c r="H497" s="244" t="s">
        <v>1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1" t="s">
        <v>233</v>
      </c>
      <c r="AU497" s="251" t="s">
        <v>85</v>
      </c>
      <c r="AV497" s="13" t="s">
        <v>83</v>
      </c>
      <c r="AW497" s="13" t="s">
        <v>32</v>
      </c>
      <c r="AX497" s="13" t="s">
        <v>76</v>
      </c>
      <c r="AY497" s="251" t="s">
        <v>224</v>
      </c>
    </row>
    <row r="498" s="14" customFormat="1">
      <c r="A498" s="14"/>
      <c r="B498" s="252"/>
      <c r="C498" s="253"/>
      <c r="D498" s="243" t="s">
        <v>233</v>
      </c>
      <c r="E498" s="254" t="s">
        <v>150</v>
      </c>
      <c r="F498" s="255" t="s">
        <v>673</v>
      </c>
      <c r="G498" s="253"/>
      <c r="H498" s="256">
        <v>15.210000000000001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2" t="s">
        <v>233</v>
      </c>
      <c r="AU498" s="262" t="s">
        <v>85</v>
      </c>
      <c r="AV498" s="14" t="s">
        <v>85</v>
      </c>
      <c r="AW498" s="14" t="s">
        <v>32</v>
      </c>
      <c r="AX498" s="14" t="s">
        <v>76</v>
      </c>
      <c r="AY498" s="262" t="s">
        <v>224</v>
      </c>
    </row>
    <row r="499" s="13" customFormat="1">
      <c r="A499" s="13"/>
      <c r="B499" s="241"/>
      <c r="C499" s="242"/>
      <c r="D499" s="243" t="s">
        <v>233</v>
      </c>
      <c r="E499" s="244" t="s">
        <v>1</v>
      </c>
      <c r="F499" s="245" t="s">
        <v>674</v>
      </c>
      <c r="G499" s="242"/>
      <c r="H499" s="244" t="s">
        <v>1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233</v>
      </c>
      <c r="AU499" s="251" t="s">
        <v>85</v>
      </c>
      <c r="AV499" s="13" t="s">
        <v>83</v>
      </c>
      <c r="AW499" s="13" t="s">
        <v>32</v>
      </c>
      <c r="AX499" s="13" t="s">
        <v>76</v>
      </c>
      <c r="AY499" s="251" t="s">
        <v>224</v>
      </c>
    </row>
    <row r="500" s="14" customFormat="1">
      <c r="A500" s="14"/>
      <c r="B500" s="252"/>
      <c r="C500" s="253"/>
      <c r="D500" s="243" t="s">
        <v>233</v>
      </c>
      <c r="E500" s="254" t="s">
        <v>152</v>
      </c>
      <c r="F500" s="255" t="s">
        <v>675</v>
      </c>
      <c r="G500" s="253"/>
      <c r="H500" s="256">
        <v>12.960000000000001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2" t="s">
        <v>233</v>
      </c>
      <c r="AU500" s="262" t="s">
        <v>85</v>
      </c>
      <c r="AV500" s="14" t="s">
        <v>85</v>
      </c>
      <c r="AW500" s="14" t="s">
        <v>32</v>
      </c>
      <c r="AX500" s="14" t="s">
        <v>76</v>
      </c>
      <c r="AY500" s="262" t="s">
        <v>224</v>
      </c>
    </row>
    <row r="501" s="13" customFormat="1">
      <c r="A501" s="13"/>
      <c r="B501" s="241"/>
      <c r="C501" s="242"/>
      <c r="D501" s="243" t="s">
        <v>233</v>
      </c>
      <c r="E501" s="244" t="s">
        <v>1</v>
      </c>
      <c r="F501" s="245" t="s">
        <v>676</v>
      </c>
      <c r="G501" s="242"/>
      <c r="H501" s="244" t="s">
        <v>1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233</v>
      </c>
      <c r="AU501" s="251" t="s">
        <v>85</v>
      </c>
      <c r="AV501" s="13" t="s">
        <v>83</v>
      </c>
      <c r="AW501" s="13" t="s">
        <v>32</v>
      </c>
      <c r="AX501" s="13" t="s">
        <v>76</v>
      </c>
      <c r="AY501" s="251" t="s">
        <v>224</v>
      </c>
    </row>
    <row r="502" s="14" customFormat="1">
      <c r="A502" s="14"/>
      <c r="B502" s="252"/>
      <c r="C502" s="253"/>
      <c r="D502" s="243" t="s">
        <v>233</v>
      </c>
      <c r="E502" s="254" t="s">
        <v>154</v>
      </c>
      <c r="F502" s="255" t="s">
        <v>677</v>
      </c>
      <c r="G502" s="253"/>
      <c r="H502" s="256">
        <v>18.600000000000001</v>
      </c>
      <c r="I502" s="257"/>
      <c r="J502" s="253"/>
      <c r="K502" s="253"/>
      <c r="L502" s="258"/>
      <c r="M502" s="259"/>
      <c r="N502" s="260"/>
      <c r="O502" s="260"/>
      <c r="P502" s="260"/>
      <c r="Q502" s="260"/>
      <c r="R502" s="260"/>
      <c r="S502" s="260"/>
      <c r="T502" s="26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2" t="s">
        <v>233</v>
      </c>
      <c r="AU502" s="262" t="s">
        <v>85</v>
      </c>
      <c r="AV502" s="14" t="s">
        <v>85</v>
      </c>
      <c r="AW502" s="14" t="s">
        <v>32</v>
      </c>
      <c r="AX502" s="14" t="s">
        <v>76</v>
      </c>
      <c r="AY502" s="262" t="s">
        <v>224</v>
      </c>
    </row>
    <row r="503" s="13" customFormat="1">
      <c r="A503" s="13"/>
      <c r="B503" s="241"/>
      <c r="C503" s="242"/>
      <c r="D503" s="243" t="s">
        <v>233</v>
      </c>
      <c r="E503" s="244" t="s">
        <v>1</v>
      </c>
      <c r="F503" s="245" t="s">
        <v>678</v>
      </c>
      <c r="G503" s="242"/>
      <c r="H503" s="244" t="s">
        <v>1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1" t="s">
        <v>233</v>
      </c>
      <c r="AU503" s="251" t="s">
        <v>85</v>
      </c>
      <c r="AV503" s="13" t="s">
        <v>83</v>
      </c>
      <c r="AW503" s="13" t="s">
        <v>32</v>
      </c>
      <c r="AX503" s="13" t="s">
        <v>76</v>
      </c>
      <c r="AY503" s="251" t="s">
        <v>224</v>
      </c>
    </row>
    <row r="504" s="14" customFormat="1">
      <c r="A504" s="14"/>
      <c r="B504" s="252"/>
      <c r="C504" s="253"/>
      <c r="D504" s="243" t="s">
        <v>233</v>
      </c>
      <c r="E504" s="254" t="s">
        <v>157</v>
      </c>
      <c r="F504" s="255" t="s">
        <v>679</v>
      </c>
      <c r="G504" s="253"/>
      <c r="H504" s="256">
        <v>12.800000000000001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2" t="s">
        <v>233</v>
      </c>
      <c r="AU504" s="262" t="s">
        <v>85</v>
      </c>
      <c r="AV504" s="14" t="s">
        <v>85</v>
      </c>
      <c r="AW504" s="14" t="s">
        <v>32</v>
      </c>
      <c r="AX504" s="14" t="s">
        <v>76</v>
      </c>
      <c r="AY504" s="262" t="s">
        <v>224</v>
      </c>
    </row>
    <row r="505" s="15" customFormat="1">
      <c r="A505" s="15"/>
      <c r="B505" s="263"/>
      <c r="C505" s="264"/>
      <c r="D505" s="243" t="s">
        <v>233</v>
      </c>
      <c r="E505" s="265" t="s">
        <v>1</v>
      </c>
      <c r="F505" s="266" t="s">
        <v>237</v>
      </c>
      <c r="G505" s="264"/>
      <c r="H505" s="267">
        <v>128.97999999999999</v>
      </c>
      <c r="I505" s="268"/>
      <c r="J505" s="264"/>
      <c r="K505" s="264"/>
      <c r="L505" s="269"/>
      <c r="M505" s="270"/>
      <c r="N505" s="271"/>
      <c r="O505" s="271"/>
      <c r="P505" s="271"/>
      <c r="Q505" s="271"/>
      <c r="R505" s="271"/>
      <c r="S505" s="271"/>
      <c r="T505" s="272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3" t="s">
        <v>233</v>
      </c>
      <c r="AU505" s="273" t="s">
        <v>85</v>
      </c>
      <c r="AV505" s="15" t="s">
        <v>231</v>
      </c>
      <c r="AW505" s="15" t="s">
        <v>32</v>
      </c>
      <c r="AX505" s="15" t="s">
        <v>83</v>
      </c>
      <c r="AY505" s="273" t="s">
        <v>224</v>
      </c>
    </row>
    <row r="506" s="2" customFormat="1" ht="24.15" customHeight="1">
      <c r="A506" s="39"/>
      <c r="B506" s="40"/>
      <c r="C506" s="285" t="s">
        <v>680</v>
      </c>
      <c r="D506" s="285" t="s">
        <v>420</v>
      </c>
      <c r="E506" s="286" t="s">
        <v>681</v>
      </c>
      <c r="F506" s="287" t="s">
        <v>682</v>
      </c>
      <c r="G506" s="288" t="s">
        <v>416</v>
      </c>
      <c r="H506" s="289">
        <v>72.881</v>
      </c>
      <c r="I506" s="290"/>
      <c r="J506" s="291">
        <f>ROUND(I506*H506,2)</f>
        <v>0</v>
      </c>
      <c r="K506" s="287" t="s">
        <v>230</v>
      </c>
      <c r="L506" s="292"/>
      <c r="M506" s="293" t="s">
        <v>1</v>
      </c>
      <c r="N506" s="294" t="s">
        <v>41</v>
      </c>
      <c r="O506" s="92"/>
      <c r="P506" s="237">
        <f>O506*H506</f>
        <v>0</v>
      </c>
      <c r="Q506" s="237">
        <v>4.0000000000000003E-05</v>
      </c>
      <c r="R506" s="237">
        <f>Q506*H506</f>
        <v>0.0029152400000000004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293</v>
      </c>
      <c r="AT506" s="239" t="s">
        <v>420</v>
      </c>
      <c r="AU506" s="239" t="s">
        <v>85</v>
      </c>
      <c r="AY506" s="18" t="s">
        <v>224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83</v>
      </c>
      <c r="BK506" s="240">
        <f>ROUND(I506*H506,2)</f>
        <v>0</v>
      </c>
      <c r="BL506" s="18" t="s">
        <v>231</v>
      </c>
      <c r="BM506" s="239" t="s">
        <v>683</v>
      </c>
    </row>
    <row r="507" s="14" customFormat="1">
      <c r="A507" s="14"/>
      <c r="B507" s="252"/>
      <c r="C507" s="253"/>
      <c r="D507" s="243" t="s">
        <v>233</v>
      </c>
      <c r="E507" s="254" t="s">
        <v>1</v>
      </c>
      <c r="F507" s="255" t="s">
        <v>148</v>
      </c>
      <c r="G507" s="253"/>
      <c r="H507" s="256">
        <v>69.409999999999997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2" t="s">
        <v>233</v>
      </c>
      <c r="AU507" s="262" t="s">
        <v>85</v>
      </c>
      <c r="AV507" s="14" t="s">
        <v>85</v>
      </c>
      <c r="AW507" s="14" t="s">
        <v>32</v>
      </c>
      <c r="AX507" s="14" t="s">
        <v>83</v>
      </c>
      <c r="AY507" s="262" t="s">
        <v>224</v>
      </c>
    </row>
    <row r="508" s="14" customFormat="1">
      <c r="A508" s="14"/>
      <c r="B508" s="252"/>
      <c r="C508" s="253"/>
      <c r="D508" s="243" t="s">
        <v>233</v>
      </c>
      <c r="E508" s="253"/>
      <c r="F508" s="255" t="s">
        <v>684</v>
      </c>
      <c r="G508" s="253"/>
      <c r="H508" s="256">
        <v>72.881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2" t="s">
        <v>233</v>
      </c>
      <c r="AU508" s="262" t="s">
        <v>85</v>
      </c>
      <c r="AV508" s="14" t="s">
        <v>85</v>
      </c>
      <c r="AW508" s="14" t="s">
        <v>4</v>
      </c>
      <c r="AX508" s="14" t="s">
        <v>83</v>
      </c>
      <c r="AY508" s="262" t="s">
        <v>224</v>
      </c>
    </row>
    <row r="509" s="2" customFormat="1" ht="24.15" customHeight="1">
      <c r="A509" s="39"/>
      <c r="B509" s="40"/>
      <c r="C509" s="285" t="s">
        <v>685</v>
      </c>
      <c r="D509" s="285" t="s">
        <v>420</v>
      </c>
      <c r="E509" s="286" t="s">
        <v>686</v>
      </c>
      <c r="F509" s="287" t="s">
        <v>687</v>
      </c>
      <c r="G509" s="288" t="s">
        <v>416</v>
      </c>
      <c r="H509" s="289">
        <v>15.971</v>
      </c>
      <c r="I509" s="290"/>
      <c r="J509" s="291">
        <f>ROUND(I509*H509,2)</f>
        <v>0</v>
      </c>
      <c r="K509" s="287" t="s">
        <v>230</v>
      </c>
      <c r="L509" s="292"/>
      <c r="M509" s="293" t="s">
        <v>1</v>
      </c>
      <c r="N509" s="294" t="s">
        <v>41</v>
      </c>
      <c r="O509" s="92"/>
      <c r="P509" s="237">
        <f>O509*H509</f>
        <v>0</v>
      </c>
      <c r="Q509" s="237">
        <v>0.00029999999999999997</v>
      </c>
      <c r="R509" s="237">
        <f>Q509*H509</f>
        <v>0.0047912999999999992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293</v>
      </c>
      <c r="AT509" s="239" t="s">
        <v>420</v>
      </c>
      <c r="AU509" s="239" t="s">
        <v>85</v>
      </c>
      <c r="AY509" s="18" t="s">
        <v>224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83</v>
      </c>
      <c r="BK509" s="240">
        <f>ROUND(I509*H509,2)</f>
        <v>0</v>
      </c>
      <c r="BL509" s="18" t="s">
        <v>231</v>
      </c>
      <c r="BM509" s="239" t="s">
        <v>688</v>
      </c>
    </row>
    <row r="510" s="14" customFormat="1">
      <c r="A510" s="14"/>
      <c r="B510" s="252"/>
      <c r="C510" s="253"/>
      <c r="D510" s="243" t="s">
        <v>233</v>
      </c>
      <c r="E510" s="254" t="s">
        <v>1</v>
      </c>
      <c r="F510" s="255" t="s">
        <v>150</v>
      </c>
      <c r="G510" s="253"/>
      <c r="H510" s="256">
        <v>15.210000000000001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2" t="s">
        <v>233</v>
      </c>
      <c r="AU510" s="262" t="s">
        <v>85</v>
      </c>
      <c r="AV510" s="14" t="s">
        <v>85</v>
      </c>
      <c r="AW510" s="14" t="s">
        <v>32</v>
      </c>
      <c r="AX510" s="14" t="s">
        <v>83</v>
      </c>
      <c r="AY510" s="262" t="s">
        <v>224</v>
      </c>
    </row>
    <row r="511" s="14" customFormat="1">
      <c r="A511" s="14"/>
      <c r="B511" s="252"/>
      <c r="C511" s="253"/>
      <c r="D511" s="243" t="s">
        <v>233</v>
      </c>
      <c r="E511" s="253"/>
      <c r="F511" s="255" t="s">
        <v>689</v>
      </c>
      <c r="G511" s="253"/>
      <c r="H511" s="256">
        <v>15.971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2" t="s">
        <v>233</v>
      </c>
      <c r="AU511" s="262" t="s">
        <v>85</v>
      </c>
      <c r="AV511" s="14" t="s">
        <v>85</v>
      </c>
      <c r="AW511" s="14" t="s">
        <v>4</v>
      </c>
      <c r="AX511" s="14" t="s">
        <v>83</v>
      </c>
      <c r="AY511" s="262" t="s">
        <v>224</v>
      </c>
    </row>
    <row r="512" s="2" customFormat="1" ht="24.15" customHeight="1">
      <c r="A512" s="39"/>
      <c r="B512" s="40"/>
      <c r="C512" s="285" t="s">
        <v>690</v>
      </c>
      <c r="D512" s="285" t="s">
        <v>420</v>
      </c>
      <c r="E512" s="286" t="s">
        <v>691</v>
      </c>
      <c r="F512" s="287" t="s">
        <v>692</v>
      </c>
      <c r="G512" s="288" t="s">
        <v>416</v>
      </c>
      <c r="H512" s="289">
        <v>13.608000000000001</v>
      </c>
      <c r="I512" s="290"/>
      <c r="J512" s="291">
        <f>ROUND(I512*H512,2)</f>
        <v>0</v>
      </c>
      <c r="K512" s="287" t="s">
        <v>230</v>
      </c>
      <c r="L512" s="292"/>
      <c r="M512" s="293" t="s">
        <v>1</v>
      </c>
      <c r="N512" s="294" t="s">
        <v>41</v>
      </c>
      <c r="O512" s="92"/>
      <c r="P512" s="237">
        <f>O512*H512</f>
        <v>0</v>
      </c>
      <c r="Q512" s="237">
        <v>0.00020000000000000001</v>
      </c>
      <c r="R512" s="237">
        <f>Q512*H512</f>
        <v>0.0027216000000000002</v>
      </c>
      <c r="S512" s="237">
        <v>0</v>
      </c>
      <c r="T512" s="238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9" t="s">
        <v>293</v>
      </c>
      <c r="AT512" s="239" t="s">
        <v>420</v>
      </c>
      <c r="AU512" s="239" t="s">
        <v>85</v>
      </c>
      <c r="AY512" s="18" t="s">
        <v>224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83</v>
      </c>
      <c r="BK512" s="240">
        <f>ROUND(I512*H512,2)</f>
        <v>0</v>
      </c>
      <c r="BL512" s="18" t="s">
        <v>231</v>
      </c>
      <c r="BM512" s="239" t="s">
        <v>693</v>
      </c>
    </row>
    <row r="513" s="14" customFormat="1">
      <c r="A513" s="14"/>
      <c r="B513" s="252"/>
      <c r="C513" s="253"/>
      <c r="D513" s="243" t="s">
        <v>233</v>
      </c>
      <c r="E513" s="254" t="s">
        <v>1</v>
      </c>
      <c r="F513" s="255" t="s">
        <v>152</v>
      </c>
      <c r="G513" s="253"/>
      <c r="H513" s="256">
        <v>12.960000000000001</v>
      </c>
      <c r="I513" s="257"/>
      <c r="J513" s="253"/>
      <c r="K513" s="253"/>
      <c r="L513" s="258"/>
      <c r="M513" s="259"/>
      <c r="N513" s="260"/>
      <c r="O513" s="260"/>
      <c r="P513" s="260"/>
      <c r="Q513" s="260"/>
      <c r="R513" s="260"/>
      <c r="S513" s="260"/>
      <c r="T513" s="26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2" t="s">
        <v>233</v>
      </c>
      <c r="AU513" s="262" t="s">
        <v>85</v>
      </c>
      <c r="AV513" s="14" t="s">
        <v>85</v>
      </c>
      <c r="AW513" s="14" t="s">
        <v>32</v>
      </c>
      <c r="AX513" s="14" t="s">
        <v>83</v>
      </c>
      <c r="AY513" s="262" t="s">
        <v>224</v>
      </c>
    </row>
    <row r="514" s="14" customFormat="1">
      <c r="A514" s="14"/>
      <c r="B514" s="252"/>
      <c r="C514" s="253"/>
      <c r="D514" s="243" t="s">
        <v>233</v>
      </c>
      <c r="E514" s="253"/>
      <c r="F514" s="255" t="s">
        <v>694</v>
      </c>
      <c r="G514" s="253"/>
      <c r="H514" s="256">
        <v>13.608000000000001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2" t="s">
        <v>233</v>
      </c>
      <c r="AU514" s="262" t="s">
        <v>85</v>
      </c>
      <c r="AV514" s="14" t="s">
        <v>85</v>
      </c>
      <c r="AW514" s="14" t="s">
        <v>4</v>
      </c>
      <c r="AX514" s="14" t="s">
        <v>83</v>
      </c>
      <c r="AY514" s="262" t="s">
        <v>224</v>
      </c>
    </row>
    <row r="515" s="2" customFormat="1" ht="24.15" customHeight="1">
      <c r="A515" s="39"/>
      <c r="B515" s="40"/>
      <c r="C515" s="285" t="s">
        <v>695</v>
      </c>
      <c r="D515" s="285" t="s">
        <v>420</v>
      </c>
      <c r="E515" s="286" t="s">
        <v>696</v>
      </c>
      <c r="F515" s="287" t="s">
        <v>697</v>
      </c>
      <c r="G515" s="288" t="s">
        <v>416</v>
      </c>
      <c r="H515" s="289">
        <v>19.530000000000001</v>
      </c>
      <c r="I515" s="290"/>
      <c r="J515" s="291">
        <f>ROUND(I515*H515,2)</f>
        <v>0</v>
      </c>
      <c r="K515" s="287" t="s">
        <v>230</v>
      </c>
      <c r="L515" s="292"/>
      <c r="M515" s="293" t="s">
        <v>1</v>
      </c>
      <c r="N515" s="294" t="s">
        <v>41</v>
      </c>
      <c r="O515" s="92"/>
      <c r="P515" s="237">
        <f>O515*H515</f>
        <v>0</v>
      </c>
      <c r="Q515" s="237">
        <v>0.00011</v>
      </c>
      <c r="R515" s="237">
        <f>Q515*H515</f>
        <v>0.0021483000000000001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293</v>
      </c>
      <c r="AT515" s="239" t="s">
        <v>420</v>
      </c>
      <c r="AU515" s="239" t="s">
        <v>85</v>
      </c>
      <c r="AY515" s="18" t="s">
        <v>224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83</v>
      </c>
      <c r="BK515" s="240">
        <f>ROUND(I515*H515,2)</f>
        <v>0</v>
      </c>
      <c r="BL515" s="18" t="s">
        <v>231</v>
      </c>
      <c r="BM515" s="239" t="s">
        <v>698</v>
      </c>
    </row>
    <row r="516" s="14" customFormat="1">
      <c r="A516" s="14"/>
      <c r="B516" s="252"/>
      <c r="C516" s="253"/>
      <c r="D516" s="243" t="s">
        <v>233</v>
      </c>
      <c r="E516" s="254" t="s">
        <v>1</v>
      </c>
      <c r="F516" s="255" t="s">
        <v>154</v>
      </c>
      <c r="G516" s="253"/>
      <c r="H516" s="256">
        <v>18.600000000000001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2" t="s">
        <v>233</v>
      </c>
      <c r="AU516" s="262" t="s">
        <v>85</v>
      </c>
      <c r="AV516" s="14" t="s">
        <v>85</v>
      </c>
      <c r="AW516" s="14" t="s">
        <v>32</v>
      </c>
      <c r="AX516" s="14" t="s">
        <v>83</v>
      </c>
      <c r="AY516" s="262" t="s">
        <v>224</v>
      </c>
    </row>
    <row r="517" s="14" customFormat="1">
      <c r="A517" s="14"/>
      <c r="B517" s="252"/>
      <c r="C517" s="253"/>
      <c r="D517" s="243" t="s">
        <v>233</v>
      </c>
      <c r="E517" s="253"/>
      <c r="F517" s="255" t="s">
        <v>699</v>
      </c>
      <c r="G517" s="253"/>
      <c r="H517" s="256">
        <v>19.530000000000001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2" t="s">
        <v>233</v>
      </c>
      <c r="AU517" s="262" t="s">
        <v>85</v>
      </c>
      <c r="AV517" s="14" t="s">
        <v>85</v>
      </c>
      <c r="AW517" s="14" t="s">
        <v>4</v>
      </c>
      <c r="AX517" s="14" t="s">
        <v>83</v>
      </c>
      <c r="AY517" s="262" t="s">
        <v>224</v>
      </c>
    </row>
    <row r="518" s="2" customFormat="1" ht="16.5" customHeight="1">
      <c r="A518" s="39"/>
      <c r="B518" s="40"/>
      <c r="C518" s="285" t="s">
        <v>700</v>
      </c>
      <c r="D518" s="285" t="s">
        <v>420</v>
      </c>
      <c r="E518" s="286" t="s">
        <v>701</v>
      </c>
      <c r="F518" s="287" t="s">
        <v>702</v>
      </c>
      <c r="G518" s="288" t="s">
        <v>416</v>
      </c>
      <c r="H518" s="289">
        <v>13.44</v>
      </c>
      <c r="I518" s="290"/>
      <c r="J518" s="291">
        <f>ROUND(I518*H518,2)</f>
        <v>0</v>
      </c>
      <c r="K518" s="287" t="s">
        <v>230</v>
      </c>
      <c r="L518" s="292"/>
      <c r="M518" s="293" t="s">
        <v>1</v>
      </c>
      <c r="N518" s="294" t="s">
        <v>41</v>
      </c>
      <c r="O518" s="92"/>
      <c r="P518" s="237">
        <f>O518*H518</f>
        <v>0</v>
      </c>
      <c r="Q518" s="237">
        <v>0.00050000000000000001</v>
      </c>
      <c r="R518" s="237">
        <f>Q518*H518</f>
        <v>0.0067200000000000003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293</v>
      </c>
      <c r="AT518" s="239" t="s">
        <v>420</v>
      </c>
      <c r="AU518" s="239" t="s">
        <v>85</v>
      </c>
      <c r="AY518" s="18" t="s">
        <v>224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83</v>
      </c>
      <c r="BK518" s="240">
        <f>ROUND(I518*H518,2)</f>
        <v>0</v>
      </c>
      <c r="BL518" s="18" t="s">
        <v>231</v>
      </c>
      <c r="BM518" s="239" t="s">
        <v>703</v>
      </c>
    </row>
    <row r="519" s="14" customFormat="1">
      <c r="A519" s="14"/>
      <c r="B519" s="252"/>
      <c r="C519" s="253"/>
      <c r="D519" s="243" t="s">
        <v>233</v>
      </c>
      <c r="E519" s="254" t="s">
        <v>1</v>
      </c>
      <c r="F519" s="255" t="s">
        <v>157</v>
      </c>
      <c r="G519" s="253"/>
      <c r="H519" s="256">
        <v>12.800000000000001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2" t="s">
        <v>233</v>
      </c>
      <c r="AU519" s="262" t="s">
        <v>85</v>
      </c>
      <c r="AV519" s="14" t="s">
        <v>85</v>
      </c>
      <c r="AW519" s="14" t="s">
        <v>32</v>
      </c>
      <c r="AX519" s="14" t="s">
        <v>83</v>
      </c>
      <c r="AY519" s="262" t="s">
        <v>224</v>
      </c>
    </row>
    <row r="520" s="14" customFormat="1">
      <c r="A520" s="14"/>
      <c r="B520" s="252"/>
      <c r="C520" s="253"/>
      <c r="D520" s="243" t="s">
        <v>233</v>
      </c>
      <c r="E520" s="253"/>
      <c r="F520" s="255" t="s">
        <v>704</v>
      </c>
      <c r="G520" s="253"/>
      <c r="H520" s="256">
        <v>13.44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2" t="s">
        <v>233</v>
      </c>
      <c r="AU520" s="262" t="s">
        <v>85</v>
      </c>
      <c r="AV520" s="14" t="s">
        <v>85</v>
      </c>
      <c r="AW520" s="14" t="s">
        <v>4</v>
      </c>
      <c r="AX520" s="14" t="s">
        <v>83</v>
      </c>
      <c r="AY520" s="262" t="s">
        <v>224</v>
      </c>
    </row>
    <row r="521" s="2" customFormat="1" ht="55.5" customHeight="1">
      <c r="A521" s="39"/>
      <c r="B521" s="40"/>
      <c r="C521" s="228" t="s">
        <v>705</v>
      </c>
      <c r="D521" s="228" t="s">
        <v>226</v>
      </c>
      <c r="E521" s="229" t="s">
        <v>706</v>
      </c>
      <c r="F521" s="230" t="s">
        <v>707</v>
      </c>
      <c r="G521" s="231" t="s">
        <v>296</v>
      </c>
      <c r="H521" s="232">
        <v>255</v>
      </c>
      <c r="I521" s="233"/>
      <c r="J521" s="234">
        <f>ROUND(I521*H521,2)</f>
        <v>0</v>
      </c>
      <c r="K521" s="230" t="s">
        <v>230</v>
      </c>
      <c r="L521" s="45"/>
      <c r="M521" s="235" t="s">
        <v>1</v>
      </c>
      <c r="N521" s="236" t="s">
        <v>41</v>
      </c>
      <c r="O521" s="92"/>
      <c r="P521" s="237">
        <f>O521*H521</f>
        <v>0</v>
      </c>
      <c r="Q521" s="237">
        <v>0.013270000000000001</v>
      </c>
      <c r="R521" s="237">
        <f>Q521*H521</f>
        <v>3.3838500000000002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231</v>
      </c>
      <c r="AT521" s="239" t="s">
        <v>226</v>
      </c>
      <c r="AU521" s="239" t="s">
        <v>85</v>
      </c>
      <c r="AY521" s="18" t="s">
        <v>224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83</v>
      </c>
      <c r="BK521" s="240">
        <f>ROUND(I521*H521,2)</f>
        <v>0</v>
      </c>
      <c r="BL521" s="18" t="s">
        <v>231</v>
      </c>
      <c r="BM521" s="239" t="s">
        <v>708</v>
      </c>
    </row>
    <row r="522" s="13" customFormat="1">
      <c r="A522" s="13"/>
      <c r="B522" s="241"/>
      <c r="C522" s="242"/>
      <c r="D522" s="243" t="s">
        <v>233</v>
      </c>
      <c r="E522" s="244" t="s">
        <v>1</v>
      </c>
      <c r="F522" s="245" t="s">
        <v>247</v>
      </c>
      <c r="G522" s="242"/>
      <c r="H522" s="244" t="s">
        <v>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233</v>
      </c>
      <c r="AU522" s="251" t="s">
        <v>85</v>
      </c>
      <c r="AV522" s="13" t="s">
        <v>83</v>
      </c>
      <c r="AW522" s="13" t="s">
        <v>32</v>
      </c>
      <c r="AX522" s="13" t="s">
        <v>76</v>
      </c>
      <c r="AY522" s="251" t="s">
        <v>224</v>
      </c>
    </row>
    <row r="523" s="14" customFormat="1">
      <c r="A523" s="14"/>
      <c r="B523" s="252"/>
      <c r="C523" s="253"/>
      <c r="D523" s="243" t="s">
        <v>233</v>
      </c>
      <c r="E523" s="254" t="s">
        <v>1</v>
      </c>
      <c r="F523" s="255" t="s">
        <v>709</v>
      </c>
      <c r="G523" s="253"/>
      <c r="H523" s="256">
        <v>122.581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2" t="s">
        <v>233</v>
      </c>
      <c r="AU523" s="262" t="s">
        <v>85</v>
      </c>
      <c r="AV523" s="14" t="s">
        <v>85</v>
      </c>
      <c r="AW523" s="14" t="s">
        <v>32</v>
      </c>
      <c r="AX523" s="14" t="s">
        <v>76</v>
      </c>
      <c r="AY523" s="262" t="s">
        <v>224</v>
      </c>
    </row>
    <row r="524" s="14" customFormat="1">
      <c r="A524" s="14"/>
      <c r="B524" s="252"/>
      <c r="C524" s="253"/>
      <c r="D524" s="243" t="s">
        <v>233</v>
      </c>
      <c r="E524" s="254" t="s">
        <v>1</v>
      </c>
      <c r="F524" s="255" t="s">
        <v>710</v>
      </c>
      <c r="G524" s="253"/>
      <c r="H524" s="256">
        <v>178.857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2" t="s">
        <v>233</v>
      </c>
      <c r="AU524" s="262" t="s">
        <v>85</v>
      </c>
      <c r="AV524" s="14" t="s">
        <v>85</v>
      </c>
      <c r="AW524" s="14" t="s">
        <v>32</v>
      </c>
      <c r="AX524" s="14" t="s">
        <v>76</v>
      </c>
      <c r="AY524" s="262" t="s">
        <v>224</v>
      </c>
    </row>
    <row r="525" s="14" customFormat="1">
      <c r="A525" s="14"/>
      <c r="B525" s="252"/>
      <c r="C525" s="253"/>
      <c r="D525" s="243" t="s">
        <v>233</v>
      </c>
      <c r="E525" s="254" t="s">
        <v>1</v>
      </c>
      <c r="F525" s="255" t="s">
        <v>711</v>
      </c>
      <c r="G525" s="253"/>
      <c r="H525" s="256">
        <v>3.8849999999999998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2" t="s">
        <v>233</v>
      </c>
      <c r="AU525" s="262" t="s">
        <v>85</v>
      </c>
      <c r="AV525" s="14" t="s">
        <v>85</v>
      </c>
      <c r="AW525" s="14" t="s">
        <v>32</v>
      </c>
      <c r="AX525" s="14" t="s">
        <v>76</v>
      </c>
      <c r="AY525" s="262" t="s">
        <v>224</v>
      </c>
    </row>
    <row r="526" s="14" customFormat="1">
      <c r="A526" s="14"/>
      <c r="B526" s="252"/>
      <c r="C526" s="253"/>
      <c r="D526" s="243" t="s">
        <v>233</v>
      </c>
      <c r="E526" s="254" t="s">
        <v>1</v>
      </c>
      <c r="F526" s="255" t="s">
        <v>712</v>
      </c>
      <c r="G526" s="253"/>
      <c r="H526" s="256">
        <v>-8.0999999999999996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2" t="s">
        <v>233</v>
      </c>
      <c r="AU526" s="262" t="s">
        <v>85</v>
      </c>
      <c r="AV526" s="14" t="s">
        <v>85</v>
      </c>
      <c r="AW526" s="14" t="s">
        <v>32</v>
      </c>
      <c r="AX526" s="14" t="s">
        <v>76</v>
      </c>
      <c r="AY526" s="262" t="s">
        <v>224</v>
      </c>
    </row>
    <row r="527" s="14" customFormat="1">
      <c r="A527" s="14"/>
      <c r="B527" s="252"/>
      <c r="C527" s="253"/>
      <c r="D527" s="243" t="s">
        <v>233</v>
      </c>
      <c r="E527" s="254" t="s">
        <v>1</v>
      </c>
      <c r="F527" s="255" t="s">
        <v>713</v>
      </c>
      <c r="G527" s="253"/>
      <c r="H527" s="256">
        <v>-2.0139999999999998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2" t="s">
        <v>233</v>
      </c>
      <c r="AU527" s="262" t="s">
        <v>85</v>
      </c>
      <c r="AV527" s="14" t="s">
        <v>85</v>
      </c>
      <c r="AW527" s="14" t="s">
        <v>32</v>
      </c>
      <c r="AX527" s="14" t="s">
        <v>76</v>
      </c>
      <c r="AY527" s="262" t="s">
        <v>224</v>
      </c>
    </row>
    <row r="528" s="14" customFormat="1">
      <c r="A528" s="14"/>
      <c r="B528" s="252"/>
      <c r="C528" s="253"/>
      <c r="D528" s="243" t="s">
        <v>233</v>
      </c>
      <c r="E528" s="254" t="s">
        <v>1</v>
      </c>
      <c r="F528" s="255" t="s">
        <v>714</v>
      </c>
      <c r="G528" s="253"/>
      <c r="H528" s="256">
        <v>-1.8</v>
      </c>
      <c r="I528" s="257"/>
      <c r="J528" s="253"/>
      <c r="K528" s="253"/>
      <c r="L528" s="258"/>
      <c r="M528" s="259"/>
      <c r="N528" s="260"/>
      <c r="O528" s="260"/>
      <c r="P528" s="260"/>
      <c r="Q528" s="260"/>
      <c r="R528" s="260"/>
      <c r="S528" s="260"/>
      <c r="T528" s="26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2" t="s">
        <v>233</v>
      </c>
      <c r="AU528" s="262" t="s">
        <v>85</v>
      </c>
      <c r="AV528" s="14" t="s">
        <v>85</v>
      </c>
      <c r="AW528" s="14" t="s">
        <v>32</v>
      </c>
      <c r="AX528" s="14" t="s">
        <v>76</v>
      </c>
      <c r="AY528" s="262" t="s">
        <v>224</v>
      </c>
    </row>
    <row r="529" s="14" customFormat="1">
      <c r="A529" s="14"/>
      <c r="B529" s="252"/>
      <c r="C529" s="253"/>
      <c r="D529" s="243" t="s">
        <v>233</v>
      </c>
      <c r="E529" s="254" t="s">
        <v>1</v>
      </c>
      <c r="F529" s="255" t="s">
        <v>715</v>
      </c>
      <c r="G529" s="253"/>
      <c r="H529" s="256">
        <v>-1.3879999999999999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2" t="s">
        <v>233</v>
      </c>
      <c r="AU529" s="262" t="s">
        <v>85</v>
      </c>
      <c r="AV529" s="14" t="s">
        <v>85</v>
      </c>
      <c r="AW529" s="14" t="s">
        <v>32</v>
      </c>
      <c r="AX529" s="14" t="s">
        <v>76</v>
      </c>
      <c r="AY529" s="262" t="s">
        <v>224</v>
      </c>
    </row>
    <row r="530" s="14" customFormat="1">
      <c r="A530" s="14"/>
      <c r="B530" s="252"/>
      <c r="C530" s="253"/>
      <c r="D530" s="243" t="s">
        <v>233</v>
      </c>
      <c r="E530" s="254" t="s">
        <v>1</v>
      </c>
      <c r="F530" s="255" t="s">
        <v>716</v>
      </c>
      <c r="G530" s="253"/>
      <c r="H530" s="256">
        <v>-1.4059999999999999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2" t="s">
        <v>233</v>
      </c>
      <c r="AU530" s="262" t="s">
        <v>85</v>
      </c>
      <c r="AV530" s="14" t="s">
        <v>85</v>
      </c>
      <c r="AW530" s="14" t="s">
        <v>32</v>
      </c>
      <c r="AX530" s="14" t="s">
        <v>76</v>
      </c>
      <c r="AY530" s="262" t="s">
        <v>224</v>
      </c>
    </row>
    <row r="531" s="14" customFormat="1">
      <c r="A531" s="14"/>
      <c r="B531" s="252"/>
      <c r="C531" s="253"/>
      <c r="D531" s="243" t="s">
        <v>233</v>
      </c>
      <c r="E531" s="254" t="s">
        <v>1</v>
      </c>
      <c r="F531" s="255" t="s">
        <v>717</v>
      </c>
      <c r="G531" s="253"/>
      <c r="H531" s="256">
        <v>-2.9750000000000001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2" t="s">
        <v>233</v>
      </c>
      <c r="AU531" s="262" t="s">
        <v>85</v>
      </c>
      <c r="AV531" s="14" t="s">
        <v>85</v>
      </c>
      <c r="AW531" s="14" t="s">
        <v>32</v>
      </c>
      <c r="AX531" s="14" t="s">
        <v>76</v>
      </c>
      <c r="AY531" s="262" t="s">
        <v>224</v>
      </c>
    </row>
    <row r="532" s="14" customFormat="1">
      <c r="A532" s="14"/>
      <c r="B532" s="252"/>
      <c r="C532" s="253"/>
      <c r="D532" s="243" t="s">
        <v>233</v>
      </c>
      <c r="E532" s="254" t="s">
        <v>1</v>
      </c>
      <c r="F532" s="255" t="s">
        <v>718</v>
      </c>
      <c r="G532" s="253"/>
      <c r="H532" s="256">
        <v>-2.0800000000000001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2" t="s">
        <v>233</v>
      </c>
      <c r="AU532" s="262" t="s">
        <v>85</v>
      </c>
      <c r="AV532" s="14" t="s">
        <v>85</v>
      </c>
      <c r="AW532" s="14" t="s">
        <v>32</v>
      </c>
      <c r="AX532" s="14" t="s">
        <v>76</v>
      </c>
      <c r="AY532" s="262" t="s">
        <v>224</v>
      </c>
    </row>
    <row r="533" s="14" customFormat="1">
      <c r="A533" s="14"/>
      <c r="B533" s="252"/>
      <c r="C533" s="253"/>
      <c r="D533" s="243" t="s">
        <v>233</v>
      </c>
      <c r="E533" s="254" t="s">
        <v>1</v>
      </c>
      <c r="F533" s="255" t="s">
        <v>719</v>
      </c>
      <c r="G533" s="253"/>
      <c r="H533" s="256">
        <v>-2.6779999999999999</v>
      </c>
      <c r="I533" s="257"/>
      <c r="J533" s="253"/>
      <c r="K533" s="253"/>
      <c r="L533" s="258"/>
      <c r="M533" s="259"/>
      <c r="N533" s="260"/>
      <c r="O533" s="260"/>
      <c r="P533" s="260"/>
      <c r="Q533" s="260"/>
      <c r="R533" s="260"/>
      <c r="S533" s="260"/>
      <c r="T533" s="26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2" t="s">
        <v>233</v>
      </c>
      <c r="AU533" s="262" t="s">
        <v>85</v>
      </c>
      <c r="AV533" s="14" t="s">
        <v>85</v>
      </c>
      <c r="AW533" s="14" t="s">
        <v>32</v>
      </c>
      <c r="AX533" s="14" t="s">
        <v>76</v>
      </c>
      <c r="AY533" s="262" t="s">
        <v>224</v>
      </c>
    </row>
    <row r="534" s="14" customFormat="1">
      <c r="A534" s="14"/>
      <c r="B534" s="252"/>
      <c r="C534" s="253"/>
      <c r="D534" s="243" t="s">
        <v>233</v>
      </c>
      <c r="E534" s="254" t="s">
        <v>1</v>
      </c>
      <c r="F534" s="255" t="s">
        <v>720</v>
      </c>
      <c r="G534" s="253"/>
      <c r="H534" s="256">
        <v>-1.44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2" t="s">
        <v>233</v>
      </c>
      <c r="AU534" s="262" t="s">
        <v>85</v>
      </c>
      <c r="AV534" s="14" t="s">
        <v>85</v>
      </c>
      <c r="AW534" s="14" t="s">
        <v>32</v>
      </c>
      <c r="AX534" s="14" t="s">
        <v>76</v>
      </c>
      <c r="AY534" s="262" t="s">
        <v>224</v>
      </c>
    </row>
    <row r="535" s="14" customFormat="1">
      <c r="A535" s="14"/>
      <c r="B535" s="252"/>
      <c r="C535" s="253"/>
      <c r="D535" s="243" t="s">
        <v>233</v>
      </c>
      <c r="E535" s="254" t="s">
        <v>1</v>
      </c>
      <c r="F535" s="255" t="s">
        <v>721</v>
      </c>
      <c r="G535" s="253"/>
      <c r="H535" s="256">
        <v>-4.1340000000000003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2" t="s">
        <v>233</v>
      </c>
      <c r="AU535" s="262" t="s">
        <v>85</v>
      </c>
      <c r="AV535" s="14" t="s">
        <v>85</v>
      </c>
      <c r="AW535" s="14" t="s">
        <v>32</v>
      </c>
      <c r="AX535" s="14" t="s">
        <v>76</v>
      </c>
      <c r="AY535" s="262" t="s">
        <v>224</v>
      </c>
    </row>
    <row r="536" s="14" customFormat="1">
      <c r="A536" s="14"/>
      <c r="B536" s="252"/>
      <c r="C536" s="253"/>
      <c r="D536" s="243" t="s">
        <v>233</v>
      </c>
      <c r="E536" s="254" t="s">
        <v>1</v>
      </c>
      <c r="F536" s="255" t="s">
        <v>722</v>
      </c>
      <c r="G536" s="253"/>
      <c r="H536" s="256">
        <v>-4.4349999999999996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2" t="s">
        <v>233</v>
      </c>
      <c r="AU536" s="262" t="s">
        <v>85</v>
      </c>
      <c r="AV536" s="14" t="s">
        <v>85</v>
      </c>
      <c r="AW536" s="14" t="s">
        <v>32</v>
      </c>
      <c r="AX536" s="14" t="s">
        <v>76</v>
      </c>
      <c r="AY536" s="262" t="s">
        <v>224</v>
      </c>
    </row>
    <row r="537" s="14" customFormat="1">
      <c r="A537" s="14"/>
      <c r="B537" s="252"/>
      <c r="C537" s="253"/>
      <c r="D537" s="243" t="s">
        <v>233</v>
      </c>
      <c r="E537" s="254" t="s">
        <v>1</v>
      </c>
      <c r="F537" s="255" t="s">
        <v>723</v>
      </c>
      <c r="G537" s="253"/>
      <c r="H537" s="256">
        <v>-3.101</v>
      </c>
      <c r="I537" s="257"/>
      <c r="J537" s="253"/>
      <c r="K537" s="253"/>
      <c r="L537" s="258"/>
      <c r="M537" s="259"/>
      <c r="N537" s="260"/>
      <c r="O537" s="260"/>
      <c r="P537" s="260"/>
      <c r="Q537" s="260"/>
      <c r="R537" s="260"/>
      <c r="S537" s="260"/>
      <c r="T537" s="26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2" t="s">
        <v>233</v>
      </c>
      <c r="AU537" s="262" t="s">
        <v>85</v>
      </c>
      <c r="AV537" s="14" t="s">
        <v>85</v>
      </c>
      <c r="AW537" s="14" t="s">
        <v>32</v>
      </c>
      <c r="AX537" s="14" t="s">
        <v>76</v>
      </c>
      <c r="AY537" s="262" t="s">
        <v>224</v>
      </c>
    </row>
    <row r="538" s="14" customFormat="1">
      <c r="A538" s="14"/>
      <c r="B538" s="252"/>
      <c r="C538" s="253"/>
      <c r="D538" s="243" t="s">
        <v>233</v>
      </c>
      <c r="E538" s="254" t="s">
        <v>1</v>
      </c>
      <c r="F538" s="255" t="s">
        <v>724</v>
      </c>
      <c r="G538" s="253"/>
      <c r="H538" s="256">
        <v>-2.21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2" t="s">
        <v>233</v>
      </c>
      <c r="AU538" s="262" t="s">
        <v>85</v>
      </c>
      <c r="AV538" s="14" t="s">
        <v>85</v>
      </c>
      <c r="AW538" s="14" t="s">
        <v>32</v>
      </c>
      <c r="AX538" s="14" t="s">
        <v>76</v>
      </c>
      <c r="AY538" s="262" t="s">
        <v>224</v>
      </c>
    </row>
    <row r="539" s="14" customFormat="1">
      <c r="A539" s="14"/>
      <c r="B539" s="252"/>
      <c r="C539" s="253"/>
      <c r="D539" s="243" t="s">
        <v>233</v>
      </c>
      <c r="E539" s="254" t="s">
        <v>1</v>
      </c>
      <c r="F539" s="255" t="s">
        <v>725</v>
      </c>
      <c r="G539" s="253"/>
      <c r="H539" s="256">
        <v>-5.2000000000000002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2" t="s">
        <v>233</v>
      </c>
      <c r="AU539" s="262" t="s">
        <v>85</v>
      </c>
      <c r="AV539" s="14" t="s">
        <v>85</v>
      </c>
      <c r="AW539" s="14" t="s">
        <v>32</v>
      </c>
      <c r="AX539" s="14" t="s">
        <v>76</v>
      </c>
      <c r="AY539" s="262" t="s">
        <v>224</v>
      </c>
    </row>
    <row r="540" s="14" customFormat="1">
      <c r="A540" s="14"/>
      <c r="B540" s="252"/>
      <c r="C540" s="253"/>
      <c r="D540" s="243" t="s">
        <v>233</v>
      </c>
      <c r="E540" s="254" t="s">
        <v>1</v>
      </c>
      <c r="F540" s="255" t="s">
        <v>726</v>
      </c>
      <c r="G540" s="253"/>
      <c r="H540" s="256">
        <v>-4.2000000000000002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2" t="s">
        <v>233</v>
      </c>
      <c r="AU540" s="262" t="s">
        <v>85</v>
      </c>
      <c r="AV540" s="14" t="s">
        <v>85</v>
      </c>
      <c r="AW540" s="14" t="s">
        <v>32</v>
      </c>
      <c r="AX540" s="14" t="s">
        <v>76</v>
      </c>
      <c r="AY540" s="262" t="s">
        <v>224</v>
      </c>
    </row>
    <row r="541" s="14" customFormat="1">
      <c r="A541" s="14"/>
      <c r="B541" s="252"/>
      <c r="C541" s="253"/>
      <c r="D541" s="243" t="s">
        <v>233</v>
      </c>
      <c r="E541" s="254" t="s">
        <v>1</v>
      </c>
      <c r="F541" s="255" t="s">
        <v>718</v>
      </c>
      <c r="G541" s="253"/>
      <c r="H541" s="256">
        <v>-2.0800000000000001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2" t="s">
        <v>233</v>
      </c>
      <c r="AU541" s="262" t="s">
        <v>85</v>
      </c>
      <c r="AV541" s="14" t="s">
        <v>85</v>
      </c>
      <c r="AW541" s="14" t="s">
        <v>32</v>
      </c>
      <c r="AX541" s="14" t="s">
        <v>76</v>
      </c>
      <c r="AY541" s="262" t="s">
        <v>224</v>
      </c>
    </row>
    <row r="542" s="14" customFormat="1">
      <c r="A542" s="14"/>
      <c r="B542" s="252"/>
      <c r="C542" s="253"/>
      <c r="D542" s="243" t="s">
        <v>233</v>
      </c>
      <c r="E542" s="254" t="s">
        <v>1</v>
      </c>
      <c r="F542" s="255" t="s">
        <v>727</v>
      </c>
      <c r="G542" s="253"/>
      <c r="H542" s="256">
        <v>-2.4649999999999999</v>
      </c>
      <c r="I542" s="257"/>
      <c r="J542" s="253"/>
      <c r="K542" s="253"/>
      <c r="L542" s="258"/>
      <c r="M542" s="259"/>
      <c r="N542" s="260"/>
      <c r="O542" s="260"/>
      <c r="P542" s="260"/>
      <c r="Q542" s="260"/>
      <c r="R542" s="260"/>
      <c r="S542" s="260"/>
      <c r="T542" s="26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2" t="s">
        <v>233</v>
      </c>
      <c r="AU542" s="262" t="s">
        <v>85</v>
      </c>
      <c r="AV542" s="14" t="s">
        <v>85</v>
      </c>
      <c r="AW542" s="14" t="s">
        <v>32</v>
      </c>
      <c r="AX542" s="14" t="s">
        <v>76</v>
      </c>
      <c r="AY542" s="262" t="s">
        <v>224</v>
      </c>
    </row>
    <row r="543" s="15" customFormat="1">
      <c r="A543" s="15"/>
      <c r="B543" s="263"/>
      <c r="C543" s="264"/>
      <c r="D543" s="243" t="s">
        <v>233</v>
      </c>
      <c r="E543" s="265" t="s">
        <v>1</v>
      </c>
      <c r="F543" s="266" t="s">
        <v>237</v>
      </c>
      <c r="G543" s="264"/>
      <c r="H543" s="267">
        <v>253.61699999999999</v>
      </c>
      <c r="I543" s="268"/>
      <c r="J543" s="264"/>
      <c r="K543" s="264"/>
      <c r="L543" s="269"/>
      <c r="M543" s="270"/>
      <c r="N543" s="271"/>
      <c r="O543" s="271"/>
      <c r="P543" s="271"/>
      <c r="Q543" s="271"/>
      <c r="R543" s="271"/>
      <c r="S543" s="271"/>
      <c r="T543" s="27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3" t="s">
        <v>233</v>
      </c>
      <c r="AU543" s="273" t="s">
        <v>85</v>
      </c>
      <c r="AV543" s="15" t="s">
        <v>231</v>
      </c>
      <c r="AW543" s="15" t="s">
        <v>32</v>
      </c>
      <c r="AX543" s="15" t="s">
        <v>76</v>
      </c>
      <c r="AY543" s="273" t="s">
        <v>224</v>
      </c>
    </row>
    <row r="544" s="14" customFormat="1">
      <c r="A544" s="14"/>
      <c r="B544" s="252"/>
      <c r="C544" s="253"/>
      <c r="D544" s="243" t="s">
        <v>233</v>
      </c>
      <c r="E544" s="254" t="s">
        <v>1</v>
      </c>
      <c r="F544" s="255" t="s">
        <v>728</v>
      </c>
      <c r="G544" s="253"/>
      <c r="H544" s="256">
        <v>255</v>
      </c>
      <c r="I544" s="257"/>
      <c r="J544" s="253"/>
      <c r="K544" s="253"/>
      <c r="L544" s="258"/>
      <c r="M544" s="259"/>
      <c r="N544" s="260"/>
      <c r="O544" s="260"/>
      <c r="P544" s="260"/>
      <c r="Q544" s="260"/>
      <c r="R544" s="260"/>
      <c r="S544" s="260"/>
      <c r="T544" s="26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2" t="s">
        <v>233</v>
      </c>
      <c r="AU544" s="262" t="s">
        <v>85</v>
      </c>
      <c r="AV544" s="14" t="s">
        <v>85</v>
      </c>
      <c r="AW544" s="14" t="s">
        <v>32</v>
      </c>
      <c r="AX544" s="14" t="s">
        <v>83</v>
      </c>
      <c r="AY544" s="262" t="s">
        <v>224</v>
      </c>
    </row>
    <row r="545" s="2" customFormat="1" ht="49.05" customHeight="1">
      <c r="A545" s="39"/>
      <c r="B545" s="40"/>
      <c r="C545" s="228" t="s">
        <v>729</v>
      </c>
      <c r="D545" s="228" t="s">
        <v>226</v>
      </c>
      <c r="E545" s="229" t="s">
        <v>730</v>
      </c>
      <c r="F545" s="230" t="s">
        <v>731</v>
      </c>
      <c r="G545" s="231" t="s">
        <v>416</v>
      </c>
      <c r="H545" s="232">
        <v>130.476</v>
      </c>
      <c r="I545" s="233"/>
      <c r="J545" s="234">
        <f>ROUND(I545*H545,2)</f>
        <v>0</v>
      </c>
      <c r="K545" s="230" t="s">
        <v>230</v>
      </c>
      <c r="L545" s="45"/>
      <c r="M545" s="235" t="s">
        <v>1</v>
      </c>
      <c r="N545" s="236" t="s">
        <v>41</v>
      </c>
      <c r="O545" s="92"/>
      <c r="P545" s="237">
        <f>O545*H545</f>
        <v>0</v>
      </c>
      <c r="Q545" s="237">
        <v>0.0034099999999999998</v>
      </c>
      <c r="R545" s="237">
        <f>Q545*H545</f>
        <v>0.44492315999999998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231</v>
      </c>
      <c r="AT545" s="239" t="s">
        <v>226</v>
      </c>
      <c r="AU545" s="239" t="s">
        <v>85</v>
      </c>
      <c r="AY545" s="18" t="s">
        <v>224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83</v>
      </c>
      <c r="BK545" s="240">
        <f>ROUND(I545*H545,2)</f>
        <v>0</v>
      </c>
      <c r="BL545" s="18" t="s">
        <v>231</v>
      </c>
      <c r="BM545" s="239" t="s">
        <v>732</v>
      </c>
    </row>
    <row r="546" s="13" customFormat="1">
      <c r="A546" s="13"/>
      <c r="B546" s="241"/>
      <c r="C546" s="242"/>
      <c r="D546" s="243" t="s">
        <v>233</v>
      </c>
      <c r="E546" s="244" t="s">
        <v>1</v>
      </c>
      <c r="F546" s="245" t="s">
        <v>247</v>
      </c>
      <c r="G546" s="242"/>
      <c r="H546" s="244" t="s">
        <v>1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233</v>
      </c>
      <c r="AU546" s="251" t="s">
        <v>85</v>
      </c>
      <c r="AV546" s="13" t="s">
        <v>83</v>
      </c>
      <c r="AW546" s="13" t="s">
        <v>32</v>
      </c>
      <c r="AX546" s="13" t="s">
        <v>76</v>
      </c>
      <c r="AY546" s="251" t="s">
        <v>224</v>
      </c>
    </row>
    <row r="547" s="14" customFormat="1">
      <c r="A547" s="14"/>
      <c r="B547" s="252"/>
      <c r="C547" s="253"/>
      <c r="D547" s="243" t="s">
        <v>233</v>
      </c>
      <c r="E547" s="254" t="s">
        <v>1</v>
      </c>
      <c r="F547" s="255" t="s">
        <v>733</v>
      </c>
      <c r="G547" s="253"/>
      <c r="H547" s="256">
        <v>16.800000000000001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2" t="s">
        <v>233</v>
      </c>
      <c r="AU547" s="262" t="s">
        <v>85</v>
      </c>
      <c r="AV547" s="14" t="s">
        <v>85</v>
      </c>
      <c r="AW547" s="14" t="s">
        <v>32</v>
      </c>
      <c r="AX547" s="14" t="s">
        <v>76</v>
      </c>
      <c r="AY547" s="262" t="s">
        <v>224</v>
      </c>
    </row>
    <row r="548" s="14" customFormat="1">
      <c r="A548" s="14"/>
      <c r="B548" s="252"/>
      <c r="C548" s="253"/>
      <c r="D548" s="243" t="s">
        <v>233</v>
      </c>
      <c r="E548" s="254" t="s">
        <v>1</v>
      </c>
      <c r="F548" s="255" t="s">
        <v>734</v>
      </c>
      <c r="G548" s="253"/>
      <c r="H548" s="256">
        <v>6.29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2" t="s">
        <v>233</v>
      </c>
      <c r="AU548" s="262" t="s">
        <v>85</v>
      </c>
      <c r="AV548" s="14" t="s">
        <v>85</v>
      </c>
      <c r="AW548" s="14" t="s">
        <v>32</v>
      </c>
      <c r="AX548" s="14" t="s">
        <v>76</v>
      </c>
      <c r="AY548" s="262" t="s">
        <v>224</v>
      </c>
    </row>
    <row r="549" s="14" customFormat="1">
      <c r="A549" s="14"/>
      <c r="B549" s="252"/>
      <c r="C549" s="253"/>
      <c r="D549" s="243" t="s">
        <v>233</v>
      </c>
      <c r="E549" s="254" t="s">
        <v>1</v>
      </c>
      <c r="F549" s="255" t="s">
        <v>735</v>
      </c>
      <c r="G549" s="253"/>
      <c r="H549" s="256">
        <v>4.9000000000000004</v>
      </c>
      <c r="I549" s="257"/>
      <c r="J549" s="253"/>
      <c r="K549" s="253"/>
      <c r="L549" s="258"/>
      <c r="M549" s="259"/>
      <c r="N549" s="260"/>
      <c r="O549" s="260"/>
      <c r="P549" s="260"/>
      <c r="Q549" s="260"/>
      <c r="R549" s="260"/>
      <c r="S549" s="260"/>
      <c r="T549" s="26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2" t="s">
        <v>233</v>
      </c>
      <c r="AU549" s="262" t="s">
        <v>85</v>
      </c>
      <c r="AV549" s="14" t="s">
        <v>85</v>
      </c>
      <c r="AW549" s="14" t="s">
        <v>32</v>
      </c>
      <c r="AX549" s="14" t="s">
        <v>76</v>
      </c>
      <c r="AY549" s="262" t="s">
        <v>224</v>
      </c>
    </row>
    <row r="550" s="14" customFormat="1">
      <c r="A550" s="14"/>
      <c r="B550" s="252"/>
      <c r="C550" s="253"/>
      <c r="D550" s="243" t="s">
        <v>233</v>
      </c>
      <c r="E550" s="254" t="s">
        <v>1</v>
      </c>
      <c r="F550" s="255" t="s">
        <v>736</v>
      </c>
      <c r="G550" s="253"/>
      <c r="H550" s="256">
        <v>5.6900000000000004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2" t="s">
        <v>233</v>
      </c>
      <c r="AU550" s="262" t="s">
        <v>85</v>
      </c>
      <c r="AV550" s="14" t="s">
        <v>85</v>
      </c>
      <c r="AW550" s="14" t="s">
        <v>32</v>
      </c>
      <c r="AX550" s="14" t="s">
        <v>76</v>
      </c>
      <c r="AY550" s="262" t="s">
        <v>224</v>
      </c>
    </row>
    <row r="551" s="14" customFormat="1">
      <c r="A551" s="14"/>
      <c r="B551" s="252"/>
      <c r="C551" s="253"/>
      <c r="D551" s="243" t="s">
        <v>233</v>
      </c>
      <c r="E551" s="254" t="s">
        <v>1</v>
      </c>
      <c r="F551" s="255" t="s">
        <v>737</v>
      </c>
      <c r="G551" s="253"/>
      <c r="H551" s="256">
        <v>5.75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2" t="s">
        <v>233</v>
      </c>
      <c r="AU551" s="262" t="s">
        <v>85</v>
      </c>
      <c r="AV551" s="14" t="s">
        <v>85</v>
      </c>
      <c r="AW551" s="14" t="s">
        <v>32</v>
      </c>
      <c r="AX551" s="14" t="s">
        <v>76</v>
      </c>
      <c r="AY551" s="262" t="s">
        <v>224</v>
      </c>
    </row>
    <row r="552" s="14" customFormat="1">
      <c r="A552" s="14"/>
      <c r="B552" s="252"/>
      <c r="C552" s="253"/>
      <c r="D552" s="243" t="s">
        <v>233</v>
      </c>
      <c r="E552" s="254" t="s">
        <v>1</v>
      </c>
      <c r="F552" s="255" t="s">
        <v>738</v>
      </c>
      <c r="G552" s="253"/>
      <c r="H552" s="256">
        <v>7.7000000000000002</v>
      </c>
      <c r="I552" s="257"/>
      <c r="J552" s="253"/>
      <c r="K552" s="253"/>
      <c r="L552" s="258"/>
      <c r="M552" s="259"/>
      <c r="N552" s="260"/>
      <c r="O552" s="260"/>
      <c r="P552" s="260"/>
      <c r="Q552" s="260"/>
      <c r="R552" s="260"/>
      <c r="S552" s="260"/>
      <c r="T552" s="26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2" t="s">
        <v>233</v>
      </c>
      <c r="AU552" s="262" t="s">
        <v>85</v>
      </c>
      <c r="AV552" s="14" t="s">
        <v>85</v>
      </c>
      <c r="AW552" s="14" t="s">
        <v>32</v>
      </c>
      <c r="AX552" s="14" t="s">
        <v>76</v>
      </c>
      <c r="AY552" s="262" t="s">
        <v>224</v>
      </c>
    </row>
    <row r="553" s="14" customFormat="1">
      <c r="A553" s="14"/>
      <c r="B553" s="252"/>
      <c r="C553" s="253"/>
      <c r="D553" s="243" t="s">
        <v>233</v>
      </c>
      <c r="E553" s="254" t="s">
        <v>1</v>
      </c>
      <c r="F553" s="255" t="s">
        <v>739</v>
      </c>
      <c r="G553" s="253"/>
      <c r="H553" s="256">
        <v>6.7999999999999998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2" t="s">
        <v>233</v>
      </c>
      <c r="AU553" s="262" t="s">
        <v>85</v>
      </c>
      <c r="AV553" s="14" t="s">
        <v>85</v>
      </c>
      <c r="AW553" s="14" t="s">
        <v>32</v>
      </c>
      <c r="AX553" s="14" t="s">
        <v>76</v>
      </c>
      <c r="AY553" s="262" t="s">
        <v>224</v>
      </c>
    </row>
    <row r="554" s="14" customFormat="1">
      <c r="A554" s="14"/>
      <c r="B554" s="252"/>
      <c r="C554" s="253"/>
      <c r="D554" s="243" t="s">
        <v>233</v>
      </c>
      <c r="E554" s="254" t="s">
        <v>1</v>
      </c>
      <c r="F554" s="255" t="s">
        <v>740</v>
      </c>
      <c r="G554" s="253"/>
      <c r="H554" s="256">
        <v>7.2599999999999998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2" t="s">
        <v>233</v>
      </c>
      <c r="AU554" s="262" t="s">
        <v>85</v>
      </c>
      <c r="AV554" s="14" t="s">
        <v>85</v>
      </c>
      <c r="AW554" s="14" t="s">
        <v>32</v>
      </c>
      <c r="AX554" s="14" t="s">
        <v>76</v>
      </c>
      <c r="AY554" s="262" t="s">
        <v>224</v>
      </c>
    </row>
    <row r="555" s="14" customFormat="1">
      <c r="A555" s="14"/>
      <c r="B555" s="252"/>
      <c r="C555" s="253"/>
      <c r="D555" s="243" t="s">
        <v>233</v>
      </c>
      <c r="E555" s="254" t="s">
        <v>1</v>
      </c>
      <c r="F555" s="255" t="s">
        <v>741</v>
      </c>
      <c r="G555" s="253"/>
      <c r="H555" s="256">
        <v>5.2000000000000002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2" t="s">
        <v>233</v>
      </c>
      <c r="AU555" s="262" t="s">
        <v>85</v>
      </c>
      <c r="AV555" s="14" t="s">
        <v>85</v>
      </c>
      <c r="AW555" s="14" t="s">
        <v>32</v>
      </c>
      <c r="AX555" s="14" t="s">
        <v>76</v>
      </c>
      <c r="AY555" s="262" t="s">
        <v>224</v>
      </c>
    </row>
    <row r="556" s="14" customFormat="1">
      <c r="A556" s="14"/>
      <c r="B556" s="252"/>
      <c r="C556" s="253"/>
      <c r="D556" s="243" t="s">
        <v>233</v>
      </c>
      <c r="E556" s="254" t="s">
        <v>1</v>
      </c>
      <c r="F556" s="255" t="s">
        <v>742</v>
      </c>
      <c r="G556" s="253"/>
      <c r="H556" s="256">
        <v>8.3800000000000008</v>
      </c>
      <c r="I556" s="257"/>
      <c r="J556" s="253"/>
      <c r="K556" s="253"/>
      <c r="L556" s="258"/>
      <c r="M556" s="259"/>
      <c r="N556" s="260"/>
      <c r="O556" s="260"/>
      <c r="P556" s="260"/>
      <c r="Q556" s="260"/>
      <c r="R556" s="260"/>
      <c r="S556" s="260"/>
      <c r="T556" s="26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2" t="s">
        <v>233</v>
      </c>
      <c r="AU556" s="262" t="s">
        <v>85</v>
      </c>
      <c r="AV556" s="14" t="s">
        <v>85</v>
      </c>
      <c r="AW556" s="14" t="s">
        <v>32</v>
      </c>
      <c r="AX556" s="14" t="s">
        <v>76</v>
      </c>
      <c r="AY556" s="262" t="s">
        <v>224</v>
      </c>
    </row>
    <row r="557" s="14" customFormat="1">
      <c r="A557" s="14"/>
      <c r="B557" s="252"/>
      <c r="C557" s="253"/>
      <c r="D557" s="243" t="s">
        <v>233</v>
      </c>
      <c r="E557" s="254" t="s">
        <v>1</v>
      </c>
      <c r="F557" s="255" t="s">
        <v>743</v>
      </c>
      <c r="G557" s="253"/>
      <c r="H557" s="256">
        <v>10.43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2" t="s">
        <v>233</v>
      </c>
      <c r="AU557" s="262" t="s">
        <v>85</v>
      </c>
      <c r="AV557" s="14" t="s">
        <v>85</v>
      </c>
      <c r="AW557" s="14" t="s">
        <v>32</v>
      </c>
      <c r="AX557" s="14" t="s">
        <v>76</v>
      </c>
      <c r="AY557" s="262" t="s">
        <v>224</v>
      </c>
    </row>
    <row r="558" s="14" customFormat="1">
      <c r="A558" s="14"/>
      <c r="B558" s="252"/>
      <c r="C558" s="253"/>
      <c r="D558" s="243" t="s">
        <v>233</v>
      </c>
      <c r="E558" s="254" t="s">
        <v>1</v>
      </c>
      <c r="F558" s="255" t="s">
        <v>744</v>
      </c>
      <c r="G558" s="253"/>
      <c r="H558" s="256">
        <v>7.0800000000000001</v>
      </c>
      <c r="I558" s="257"/>
      <c r="J558" s="253"/>
      <c r="K558" s="253"/>
      <c r="L558" s="258"/>
      <c r="M558" s="259"/>
      <c r="N558" s="260"/>
      <c r="O558" s="260"/>
      <c r="P558" s="260"/>
      <c r="Q558" s="260"/>
      <c r="R558" s="260"/>
      <c r="S558" s="260"/>
      <c r="T558" s="261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2" t="s">
        <v>233</v>
      </c>
      <c r="AU558" s="262" t="s">
        <v>85</v>
      </c>
      <c r="AV558" s="14" t="s">
        <v>85</v>
      </c>
      <c r="AW558" s="14" t="s">
        <v>32</v>
      </c>
      <c r="AX558" s="14" t="s">
        <v>76</v>
      </c>
      <c r="AY558" s="262" t="s">
        <v>224</v>
      </c>
    </row>
    <row r="559" s="14" customFormat="1">
      <c r="A559" s="14"/>
      <c r="B559" s="252"/>
      <c r="C559" s="253"/>
      <c r="D559" s="243" t="s">
        <v>233</v>
      </c>
      <c r="E559" s="254" t="s">
        <v>1</v>
      </c>
      <c r="F559" s="255" t="s">
        <v>745</v>
      </c>
      <c r="G559" s="253"/>
      <c r="H559" s="256">
        <v>6.9000000000000004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2" t="s">
        <v>233</v>
      </c>
      <c r="AU559" s="262" t="s">
        <v>85</v>
      </c>
      <c r="AV559" s="14" t="s">
        <v>85</v>
      </c>
      <c r="AW559" s="14" t="s">
        <v>32</v>
      </c>
      <c r="AX559" s="14" t="s">
        <v>76</v>
      </c>
      <c r="AY559" s="262" t="s">
        <v>224</v>
      </c>
    </row>
    <row r="560" s="14" customFormat="1">
      <c r="A560" s="14"/>
      <c r="B560" s="252"/>
      <c r="C560" s="253"/>
      <c r="D560" s="243" t="s">
        <v>233</v>
      </c>
      <c r="E560" s="254" t="s">
        <v>1</v>
      </c>
      <c r="F560" s="255" t="s">
        <v>746</v>
      </c>
      <c r="G560" s="253"/>
      <c r="H560" s="256">
        <v>9.1999999999999993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2" t="s">
        <v>233</v>
      </c>
      <c r="AU560" s="262" t="s">
        <v>85</v>
      </c>
      <c r="AV560" s="14" t="s">
        <v>85</v>
      </c>
      <c r="AW560" s="14" t="s">
        <v>32</v>
      </c>
      <c r="AX560" s="14" t="s">
        <v>76</v>
      </c>
      <c r="AY560" s="262" t="s">
        <v>224</v>
      </c>
    </row>
    <row r="561" s="14" customFormat="1">
      <c r="A561" s="14"/>
      <c r="B561" s="252"/>
      <c r="C561" s="253"/>
      <c r="D561" s="243" t="s">
        <v>233</v>
      </c>
      <c r="E561" s="254" t="s">
        <v>1</v>
      </c>
      <c r="F561" s="255" t="s">
        <v>747</v>
      </c>
      <c r="G561" s="253"/>
      <c r="H561" s="256">
        <v>8.1999999999999993</v>
      </c>
      <c r="I561" s="257"/>
      <c r="J561" s="253"/>
      <c r="K561" s="253"/>
      <c r="L561" s="258"/>
      <c r="M561" s="259"/>
      <c r="N561" s="260"/>
      <c r="O561" s="260"/>
      <c r="P561" s="260"/>
      <c r="Q561" s="260"/>
      <c r="R561" s="260"/>
      <c r="S561" s="260"/>
      <c r="T561" s="26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2" t="s">
        <v>233</v>
      </c>
      <c r="AU561" s="262" t="s">
        <v>85</v>
      </c>
      <c r="AV561" s="14" t="s">
        <v>85</v>
      </c>
      <c r="AW561" s="14" t="s">
        <v>32</v>
      </c>
      <c r="AX561" s="14" t="s">
        <v>76</v>
      </c>
      <c r="AY561" s="262" t="s">
        <v>224</v>
      </c>
    </row>
    <row r="562" s="14" customFormat="1">
      <c r="A562" s="14"/>
      <c r="B562" s="252"/>
      <c r="C562" s="253"/>
      <c r="D562" s="243" t="s">
        <v>233</v>
      </c>
      <c r="E562" s="254" t="s">
        <v>1</v>
      </c>
      <c r="F562" s="255" t="s">
        <v>739</v>
      </c>
      <c r="G562" s="253"/>
      <c r="H562" s="256">
        <v>6.7999999999999998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2" t="s">
        <v>233</v>
      </c>
      <c r="AU562" s="262" t="s">
        <v>85</v>
      </c>
      <c r="AV562" s="14" t="s">
        <v>85</v>
      </c>
      <c r="AW562" s="14" t="s">
        <v>32</v>
      </c>
      <c r="AX562" s="14" t="s">
        <v>76</v>
      </c>
      <c r="AY562" s="262" t="s">
        <v>224</v>
      </c>
    </row>
    <row r="563" s="14" customFormat="1">
      <c r="A563" s="14"/>
      <c r="B563" s="252"/>
      <c r="C563" s="253"/>
      <c r="D563" s="243" t="s">
        <v>233</v>
      </c>
      <c r="E563" s="254" t="s">
        <v>1</v>
      </c>
      <c r="F563" s="255" t="s">
        <v>748</v>
      </c>
      <c r="G563" s="253"/>
      <c r="H563" s="256">
        <v>7.0960000000000001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2" t="s">
        <v>233</v>
      </c>
      <c r="AU563" s="262" t="s">
        <v>85</v>
      </c>
      <c r="AV563" s="14" t="s">
        <v>85</v>
      </c>
      <c r="AW563" s="14" t="s">
        <v>32</v>
      </c>
      <c r="AX563" s="14" t="s">
        <v>76</v>
      </c>
      <c r="AY563" s="262" t="s">
        <v>224</v>
      </c>
    </row>
    <row r="564" s="15" customFormat="1">
      <c r="A564" s="15"/>
      <c r="B564" s="263"/>
      <c r="C564" s="264"/>
      <c r="D564" s="243" t="s">
        <v>233</v>
      </c>
      <c r="E564" s="265" t="s">
        <v>1</v>
      </c>
      <c r="F564" s="266" t="s">
        <v>237</v>
      </c>
      <c r="G564" s="264"/>
      <c r="H564" s="267">
        <v>130.476</v>
      </c>
      <c r="I564" s="268"/>
      <c r="J564" s="264"/>
      <c r="K564" s="264"/>
      <c r="L564" s="269"/>
      <c r="M564" s="270"/>
      <c r="N564" s="271"/>
      <c r="O564" s="271"/>
      <c r="P564" s="271"/>
      <c r="Q564" s="271"/>
      <c r="R564" s="271"/>
      <c r="S564" s="271"/>
      <c r="T564" s="27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3" t="s">
        <v>233</v>
      </c>
      <c r="AU564" s="273" t="s">
        <v>85</v>
      </c>
      <c r="AV564" s="15" t="s">
        <v>231</v>
      </c>
      <c r="AW564" s="15" t="s">
        <v>32</v>
      </c>
      <c r="AX564" s="15" t="s">
        <v>83</v>
      </c>
      <c r="AY564" s="273" t="s">
        <v>224</v>
      </c>
    </row>
    <row r="565" s="2" customFormat="1" ht="24.15" customHeight="1">
      <c r="A565" s="39"/>
      <c r="B565" s="40"/>
      <c r="C565" s="228" t="s">
        <v>749</v>
      </c>
      <c r="D565" s="228" t="s">
        <v>226</v>
      </c>
      <c r="E565" s="229" t="s">
        <v>750</v>
      </c>
      <c r="F565" s="230" t="s">
        <v>751</v>
      </c>
      <c r="G565" s="231" t="s">
        <v>296</v>
      </c>
      <c r="H565" s="232">
        <v>98.158000000000001</v>
      </c>
      <c r="I565" s="233"/>
      <c r="J565" s="234">
        <f>ROUND(I565*H565,2)</f>
        <v>0</v>
      </c>
      <c r="K565" s="230" t="s">
        <v>230</v>
      </c>
      <c r="L565" s="45"/>
      <c r="M565" s="235" t="s">
        <v>1</v>
      </c>
      <c r="N565" s="236" t="s">
        <v>41</v>
      </c>
      <c r="O565" s="92"/>
      <c r="P565" s="237">
        <f>O565*H565</f>
        <v>0</v>
      </c>
      <c r="Q565" s="237">
        <v>0.0096799999999999994</v>
      </c>
      <c r="R565" s="237">
        <f>Q565*H565</f>
        <v>0.95016943999999992</v>
      </c>
      <c r="S565" s="237">
        <v>0</v>
      </c>
      <c r="T565" s="23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231</v>
      </c>
      <c r="AT565" s="239" t="s">
        <v>226</v>
      </c>
      <c r="AU565" s="239" t="s">
        <v>85</v>
      </c>
      <c r="AY565" s="18" t="s">
        <v>224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83</v>
      </c>
      <c r="BK565" s="240">
        <f>ROUND(I565*H565,2)</f>
        <v>0</v>
      </c>
      <c r="BL565" s="18" t="s">
        <v>231</v>
      </c>
      <c r="BM565" s="239" t="s">
        <v>752</v>
      </c>
    </row>
    <row r="566" s="14" customFormat="1">
      <c r="A566" s="14"/>
      <c r="B566" s="252"/>
      <c r="C566" s="253"/>
      <c r="D566" s="243" t="s">
        <v>233</v>
      </c>
      <c r="E566" s="254" t="s">
        <v>1</v>
      </c>
      <c r="F566" s="255" t="s">
        <v>753</v>
      </c>
      <c r="G566" s="253"/>
      <c r="H566" s="256">
        <v>80.519999999999996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2" t="s">
        <v>233</v>
      </c>
      <c r="AU566" s="262" t="s">
        <v>85</v>
      </c>
      <c r="AV566" s="14" t="s">
        <v>85</v>
      </c>
      <c r="AW566" s="14" t="s">
        <v>32</v>
      </c>
      <c r="AX566" s="14" t="s">
        <v>76</v>
      </c>
      <c r="AY566" s="262" t="s">
        <v>224</v>
      </c>
    </row>
    <row r="567" s="14" customFormat="1">
      <c r="A567" s="14"/>
      <c r="B567" s="252"/>
      <c r="C567" s="253"/>
      <c r="D567" s="243" t="s">
        <v>233</v>
      </c>
      <c r="E567" s="254" t="s">
        <v>1</v>
      </c>
      <c r="F567" s="255" t="s">
        <v>754</v>
      </c>
      <c r="G567" s="253"/>
      <c r="H567" s="256">
        <v>17.638000000000002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2" t="s">
        <v>233</v>
      </c>
      <c r="AU567" s="262" t="s">
        <v>85</v>
      </c>
      <c r="AV567" s="14" t="s">
        <v>85</v>
      </c>
      <c r="AW567" s="14" t="s">
        <v>32</v>
      </c>
      <c r="AX567" s="14" t="s">
        <v>76</v>
      </c>
      <c r="AY567" s="262" t="s">
        <v>224</v>
      </c>
    </row>
    <row r="568" s="15" customFormat="1">
      <c r="A568" s="15"/>
      <c r="B568" s="263"/>
      <c r="C568" s="264"/>
      <c r="D568" s="243" t="s">
        <v>233</v>
      </c>
      <c r="E568" s="265" t="s">
        <v>1</v>
      </c>
      <c r="F568" s="266" t="s">
        <v>237</v>
      </c>
      <c r="G568" s="264"/>
      <c r="H568" s="267">
        <v>98.158000000000001</v>
      </c>
      <c r="I568" s="268"/>
      <c r="J568" s="264"/>
      <c r="K568" s="264"/>
      <c r="L568" s="269"/>
      <c r="M568" s="270"/>
      <c r="N568" s="271"/>
      <c r="O568" s="271"/>
      <c r="P568" s="271"/>
      <c r="Q568" s="271"/>
      <c r="R568" s="271"/>
      <c r="S568" s="271"/>
      <c r="T568" s="27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3" t="s">
        <v>233</v>
      </c>
      <c r="AU568" s="273" t="s">
        <v>85</v>
      </c>
      <c r="AV568" s="15" t="s">
        <v>231</v>
      </c>
      <c r="AW568" s="15" t="s">
        <v>32</v>
      </c>
      <c r="AX568" s="15" t="s">
        <v>83</v>
      </c>
      <c r="AY568" s="273" t="s">
        <v>224</v>
      </c>
    </row>
    <row r="569" s="2" customFormat="1" ht="24.15" customHeight="1">
      <c r="A569" s="39"/>
      <c r="B569" s="40"/>
      <c r="C569" s="228" t="s">
        <v>755</v>
      </c>
      <c r="D569" s="228" t="s">
        <v>226</v>
      </c>
      <c r="E569" s="229" t="s">
        <v>756</v>
      </c>
      <c r="F569" s="230" t="s">
        <v>757</v>
      </c>
      <c r="G569" s="231" t="s">
        <v>296</v>
      </c>
      <c r="H569" s="232">
        <v>300</v>
      </c>
      <c r="I569" s="233"/>
      <c r="J569" s="234">
        <f>ROUND(I569*H569,2)</f>
        <v>0</v>
      </c>
      <c r="K569" s="230" t="s">
        <v>230</v>
      </c>
      <c r="L569" s="45"/>
      <c r="M569" s="235" t="s">
        <v>1</v>
      </c>
      <c r="N569" s="236" t="s">
        <v>41</v>
      </c>
      <c r="O569" s="92"/>
      <c r="P569" s="237">
        <f>O569*H569</f>
        <v>0</v>
      </c>
      <c r="Q569" s="237">
        <v>0.0033</v>
      </c>
      <c r="R569" s="237">
        <f>Q569*H569</f>
        <v>0.98999999999999999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231</v>
      </c>
      <c r="AT569" s="239" t="s">
        <v>226</v>
      </c>
      <c r="AU569" s="239" t="s">
        <v>85</v>
      </c>
      <c r="AY569" s="18" t="s">
        <v>224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83</v>
      </c>
      <c r="BK569" s="240">
        <f>ROUND(I569*H569,2)</f>
        <v>0</v>
      </c>
      <c r="BL569" s="18" t="s">
        <v>231</v>
      </c>
      <c r="BM569" s="239" t="s">
        <v>758</v>
      </c>
    </row>
    <row r="570" s="13" customFormat="1">
      <c r="A570" s="13"/>
      <c r="B570" s="241"/>
      <c r="C570" s="242"/>
      <c r="D570" s="243" t="s">
        <v>233</v>
      </c>
      <c r="E570" s="244" t="s">
        <v>1</v>
      </c>
      <c r="F570" s="245" t="s">
        <v>623</v>
      </c>
      <c r="G570" s="242"/>
      <c r="H570" s="244" t="s">
        <v>1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233</v>
      </c>
      <c r="AU570" s="251" t="s">
        <v>85</v>
      </c>
      <c r="AV570" s="13" t="s">
        <v>83</v>
      </c>
      <c r="AW570" s="13" t="s">
        <v>32</v>
      </c>
      <c r="AX570" s="13" t="s">
        <v>76</v>
      </c>
      <c r="AY570" s="251" t="s">
        <v>224</v>
      </c>
    </row>
    <row r="571" s="14" customFormat="1">
      <c r="A571" s="14"/>
      <c r="B571" s="252"/>
      <c r="C571" s="253"/>
      <c r="D571" s="243" t="s">
        <v>233</v>
      </c>
      <c r="E571" s="254" t="s">
        <v>1</v>
      </c>
      <c r="F571" s="255" t="s">
        <v>624</v>
      </c>
      <c r="G571" s="253"/>
      <c r="H571" s="256">
        <v>379.08600000000001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2" t="s">
        <v>233</v>
      </c>
      <c r="AU571" s="262" t="s">
        <v>85</v>
      </c>
      <c r="AV571" s="14" t="s">
        <v>85</v>
      </c>
      <c r="AW571" s="14" t="s">
        <v>32</v>
      </c>
      <c r="AX571" s="14" t="s">
        <v>76</v>
      </c>
      <c r="AY571" s="262" t="s">
        <v>224</v>
      </c>
    </row>
    <row r="572" s="14" customFormat="1">
      <c r="A572" s="14"/>
      <c r="B572" s="252"/>
      <c r="C572" s="253"/>
      <c r="D572" s="243" t="s">
        <v>233</v>
      </c>
      <c r="E572" s="254" t="s">
        <v>1</v>
      </c>
      <c r="F572" s="255" t="s">
        <v>625</v>
      </c>
      <c r="G572" s="253"/>
      <c r="H572" s="256">
        <v>22.620000000000001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2" t="s">
        <v>233</v>
      </c>
      <c r="AU572" s="262" t="s">
        <v>85</v>
      </c>
      <c r="AV572" s="14" t="s">
        <v>85</v>
      </c>
      <c r="AW572" s="14" t="s">
        <v>32</v>
      </c>
      <c r="AX572" s="14" t="s">
        <v>76</v>
      </c>
      <c r="AY572" s="262" t="s">
        <v>224</v>
      </c>
    </row>
    <row r="573" s="14" customFormat="1">
      <c r="A573" s="14"/>
      <c r="B573" s="252"/>
      <c r="C573" s="253"/>
      <c r="D573" s="243" t="s">
        <v>233</v>
      </c>
      <c r="E573" s="254" t="s">
        <v>1</v>
      </c>
      <c r="F573" s="255" t="s">
        <v>626</v>
      </c>
      <c r="G573" s="253"/>
      <c r="H573" s="256">
        <v>8.7899999999999991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2" t="s">
        <v>233</v>
      </c>
      <c r="AU573" s="262" t="s">
        <v>85</v>
      </c>
      <c r="AV573" s="14" t="s">
        <v>85</v>
      </c>
      <c r="AW573" s="14" t="s">
        <v>32</v>
      </c>
      <c r="AX573" s="14" t="s">
        <v>76</v>
      </c>
      <c r="AY573" s="262" t="s">
        <v>224</v>
      </c>
    </row>
    <row r="574" s="14" customFormat="1">
      <c r="A574" s="14"/>
      <c r="B574" s="252"/>
      <c r="C574" s="253"/>
      <c r="D574" s="243" t="s">
        <v>233</v>
      </c>
      <c r="E574" s="254" t="s">
        <v>1</v>
      </c>
      <c r="F574" s="255" t="s">
        <v>627</v>
      </c>
      <c r="G574" s="253"/>
      <c r="H574" s="256">
        <v>-7.468</v>
      </c>
      <c r="I574" s="257"/>
      <c r="J574" s="253"/>
      <c r="K574" s="253"/>
      <c r="L574" s="258"/>
      <c r="M574" s="259"/>
      <c r="N574" s="260"/>
      <c r="O574" s="260"/>
      <c r="P574" s="260"/>
      <c r="Q574" s="260"/>
      <c r="R574" s="260"/>
      <c r="S574" s="260"/>
      <c r="T574" s="26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2" t="s">
        <v>233</v>
      </c>
      <c r="AU574" s="262" t="s">
        <v>85</v>
      </c>
      <c r="AV574" s="14" t="s">
        <v>85</v>
      </c>
      <c r="AW574" s="14" t="s">
        <v>32</v>
      </c>
      <c r="AX574" s="14" t="s">
        <v>76</v>
      </c>
      <c r="AY574" s="262" t="s">
        <v>224</v>
      </c>
    </row>
    <row r="575" s="14" customFormat="1">
      <c r="A575" s="14"/>
      <c r="B575" s="252"/>
      <c r="C575" s="253"/>
      <c r="D575" s="243" t="s">
        <v>233</v>
      </c>
      <c r="E575" s="254" t="s">
        <v>1</v>
      </c>
      <c r="F575" s="255" t="s">
        <v>628</v>
      </c>
      <c r="G575" s="253"/>
      <c r="H575" s="256">
        <v>-107.643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2" t="s">
        <v>233</v>
      </c>
      <c r="AU575" s="262" t="s">
        <v>85</v>
      </c>
      <c r="AV575" s="14" t="s">
        <v>85</v>
      </c>
      <c r="AW575" s="14" t="s">
        <v>32</v>
      </c>
      <c r="AX575" s="14" t="s">
        <v>76</v>
      </c>
      <c r="AY575" s="262" t="s">
        <v>224</v>
      </c>
    </row>
    <row r="576" s="14" customFormat="1">
      <c r="A576" s="14"/>
      <c r="B576" s="252"/>
      <c r="C576" s="253"/>
      <c r="D576" s="243" t="s">
        <v>233</v>
      </c>
      <c r="E576" s="254" t="s">
        <v>1</v>
      </c>
      <c r="F576" s="255" t="s">
        <v>629</v>
      </c>
      <c r="G576" s="253"/>
      <c r="H576" s="256">
        <v>-15.119999999999999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2" t="s">
        <v>233</v>
      </c>
      <c r="AU576" s="262" t="s">
        <v>85</v>
      </c>
      <c r="AV576" s="14" t="s">
        <v>85</v>
      </c>
      <c r="AW576" s="14" t="s">
        <v>32</v>
      </c>
      <c r="AX576" s="14" t="s">
        <v>76</v>
      </c>
      <c r="AY576" s="262" t="s">
        <v>224</v>
      </c>
    </row>
    <row r="577" s="14" customFormat="1">
      <c r="A577" s="14"/>
      <c r="B577" s="252"/>
      <c r="C577" s="253"/>
      <c r="D577" s="243" t="s">
        <v>233</v>
      </c>
      <c r="E577" s="254" t="s">
        <v>1</v>
      </c>
      <c r="F577" s="255" t="s">
        <v>491</v>
      </c>
      <c r="G577" s="253"/>
      <c r="H577" s="256">
        <v>-3.2000000000000002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2" t="s">
        <v>233</v>
      </c>
      <c r="AU577" s="262" t="s">
        <v>85</v>
      </c>
      <c r="AV577" s="14" t="s">
        <v>85</v>
      </c>
      <c r="AW577" s="14" t="s">
        <v>32</v>
      </c>
      <c r="AX577" s="14" t="s">
        <v>76</v>
      </c>
      <c r="AY577" s="262" t="s">
        <v>224</v>
      </c>
    </row>
    <row r="578" s="14" customFormat="1">
      <c r="A578" s="14"/>
      <c r="B578" s="252"/>
      <c r="C578" s="253"/>
      <c r="D578" s="243" t="s">
        <v>233</v>
      </c>
      <c r="E578" s="254" t="s">
        <v>1</v>
      </c>
      <c r="F578" s="255" t="s">
        <v>630</v>
      </c>
      <c r="G578" s="253"/>
      <c r="H578" s="256">
        <v>-2.8999999999999999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2" t="s">
        <v>233</v>
      </c>
      <c r="AU578" s="262" t="s">
        <v>85</v>
      </c>
      <c r="AV578" s="14" t="s">
        <v>85</v>
      </c>
      <c r="AW578" s="14" t="s">
        <v>32</v>
      </c>
      <c r="AX578" s="14" t="s">
        <v>76</v>
      </c>
      <c r="AY578" s="262" t="s">
        <v>224</v>
      </c>
    </row>
    <row r="579" s="14" customFormat="1">
      <c r="A579" s="14"/>
      <c r="B579" s="252"/>
      <c r="C579" s="253"/>
      <c r="D579" s="243" t="s">
        <v>233</v>
      </c>
      <c r="E579" s="254" t="s">
        <v>1</v>
      </c>
      <c r="F579" s="255" t="s">
        <v>631</v>
      </c>
      <c r="G579" s="253"/>
      <c r="H579" s="256">
        <v>-7.3440000000000003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2" t="s">
        <v>233</v>
      </c>
      <c r="AU579" s="262" t="s">
        <v>85</v>
      </c>
      <c r="AV579" s="14" t="s">
        <v>85</v>
      </c>
      <c r="AW579" s="14" t="s">
        <v>32</v>
      </c>
      <c r="AX579" s="14" t="s">
        <v>76</v>
      </c>
      <c r="AY579" s="262" t="s">
        <v>224</v>
      </c>
    </row>
    <row r="580" s="13" customFormat="1">
      <c r="A580" s="13"/>
      <c r="B580" s="241"/>
      <c r="C580" s="242"/>
      <c r="D580" s="243" t="s">
        <v>233</v>
      </c>
      <c r="E580" s="244" t="s">
        <v>1</v>
      </c>
      <c r="F580" s="245" t="s">
        <v>759</v>
      </c>
      <c r="G580" s="242"/>
      <c r="H580" s="244" t="s">
        <v>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233</v>
      </c>
      <c r="AU580" s="251" t="s">
        <v>85</v>
      </c>
      <c r="AV580" s="13" t="s">
        <v>83</v>
      </c>
      <c r="AW580" s="13" t="s">
        <v>32</v>
      </c>
      <c r="AX580" s="13" t="s">
        <v>76</v>
      </c>
      <c r="AY580" s="251" t="s">
        <v>224</v>
      </c>
    </row>
    <row r="581" s="14" customFormat="1">
      <c r="A581" s="14"/>
      <c r="B581" s="252"/>
      <c r="C581" s="253"/>
      <c r="D581" s="243" t="s">
        <v>233</v>
      </c>
      <c r="E581" s="254" t="s">
        <v>1</v>
      </c>
      <c r="F581" s="255" t="s">
        <v>760</v>
      </c>
      <c r="G581" s="253"/>
      <c r="H581" s="256">
        <v>14.612</v>
      </c>
      <c r="I581" s="257"/>
      <c r="J581" s="253"/>
      <c r="K581" s="253"/>
      <c r="L581" s="258"/>
      <c r="M581" s="259"/>
      <c r="N581" s="260"/>
      <c r="O581" s="260"/>
      <c r="P581" s="260"/>
      <c r="Q581" s="260"/>
      <c r="R581" s="260"/>
      <c r="S581" s="260"/>
      <c r="T581" s="26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2" t="s">
        <v>233</v>
      </c>
      <c r="AU581" s="262" t="s">
        <v>85</v>
      </c>
      <c r="AV581" s="14" t="s">
        <v>85</v>
      </c>
      <c r="AW581" s="14" t="s">
        <v>32</v>
      </c>
      <c r="AX581" s="14" t="s">
        <v>76</v>
      </c>
      <c r="AY581" s="262" t="s">
        <v>224</v>
      </c>
    </row>
    <row r="582" s="14" customFormat="1">
      <c r="A582" s="14"/>
      <c r="B582" s="252"/>
      <c r="C582" s="253"/>
      <c r="D582" s="243" t="s">
        <v>233</v>
      </c>
      <c r="E582" s="254" t="s">
        <v>1</v>
      </c>
      <c r="F582" s="255" t="s">
        <v>761</v>
      </c>
      <c r="G582" s="253"/>
      <c r="H582" s="256">
        <v>4.6079999999999997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2" t="s">
        <v>233</v>
      </c>
      <c r="AU582" s="262" t="s">
        <v>85</v>
      </c>
      <c r="AV582" s="14" t="s">
        <v>85</v>
      </c>
      <c r="AW582" s="14" t="s">
        <v>32</v>
      </c>
      <c r="AX582" s="14" t="s">
        <v>76</v>
      </c>
      <c r="AY582" s="262" t="s">
        <v>224</v>
      </c>
    </row>
    <row r="583" s="14" customFormat="1">
      <c r="A583" s="14"/>
      <c r="B583" s="252"/>
      <c r="C583" s="253"/>
      <c r="D583" s="243" t="s">
        <v>233</v>
      </c>
      <c r="E583" s="254" t="s">
        <v>1</v>
      </c>
      <c r="F583" s="255" t="s">
        <v>762</v>
      </c>
      <c r="G583" s="253"/>
      <c r="H583" s="256">
        <v>2.6160000000000001</v>
      </c>
      <c r="I583" s="257"/>
      <c r="J583" s="253"/>
      <c r="K583" s="253"/>
      <c r="L583" s="258"/>
      <c r="M583" s="259"/>
      <c r="N583" s="260"/>
      <c r="O583" s="260"/>
      <c r="P583" s="260"/>
      <c r="Q583" s="260"/>
      <c r="R583" s="260"/>
      <c r="S583" s="260"/>
      <c r="T583" s="26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2" t="s">
        <v>233</v>
      </c>
      <c r="AU583" s="262" t="s">
        <v>85</v>
      </c>
      <c r="AV583" s="14" t="s">
        <v>85</v>
      </c>
      <c r="AW583" s="14" t="s">
        <v>32</v>
      </c>
      <c r="AX583" s="14" t="s">
        <v>76</v>
      </c>
      <c r="AY583" s="262" t="s">
        <v>224</v>
      </c>
    </row>
    <row r="584" s="14" customFormat="1">
      <c r="A584" s="14"/>
      <c r="B584" s="252"/>
      <c r="C584" s="253"/>
      <c r="D584" s="243" t="s">
        <v>233</v>
      </c>
      <c r="E584" s="254" t="s">
        <v>1</v>
      </c>
      <c r="F584" s="255" t="s">
        <v>763</v>
      </c>
      <c r="G584" s="253"/>
      <c r="H584" s="256">
        <v>8.2639999999999993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2" t="s">
        <v>233</v>
      </c>
      <c r="AU584" s="262" t="s">
        <v>85</v>
      </c>
      <c r="AV584" s="14" t="s">
        <v>85</v>
      </c>
      <c r="AW584" s="14" t="s">
        <v>32</v>
      </c>
      <c r="AX584" s="14" t="s">
        <v>76</v>
      </c>
      <c r="AY584" s="262" t="s">
        <v>224</v>
      </c>
    </row>
    <row r="585" s="15" customFormat="1">
      <c r="A585" s="15"/>
      <c r="B585" s="263"/>
      <c r="C585" s="264"/>
      <c r="D585" s="243" t="s">
        <v>233</v>
      </c>
      <c r="E585" s="265" t="s">
        <v>1</v>
      </c>
      <c r="F585" s="266" t="s">
        <v>237</v>
      </c>
      <c r="G585" s="264"/>
      <c r="H585" s="267">
        <v>296.92100000000005</v>
      </c>
      <c r="I585" s="268"/>
      <c r="J585" s="264"/>
      <c r="K585" s="264"/>
      <c r="L585" s="269"/>
      <c r="M585" s="270"/>
      <c r="N585" s="271"/>
      <c r="O585" s="271"/>
      <c r="P585" s="271"/>
      <c r="Q585" s="271"/>
      <c r="R585" s="271"/>
      <c r="S585" s="271"/>
      <c r="T585" s="272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3" t="s">
        <v>233</v>
      </c>
      <c r="AU585" s="273" t="s">
        <v>85</v>
      </c>
      <c r="AV585" s="15" t="s">
        <v>231</v>
      </c>
      <c r="AW585" s="15" t="s">
        <v>32</v>
      </c>
      <c r="AX585" s="15" t="s">
        <v>76</v>
      </c>
      <c r="AY585" s="273" t="s">
        <v>224</v>
      </c>
    </row>
    <row r="586" s="14" customFormat="1">
      <c r="A586" s="14"/>
      <c r="B586" s="252"/>
      <c r="C586" s="253"/>
      <c r="D586" s="243" t="s">
        <v>233</v>
      </c>
      <c r="E586" s="254" t="s">
        <v>1</v>
      </c>
      <c r="F586" s="255" t="s">
        <v>764</v>
      </c>
      <c r="G586" s="253"/>
      <c r="H586" s="256">
        <v>300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2" t="s">
        <v>233</v>
      </c>
      <c r="AU586" s="262" t="s">
        <v>85</v>
      </c>
      <c r="AV586" s="14" t="s">
        <v>85</v>
      </c>
      <c r="AW586" s="14" t="s">
        <v>32</v>
      </c>
      <c r="AX586" s="14" t="s">
        <v>83</v>
      </c>
      <c r="AY586" s="262" t="s">
        <v>224</v>
      </c>
    </row>
    <row r="587" s="2" customFormat="1" ht="24.15" customHeight="1">
      <c r="A587" s="39"/>
      <c r="B587" s="40"/>
      <c r="C587" s="228" t="s">
        <v>765</v>
      </c>
      <c r="D587" s="228" t="s">
        <v>226</v>
      </c>
      <c r="E587" s="229" t="s">
        <v>766</v>
      </c>
      <c r="F587" s="230" t="s">
        <v>767</v>
      </c>
      <c r="G587" s="231" t="s">
        <v>296</v>
      </c>
      <c r="H587" s="232">
        <v>24.600000000000001</v>
      </c>
      <c r="I587" s="233"/>
      <c r="J587" s="234">
        <f>ROUND(I587*H587,2)</f>
        <v>0</v>
      </c>
      <c r="K587" s="230" t="s">
        <v>230</v>
      </c>
      <c r="L587" s="45"/>
      <c r="M587" s="235" t="s">
        <v>1</v>
      </c>
      <c r="N587" s="236" t="s">
        <v>41</v>
      </c>
      <c r="O587" s="92"/>
      <c r="P587" s="237">
        <f>O587*H587</f>
        <v>0</v>
      </c>
      <c r="Q587" s="237">
        <v>0.00013999999999999999</v>
      </c>
      <c r="R587" s="237">
        <f>Q587*H587</f>
        <v>0.003444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231</v>
      </c>
      <c r="AT587" s="239" t="s">
        <v>226</v>
      </c>
      <c r="AU587" s="239" t="s">
        <v>85</v>
      </c>
      <c r="AY587" s="18" t="s">
        <v>224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83</v>
      </c>
      <c r="BK587" s="240">
        <f>ROUND(I587*H587,2)</f>
        <v>0</v>
      </c>
      <c r="BL587" s="18" t="s">
        <v>231</v>
      </c>
      <c r="BM587" s="239" t="s">
        <v>768</v>
      </c>
    </row>
    <row r="588" s="2" customFormat="1" ht="24.15" customHeight="1">
      <c r="A588" s="39"/>
      <c r="B588" s="40"/>
      <c r="C588" s="228" t="s">
        <v>769</v>
      </c>
      <c r="D588" s="228" t="s">
        <v>226</v>
      </c>
      <c r="E588" s="229" t="s">
        <v>770</v>
      </c>
      <c r="F588" s="230" t="s">
        <v>771</v>
      </c>
      <c r="G588" s="231" t="s">
        <v>296</v>
      </c>
      <c r="H588" s="232">
        <v>24.600000000000001</v>
      </c>
      <c r="I588" s="233"/>
      <c r="J588" s="234">
        <f>ROUND(I588*H588,2)</f>
        <v>0</v>
      </c>
      <c r="K588" s="230" t="s">
        <v>230</v>
      </c>
      <c r="L588" s="45"/>
      <c r="M588" s="235" t="s">
        <v>1</v>
      </c>
      <c r="N588" s="236" t="s">
        <v>41</v>
      </c>
      <c r="O588" s="92"/>
      <c r="P588" s="237">
        <f>O588*H588</f>
        <v>0</v>
      </c>
      <c r="Q588" s="237">
        <v>0.0033600000000000001</v>
      </c>
      <c r="R588" s="237">
        <f>Q588*H588</f>
        <v>0.082656000000000007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231</v>
      </c>
      <c r="AT588" s="239" t="s">
        <v>226</v>
      </c>
      <c r="AU588" s="239" t="s">
        <v>85</v>
      </c>
      <c r="AY588" s="18" t="s">
        <v>224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83</v>
      </c>
      <c r="BK588" s="240">
        <f>ROUND(I588*H588,2)</f>
        <v>0</v>
      </c>
      <c r="BL588" s="18" t="s">
        <v>231</v>
      </c>
      <c r="BM588" s="239" t="s">
        <v>772</v>
      </c>
    </row>
    <row r="589" s="14" customFormat="1">
      <c r="A589" s="14"/>
      <c r="B589" s="252"/>
      <c r="C589" s="253"/>
      <c r="D589" s="243" t="s">
        <v>233</v>
      </c>
      <c r="E589" s="254" t="s">
        <v>1</v>
      </c>
      <c r="F589" s="255" t="s">
        <v>773</v>
      </c>
      <c r="G589" s="253"/>
      <c r="H589" s="256">
        <v>24.600000000000001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2" t="s">
        <v>233</v>
      </c>
      <c r="AU589" s="262" t="s">
        <v>85</v>
      </c>
      <c r="AV589" s="14" t="s">
        <v>85</v>
      </c>
      <c r="AW589" s="14" t="s">
        <v>32</v>
      </c>
      <c r="AX589" s="14" t="s">
        <v>83</v>
      </c>
      <c r="AY589" s="262" t="s">
        <v>224</v>
      </c>
    </row>
    <row r="590" s="2" customFormat="1" ht="24.15" customHeight="1">
      <c r="A590" s="39"/>
      <c r="B590" s="40"/>
      <c r="C590" s="228" t="s">
        <v>774</v>
      </c>
      <c r="D590" s="228" t="s">
        <v>226</v>
      </c>
      <c r="E590" s="229" t="s">
        <v>775</v>
      </c>
      <c r="F590" s="230" t="s">
        <v>776</v>
      </c>
      <c r="G590" s="231" t="s">
        <v>296</v>
      </c>
      <c r="H590" s="232">
        <v>80.269999999999996</v>
      </c>
      <c r="I590" s="233"/>
      <c r="J590" s="234">
        <f>ROUND(I590*H590,2)</f>
        <v>0</v>
      </c>
      <c r="K590" s="230" t="s">
        <v>230</v>
      </c>
      <c r="L590" s="45"/>
      <c r="M590" s="235" t="s">
        <v>1</v>
      </c>
      <c r="N590" s="236" t="s">
        <v>41</v>
      </c>
      <c r="O590" s="92"/>
      <c r="P590" s="237">
        <f>O590*H590</f>
        <v>0</v>
      </c>
      <c r="Q590" s="237">
        <v>0</v>
      </c>
      <c r="R590" s="237">
        <f>Q590*H590</f>
        <v>0</v>
      </c>
      <c r="S590" s="237">
        <v>0</v>
      </c>
      <c r="T590" s="23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9" t="s">
        <v>231</v>
      </c>
      <c r="AT590" s="239" t="s">
        <v>226</v>
      </c>
      <c r="AU590" s="239" t="s">
        <v>85</v>
      </c>
      <c r="AY590" s="18" t="s">
        <v>224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83</v>
      </c>
      <c r="BK590" s="240">
        <f>ROUND(I590*H590,2)</f>
        <v>0</v>
      </c>
      <c r="BL590" s="18" t="s">
        <v>231</v>
      </c>
      <c r="BM590" s="239" t="s">
        <v>777</v>
      </c>
    </row>
    <row r="591" s="14" customFormat="1">
      <c r="A591" s="14"/>
      <c r="B591" s="252"/>
      <c r="C591" s="253"/>
      <c r="D591" s="243" t="s">
        <v>233</v>
      </c>
      <c r="E591" s="254" t="s">
        <v>1</v>
      </c>
      <c r="F591" s="255" t="s">
        <v>778</v>
      </c>
      <c r="G591" s="253"/>
      <c r="H591" s="256">
        <v>8.0999999999999996</v>
      </c>
      <c r="I591" s="257"/>
      <c r="J591" s="253"/>
      <c r="K591" s="253"/>
      <c r="L591" s="258"/>
      <c r="M591" s="259"/>
      <c r="N591" s="260"/>
      <c r="O591" s="260"/>
      <c r="P591" s="260"/>
      <c r="Q591" s="260"/>
      <c r="R591" s="260"/>
      <c r="S591" s="260"/>
      <c r="T591" s="26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2" t="s">
        <v>233</v>
      </c>
      <c r="AU591" s="262" t="s">
        <v>85</v>
      </c>
      <c r="AV591" s="14" t="s">
        <v>85</v>
      </c>
      <c r="AW591" s="14" t="s">
        <v>32</v>
      </c>
      <c r="AX591" s="14" t="s">
        <v>76</v>
      </c>
      <c r="AY591" s="262" t="s">
        <v>224</v>
      </c>
    </row>
    <row r="592" s="14" customFormat="1">
      <c r="A592" s="14"/>
      <c r="B592" s="252"/>
      <c r="C592" s="253"/>
      <c r="D592" s="243" t="s">
        <v>233</v>
      </c>
      <c r="E592" s="254" t="s">
        <v>1</v>
      </c>
      <c r="F592" s="255" t="s">
        <v>779</v>
      </c>
      <c r="G592" s="253"/>
      <c r="H592" s="256">
        <v>2.0139999999999998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2" t="s">
        <v>233</v>
      </c>
      <c r="AU592" s="262" t="s">
        <v>85</v>
      </c>
      <c r="AV592" s="14" t="s">
        <v>85</v>
      </c>
      <c r="AW592" s="14" t="s">
        <v>32</v>
      </c>
      <c r="AX592" s="14" t="s">
        <v>76</v>
      </c>
      <c r="AY592" s="262" t="s">
        <v>224</v>
      </c>
    </row>
    <row r="593" s="14" customFormat="1">
      <c r="A593" s="14"/>
      <c r="B593" s="252"/>
      <c r="C593" s="253"/>
      <c r="D593" s="243" t="s">
        <v>233</v>
      </c>
      <c r="E593" s="254" t="s">
        <v>1</v>
      </c>
      <c r="F593" s="255" t="s">
        <v>780</v>
      </c>
      <c r="G593" s="253"/>
      <c r="H593" s="256">
        <v>1.8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2" t="s">
        <v>233</v>
      </c>
      <c r="AU593" s="262" t="s">
        <v>85</v>
      </c>
      <c r="AV593" s="14" t="s">
        <v>85</v>
      </c>
      <c r="AW593" s="14" t="s">
        <v>32</v>
      </c>
      <c r="AX593" s="14" t="s">
        <v>76</v>
      </c>
      <c r="AY593" s="262" t="s">
        <v>224</v>
      </c>
    </row>
    <row r="594" s="14" customFormat="1">
      <c r="A594" s="14"/>
      <c r="B594" s="252"/>
      <c r="C594" s="253"/>
      <c r="D594" s="243" t="s">
        <v>233</v>
      </c>
      <c r="E594" s="254" t="s">
        <v>1</v>
      </c>
      <c r="F594" s="255" t="s">
        <v>781</v>
      </c>
      <c r="G594" s="253"/>
      <c r="H594" s="256">
        <v>1.3879999999999999</v>
      </c>
      <c r="I594" s="257"/>
      <c r="J594" s="253"/>
      <c r="K594" s="253"/>
      <c r="L594" s="258"/>
      <c r="M594" s="259"/>
      <c r="N594" s="260"/>
      <c r="O594" s="260"/>
      <c r="P594" s="260"/>
      <c r="Q594" s="260"/>
      <c r="R594" s="260"/>
      <c r="S594" s="260"/>
      <c r="T594" s="26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2" t="s">
        <v>233</v>
      </c>
      <c r="AU594" s="262" t="s">
        <v>85</v>
      </c>
      <c r="AV594" s="14" t="s">
        <v>85</v>
      </c>
      <c r="AW594" s="14" t="s">
        <v>32</v>
      </c>
      <c r="AX594" s="14" t="s">
        <v>76</v>
      </c>
      <c r="AY594" s="262" t="s">
        <v>224</v>
      </c>
    </row>
    <row r="595" s="14" customFormat="1">
      <c r="A595" s="14"/>
      <c r="B595" s="252"/>
      <c r="C595" s="253"/>
      <c r="D595" s="243" t="s">
        <v>233</v>
      </c>
      <c r="E595" s="254" t="s">
        <v>1</v>
      </c>
      <c r="F595" s="255" t="s">
        <v>782</v>
      </c>
      <c r="G595" s="253"/>
      <c r="H595" s="256">
        <v>1.4059999999999999</v>
      </c>
      <c r="I595" s="257"/>
      <c r="J595" s="253"/>
      <c r="K595" s="253"/>
      <c r="L595" s="258"/>
      <c r="M595" s="259"/>
      <c r="N595" s="260"/>
      <c r="O595" s="260"/>
      <c r="P595" s="260"/>
      <c r="Q595" s="260"/>
      <c r="R595" s="260"/>
      <c r="S595" s="260"/>
      <c r="T595" s="26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2" t="s">
        <v>233</v>
      </c>
      <c r="AU595" s="262" t="s">
        <v>85</v>
      </c>
      <c r="AV595" s="14" t="s">
        <v>85</v>
      </c>
      <c r="AW595" s="14" t="s">
        <v>32</v>
      </c>
      <c r="AX595" s="14" t="s">
        <v>76</v>
      </c>
      <c r="AY595" s="262" t="s">
        <v>224</v>
      </c>
    </row>
    <row r="596" s="14" customFormat="1">
      <c r="A596" s="14"/>
      <c r="B596" s="252"/>
      <c r="C596" s="253"/>
      <c r="D596" s="243" t="s">
        <v>233</v>
      </c>
      <c r="E596" s="254" t="s">
        <v>1</v>
      </c>
      <c r="F596" s="255" t="s">
        <v>783</v>
      </c>
      <c r="G596" s="253"/>
      <c r="H596" s="256">
        <v>2.9750000000000001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233</v>
      </c>
      <c r="AU596" s="262" t="s">
        <v>85</v>
      </c>
      <c r="AV596" s="14" t="s">
        <v>85</v>
      </c>
      <c r="AW596" s="14" t="s">
        <v>32</v>
      </c>
      <c r="AX596" s="14" t="s">
        <v>76</v>
      </c>
      <c r="AY596" s="262" t="s">
        <v>224</v>
      </c>
    </row>
    <row r="597" s="14" customFormat="1">
      <c r="A597" s="14"/>
      <c r="B597" s="252"/>
      <c r="C597" s="253"/>
      <c r="D597" s="243" t="s">
        <v>233</v>
      </c>
      <c r="E597" s="254" t="s">
        <v>1</v>
      </c>
      <c r="F597" s="255" t="s">
        <v>784</v>
      </c>
      <c r="G597" s="253"/>
      <c r="H597" s="256">
        <v>2.0800000000000001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2" t="s">
        <v>233</v>
      </c>
      <c r="AU597" s="262" t="s">
        <v>85</v>
      </c>
      <c r="AV597" s="14" t="s">
        <v>85</v>
      </c>
      <c r="AW597" s="14" t="s">
        <v>32</v>
      </c>
      <c r="AX597" s="14" t="s">
        <v>76</v>
      </c>
      <c r="AY597" s="262" t="s">
        <v>224</v>
      </c>
    </row>
    <row r="598" s="14" customFormat="1">
      <c r="A598" s="14"/>
      <c r="B598" s="252"/>
      <c r="C598" s="253"/>
      <c r="D598" s="243" t="s">
        <v>233</v>
      </c>
      <c r="E598" s="254" t="s">
        <v>1</v>
      </c>
      <c r="F598" s="255" t="s">
        <v>785</v>
      </c>
      <c r="G598" s="253"/>
      <c r="H598" s="256">
        <v>2.6779999999999999</v>
      </c>
      <c r="I598" s="257"/>
      <c r="J598" s="253"/>
      <c r="K598" s="253"/>
      <c r="L598" s="258"/>
      <c r="M598" s="259"/>
      <c r="N598" s="260"/>
      <c r="O598" s="260"/>
      <c r="P598" s="260"/>
      <c r="Q598" s="260"/>
      <c r="R598" s="260"/>
      <c r="S598" s="260"/>
      <c r="T598" s="26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2" t="s">
        <v>233</v>
      </c>
      <c r="AU598" s="262" t="s">
        <v>85</v>
      </c>
      <c r="AV598" s="14" t="s">
        <v>85</v>
      </c>
      <c r="AW598" s="14" t="s">
        <v>32</v>
      </c>
      <c r="AX598" s="14" t="s">
        <v>76</v>
      </c>
      <c r="AY598" s="262" t="s">
        <v>224</v>
      </c>
    </row>
    <row r="599" s="14" customFormat="1">
      <c r="A599" s="14"/>
      <c r="B599" s="252"/>
      <c r="C599" s="253"/>
      <c r="D599" s="243" t="s">
        <v>233</v>
      </c>
      <c r="E599" s="254" t="s">
        <v>1</v>
      </c>
      <c r="F599" s="255" t="s">
        <v>786</v>
      </c>
      <c r="G599" s="253"/>
      <c r="H599" s="256">
        <v>1.44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2" t="s">
        <v>233</v>
      </c>
      <c r="AU599" s="262" t="s">
        <v>85</v>
      </c>
      <c r="AV599" s="14" t="s">
        <v>85</v>
      </c>
      <c r="AW599" s="14" t="s">
        <v>32</v>
      </c>
      <c r="AX599" s="14" t="s">
        <v>76</v>
      </c>
      <c r="AY599" s="262" t="s">
        <v>224</v>
      </c>
    </row>
    <row r="600" s="14" customFormat="1">
      <c r="A600" s="14"/>
      <c r="B600" s="252"/>
      <c r="C600" s="253"/>
      <c r="D600" s="243" t="s">
        <v>233</v>
      </c>
      <c r="E600" s="254" t="s">
        <v>1</v>
      </c>
      <c r="F600" s="255" t="s">
        <v>787</v>
      </c>
      <c r="G600" s="253"/>
      <c r="H600" s="256">
        <v>4.1340000000000003</v>
      </c>
      <c r="I600" s="257"/>
      <c r="J600" s="253"/>
      <c r="K600" s="253"/>
      <c r="L600" s="258"/>
      <c r="M600" s="259"/>
      <c r="N600" s="260"/>
      <c r="O600" s="260"/>
      <c r="P600" s="260"/>
      <c r="Q600" s="260"/>
      <c r="R600" s="260"/>
      <c r="S600" s="260"/>
      <c r="T600" s="26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2" t="s">
        <v>233</v>
      </c>
      <c r="AU600" s="262" t="s">
        <v>85</v>
      </c>
      <c r="AV600" s="14" t="s">
        <v>85</v>
      </c>
      <c r="AW600" s="14" t="s">
        <v>32</v>
      </c>
      <c r="AX600" s="14" t="s">
        <v>76</v>
      </c>
      <c r="AY600" s="262" t="s">
        <v>224</v>
      </c>
    </row>
    <row r="601" s="14" customFormat="1">
      <c r="A601" s="14"/>
      <c r="B601" s="252"/>
      <c r="C601" s="253"/>
      <c r="D601" s="243" t="s">
        <v>233</v>
      </c>
      <c r="E601" s="254" t="s">
        <v>1</v>
      </c>
      <c r="F601" s="255" t="s">
        <v>788</v>
      </c>
      <c r="G601" s="253"/>
      <c r="H601" s="256">
        <v>4.4349999999999996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2" t="s">
        <v>233</v>
      </c>
      <c r="AU601" s="262" t="s">
        <v>85</v>
      </c>
      <c r="AV601" s="14" t="s">
        <v>85</v>
      </c>
      <c r="AW601" s="14" t="s">
        <v>32</v>
      </c>
      <c r="AX601" s="14" t="s">
        <v>76</v>
      </c>
      <c r="AY601" s="262" t="s">
        <v>224</v>
      </c>
    </row>
    <row r="602" s="14" customFormat="1">
      <c r="A602" s="14"/>
      <c r="B602" s="252"/>
      <c r="C602" s="253"/>
      <c r="D602" s="243" t="s">
        <v>233</v>
      </c>
      <c r="E602" s="254" t="s">
        <v>1</v>
      </c>
      <c r="F602" s="255" t="s">
        <v>789</v>
      </c>
      <c r="G602" s="253"/>
      <c r="H602" s="256">
        <v>3.101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2" t="s">
        <v>233</v>
      </c>
      <c r="AU602" s="262" t="s">
        <v>85</v>
      </c>
      <c r="AV602" s="14" t="s">
        <v>85</v>
      </c>
      <c r="AW602" s="14" t="s">
        <v>32</v>
      </c>
      <c r="AX602" s="14" t="s">
        <v>76</v>
      </c>
      <c r="AY602" s="262" t="s">
        <v>224</v>
      </c>
    </row>
    <row r="603" s="14" customFormat="1">
      <c r="A603" s="14"/>
      <c r="B603" s="252"/>
      <c r="C603" s="253"/>
      <c r="D603" s="243" t="s">
        <v>233</v>
      </c>
      <c r="E603" s="254" t="s">
        <v>1</v>
      </c>
      <c r="F603" s="255" t="s">
        <v>790</v>
      </c>
      <c r="G603" s="253"/>
      <c r="H603" s="256">
        <v>2.21</v>
      </c>
      <c r="I603" s="257"/>
      <c r="J603" s="253"/>
      <c r="K603" s="253"/>
      <c r="L603" s="258"/>
      <c r="M603" s="259"/>
      <c r="N603" s="260"/>
      <c r="O603" s="260"/>
      <c r="P603" s="260"/>
      <c r="Q603" s="260"/>
      <c r="R603" s="260"/>
      <c r="S603" s="260"/>
      <c r="T603" s="26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2" t="s">
        <v>233</v>
      </c>
      <c r="AU603" s="262" t="s">
        <v>85</v>
      </c>
      <c r="AV603" s="14" t="s">
        <v>85</v>
      </c>
      <c r="AW603" s="14" t="s">
        <v>32</v>
      </c>
      <c r="AX603" s="14" t="s">
        <v>76</v>
      </c>
      <c r="AY603" s="262" t="s">
        <v>224</v>
      </c>
    </row>
    <row r="604" s="14" customFormat="1">
      <c r="A604" s="14"/>
      <c r="B604" s="252"/>
      <c r="C604" s="253"/>
      <c r="D604" s="243" t="s">
        <v>233</v>
      </c>
      <c r="E604" s="254" t="s">
        <v>1</v>
      </c>
      <c r="F604" s="255" t="s">
        <v>791</v>
      </c>
      <c r="G604" s="253"/>
      <c r="H604" s="256">
        <v>5.2000000000000002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2" t="s">
        <v>233</v>
      </c>
      <c r="AU604" s="262" t="s">
        <v>85</v>
      </c>
      <c r="AV604" s="14" t="s">
        <v>85</v>
      </c>
      <c r="AW604" s="14" t="s">
        <v>32</v>
      </c>
      <c r="AX604" s="14" t="s">
        <v>76</v>
      </c>
      <c r="AY604" s="262" t="s">
        <v>224</v>
      </c>
    </row>
    <row r="605" s="14" customFormat="1">
      <c r="A605" s="14"/>
      <c r="B605" s="252"/>
      <c r="C605" s="253"/>
      <c r="D605" s="243" t="s">
        <v>233</v>
      </c>
      <c r="E605" s="254" t="s">
        <v>1</v>
      </c>
      <c r="F605" s="255" t="s">
        <v>792</v>
      </c>
      <c r="G605" s="253"/>
      <c r="H605" s="256">
        <v>4.2000000000000002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2" t="s">
        <v>233</v>
      </c>
      <c r="AU605" s="262" t="s">
        <v>85</v>
      </c>
      <c r="AV605" s="14" t="s">
        <v>85</v>
      </c>
      <c r="AW605" s="14" t="s">
        <v>32</v>
      </c>
      <c r="AX605" s="14" t="s">
        <v>76</v>
      </c>
      <c r="AY605" s="262" t="s">
        <v>224</v>
      </c>
    </row>
    <row r="606" s="14" customFormat="1">
      <c r="A606" s="14"/>
      <c r="B606" s="252"/>
      <c r="C606" s="253"/>
      <c r="D606" s="243" t="s">
        <v>233</v>
      </c>
      <c r="E606" s="254" t="s">
        <v>1</v>
      </c>
      <c r="F606" s="255" t="s">
        <v>784</v>
      </c>
      <c r="G606" s="253"/>
      <c r="H606" s="256">
        <v>2.0800000000000001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2" t="s">
        <v>233</v>
      </c>
      <c r="AU606" s="262" t="s">
        <v>85</v>
      </c>
      <c r="AV606" s="14" t="s">
        <v>85</v>
      </c>
      <c r="AW606" s="14" t="s">
        <v>32</v>
      </c>
      <c r="AX606" s="14" t="s">
        <v>76</v>
      </c>
      <c r="AY606" s="262" t="s">
        <v>224</v>
      </c>
    </row>
    <row r="607" s="14" customFormat="1">
      <c r="A607" s="14"/>
      <c r="B607" s="252"/>
      <c r="C607" s="253"/>
      <c r="D607" s="243" t="s">
        <v>233</v>
      </c>
      <c r="E607" s="254" t="s">
        <v>1</v>
      </c>
      <c r="F607" s="255" t="s">
        <v>793</v>
      </c>
      <c r="G607" s="253"/>
      <c r="H607" s="256">
        <v>2.4649999999999999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2" t="s">
        <v>233</v>
      </c>
      <c r="AU607" s="262" t="s">
        <v>85</v>
      </c>
      <c r="AV607" s="14" t="s">
        <v>85</v>
      </c>
      <c r="AW607" s="14" t="s">
        <v>32</v>
      </c>
      <c r="AX607" s="14" t="s">
        <v>76</v>
      </c>
      <c r="AY607" s="262" t="s">
        <v>224</v>
      </c>
    </row>
    <row r="608" s="14" customFormat="1">
      <c r="A608" s="14"/>
      <c r="B608" s="252"/>
      <c r="C608" s="253"/>
      <c r="D608" s="243" t="s">
        <v>233</v>
      </c>
      <c r="E608" s="254" t="s">
        <v>1</v>
      </c>
      <c r="F608" s="255" t="s">
        <v>794</v>
      </c>
      <c r="G608" s="253"/>
      <c r="H608" s="256">
        <v>15.119999999999999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2" t="s">
        <v>233</v>
      </c>
      <c r="AU608" s="262" t="s">
        <v>85</v>
      </c>
      <c r="AV608" s="14" t="s">
        <v>85</v>
      </c>
      <c r="AW608" s="14" t="s">
        <v>32</v>
      </c>
      <c r="AX608" s="14" t="s">
        <v>76</v>
      </c>
      <c r="AY608" s="262" t="s">
        <v>224</v>
      </c>
    </row>
    <row r="609" s="14" customFormat="1">
      <c r="A609" s="14"/>
      <c r="B609" s="252"/>
      <c r="C609" s="253"/>
      <c r="D609" s="243" t="s">
        <v>233</v>
      </c>
      <c r="E609" s="254" t="s">
        <v>1</v>
      </c>
      <c r="F609" s="255" t="s">
        <v>795</v>
      </c>
      <c r="G609" s="253"/>
      <c r="H609" s="256">
        <v>3.2000000000000002</v>
      </c>
      <c r="I609" s="257"/>
      <c r="J609" s="253"/>
      <c r="K609" s="253"/>
      <c r="L609" s="258"/>
      <c r="M609" s="259"/>
      <c r="N609" s="260"/>
      <c r="O609" s="260"/>
      <c r="P609" s="260"/>
      <c r="Q609" s="260"/>
      <c r="R609" s="260"/>
      <c r="S609" s="260"/>
      <c r="T609" s="26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2" t="s">
        <v>233</v>
      </c>
      <c r="AU609" s="262" t="s">
        <v>85</v>
      </c>
      <c r="AV609" s="14" t="s">
        <v>85</v>
      </c>
      <c r="AW609" s="14" t="s">
        <v>32</v>
      </c>
      <c r="AX609" s="14" t="s">
        <v>76</v>
      </c>
      <c r="AY609" s="262" t="s">
        <v>224</v>
      </c>
    </row>
    <row r="610" s="14" customFormat="1">
      <c r="A610" s="14"/>
      <c r="B610" s="252"/>
      <c r="C610" s="253"/>
      <c r="D610" s="243" t="s">
        <v>233</v>
      </c>
      <c r="E610" s="254" t="s">
        <v>1</v>
      </c>
      <c r="F610" s="255" t="s">
        <v>796</v>
      </c>
      <c r="G610" s="253"/>
      <c r="H610" s="256">
        <v>2.8999999999999999</v>
      </c>
      <c r="I610" s="257"/>
      <c r="J610" s="253"/>
      <c r="K610" s="253"/>
      <c r="L610" s="258"/>
      <c r="M610" s="259"/>
      <c r="N610" s="260"/>
      <c r="O610" s="260"/>
      <c r="P610" s="260"/>
      <c r="Q610" s="260"/>
      <c r="R610" s="260"/>
      <c r="S610" s="260"/>
      <c r="T610" s="26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2" t="s">
        <v>233</v>
      </c>
      <c r="AU610" s="262" t="s">
        <v>85</v>
      </c>
      <c r="AV610" s="14" t="s">
        <v>85</v>
      </c>
      <c r="AW610" s="14" t="s">
        <v>32</v>
      </c>
      <c r="AX610" s="14" t="s">
        <v>76</v>
      </c>
      <c r="AY610" s="262" t="s">
        <v>224</v>
      </c>
    </row>
    <row r="611" s="14" customFormat="1">
      <c r="A611" s="14"/>
      <c r="B611" s="252"/>
      <c r="C611" s="253"/>
      <c r="D611" s="243" t="s">
        <v>233</v>
      </c>
      <c r="E611" s="254" t="s">
        <v>1</v>
      </c>
      <c r="F611" s="255" t="s">
        <v>797</v>
      </c>
      <c r="G611" s="253"/>
      <c r="H611" s="256">
        <v>7.3440000000000003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2" t="s">
        <v>233</v>
      </c>
      <c r="AU611" s="262" t="s">
        <v>85</v>
      </c>
      <c r="AV611" s="14" t="s">
        <v>85</v>
      </c>
      <c r="AW611" s="14" t="s">
        <v>32</v>
      </c>
      <c r="AX611" s="14" t="s">
        <v>76</v>
      </c>
      <c r="AY611" s="262" t="s">
        <v>224</v>
      </c>
    </row>
    <row r="612" s="15" customFormat="1">
      <c r="A612" s="15"/>
      <c r="B612" s="263"/>
      <c r="C612" s="264"/>
      <c r="D612" s="243" t="s">
        <v>233</v>
      </c>
      <c r="E612" s="265" t="s">
        <v>1</v>
      </c>
      <c r="F612" s="266" t="s">
        <v>237</v>
      </c>
      <c r="G612" s="264"/>
      <c r="H612" s="267">
        <v>80.269999999999996</v>
      </c>
      <c r="I612" s="268"/>
      <c r="J612" s="264"/>
      <c r="K612" s="264"/>
      <c r="L612" s="269"/>
      <c r="M612" s="270"/>
      <c r="N612" s="271"/>
      <c r="O612" s="271"/>
      <c r="P612" s="271"/>
      <c r="Q612" s="271"/>
      <c r="R612" s="271"/>
      <c r="S612" s="271"/>
      <c r="T612" s="272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3" t="s">
        <v>233</v>
      </c>
      <c r="AU612" s="273" t="s">
        <v>85</v>
      </c>
      <c r="AV612" s="15" t="s">
        <v>231</v>
      </c>
      <c r="AW612" s="15" t="s">
        <v>32</v>
      </c>
      <c r="AX612" s="15" t="s">
        <v>83</v>
      </c>
      <c r="AY612" s="273" t="s">
        <v>224</v>
      </c>
    </row>
    <row r="613" s="2" customFormat="1" ht="16.5" customHeight="1">
      <c r="A613" s="39"/>
      <c r="B613" s="40"/>
      <c r="C613" s="228" t="s">
        <v>798</v>
      </c>
      <c r="D613" s="228" t="s">
        <v>226</v>
      </c>
      <c r="E613" s="229" t="s">
        <v>799</v>
      </c>
      <c r="F613" s="230" t="s">
        <v>800</v>
      </c>
      <c r="G613" s="231" t="s">
        <v>296</v>
      </c>
      <c r="H613" s="232">
        <v>300</v>
      </c>
      <c r="I613" s="233"/>
      <c r="J613" s="234">
        <f>ROUND(I613*H613,2)</f>
        <v>0</v>
      </c>
      <c r="K613" s="230" t="s">
        <v>230</v>
      </c>
      <c r="L613" s="45"/>
      <c r="M613" s="235" t="s">
        <v>1</v>
      </c>
      <c r="N613" s="236" t="s">
        <v>41</v>
      </c>
      <c r="O613" s="92"/>
      <c r="P613" s="237">
        <f>O613*H613</f>
        <v>0</v>
      </c>
      <c r="Q613" s="237">
        <v>0</v>
      </c>
      <c r="R613" s="237">
        <f>Q613*H613</f>
        <v>0</v>
      </c>
      <c r="S613" s="237">
        <v>0</v>
      </c>
      <c r="T613" s="238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9" t="s">
        <v>231</v>
      </c>
      <c r="AT613" s="239" t="s">
        <v>226</v>
      </c>
      <c r="AU613" s="239" t="s">
        <v>85</v>
      </c>
      <c r="AY613" s="18" t="s">
        <v>224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8" t="s">
        <v>83</v>
      </c>
      <c r="BK613" s="240">
        <f>ROUND(I613*H613,2)</f>
        <v>0</v>
      </c>
      <c r="BL613" s="18" t="s">
        <v>231</v>
      </c>
      <c r="BM613" s="239" t="s">
        <v>801</v>
      </c>
    </row>
    <row r="614" s="2" customFormat="1" ht="24.15" customHeight="1">
      <c r="A614" s="39"/>
      <c r="B614" s="40"/>
      <c r="C614" s="228" t="s">
        <v>802</v>
      </c>
      <c r="D614" s="228" t="s">
        <v>226</v>
      </c>
      <c r="E614" s="229" t="s">
        <v>803</v>
      </c>
      <c r="F614" s="230" t="s">
        <v>804</v>
      </c>
      <c r="G614" s="231" t="s">
        <v>229</v>
      </c>
      <c r="H614" s="232">
        <v>4.1520000000000001</v>
      </c>
      <c r="I614" s="233"/>
      <c r="J614" s="234">
        <f>ROUND(I614*H614,2)</f>
        <v>0</v>
      </c>
      <c r="K614" s="230" t="s">
        <v>230</v>
      </c>
      <c r="L614" s="45"/>
      <c r="M614" s="235" t="s">
        <v>1</v>
      </c>
      <c r="N614" s="236" t="s">
        <v>41</v>
      </c>
      <c r="O614" s="92"/>
      <c r="P614" s="237">
        <f>O614*H614</f>
        <v>0</v>
      </c>
      <c r="Q614" s="237">
        <v>2.5018699999999998</v>
      </c>
      <c r="R614" s="237">
        <f>Q614*H614</f>
        <v>10.387764239999999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231</v>
      </c>
      <c r="AT614" s="239" t="s">
        <v>226</v>
      </c>
      <c r="AU614" s="239" t="s">
        <v>85</v>
      </c>
      <c r="AY614" s="18" t="s">
        <v>224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83</v>
      </c>
      <c r="BK614" s="240">
        <f>ROUND(I614*H614,2)</f>
        <v>0</v>
      </c>
      <c r="BL614" s="18" t="s">
        <v>231</v>
      </c>
      <c r="BM614" s="239" t="s">
        <v>805</v>
      </c>
    </row>
    <row r="615" s="13" customFormat="1">
      <c r="A615" s="13"/>
      <c r="B615" s="241"/>
      <c r="C615" s="242"/>
      <c r="D615" s="243" t="s">
        <v>233</v>
      </c>
      <c r="E615" s="244" t="s">
        <v>1</v>
      </c>
      <c r="F615" s="245" t="s">
        <v>806</v>
      </c>
      <c r="G615" s="242"/>
      <c r="H615" s="244" t="s">
        <v>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233</v>
      </c>
      <c r="AU615" s="251" t="s">
        <v>85</v>
      </c>
      <c r="AV615" s="13" t="s">
        <v>83</v>
      </c>
      <c r="AW615" s="13" t="s">
        <v>32</v>
      </c>
      <c r="AX615" s="13" t="s">
        <v>76</v>
      </c>
      <c r="AY615" s="251" t="s">
        <v>224</v>
      </c>
    </row>
    <row r="616" s="14" customFormat="1">
      <c r="A616" s="14"/>
      <c r="B616" s="252"/>
      <c r="C616" s="253"/>
      <c r="D616" s="243" t="s">
        <v>233</v>
      </c>
      <c r="E616" s="254" t="s">
        <v>1</v>
      </c>
      <c r="F616" s="255" t="s">
        <v>807</v>
      </c>
      <c r="G616" s="253"/>
      <c r="H616" s="256">
        <v>59.200000000000003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233</v>
      </c>
      <c r="AU616" s="262" t="s">
        <v>85</v>
      </c>
      <c r="AV616" s="14" t="s">
        <v>85</v>
      </c>
      <c r="AW616" s="14" t="s">
        <v>32</v>
      </c>
      <c r="AX616" s="14" t="s">
        <v>76</v>
      </c>
      <c r="AY616" s="262" t="s">
        <v>224</v>
      </c>
    </row>
    <row r="617" s="14" customFormat="1">
      <c r="A617" s="14"/>
      <c r="B617" s="252"/>
      <c r="C617" s="253"/>
      <c r="D617" s="243" t="s">
        <v>233</v>
      </c>
      <c r="E617" s="254" t="s">
        <v>1</v>
      </c>
      <c r="F617" s="255" t="s">
        <v>808</v>
      </c>
      <c r="G617" s="253"/>
      <c r="H617" s="256">
        <v>10</v>
      </c>
      <c r="I617" s="257"/>
      <c r="J617" s="253"/>
      <c r="K617" s="253"/>
      <c r="L617" s="258"/>
      <c r="M617" s="259"/>
      <c r="N617" s="260"/>
      <c r="O617" s="260"/>
      <c r="P617" s="260"/>
      <c r="Q617" s="260"/>
      <c r="R617" s="260"/>
      <c r="S617" s="260"/>
      <c r="T617" s="26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2" t="s">
        <v>233</v>
      </c>
      <c r="AU617" s="262" t="s">
        <v>85</v>
      </c>
      <c r="AV617" s="14" t="s">
        <v>85</v>
      </c>
      <c r="AW617" s="14" t="s">
        <v>32</v>
      </c>
      <c r="AX617" s="14" t="s">
        <v>76</v>
      </c>
      <c r="AY617" s="262" t="s">
        <v>224</v>
      </c>
    </row>
    <row r="618" s="16" customFormat="1">
      <c r="A618" s="16"/>
      <c r="B618" s="274"/>
      <c r="C618" s="275"/>
      <c r="D618" s="243" t="s">
        <v>233</v>
      </c>
      <c r="E618" s="276" t="s">
        <v>1</v>
      </c>
      <c r="F618" s="277" t="s">
        <v>288</v>
      </c>
      <c r="G618" s="275"/>
      <c r="H618" s="278">
        <v>69.200000000000003</v>
      </c>
      <c r="I618" s="279"/>
      <c r="J618" s="275"/>
      <c r="K618" s="275"/>
      <c r="L618" s="280"/>
      <c r="M618" s="281"/>
      <c r="N618" s="282"/>
      <c r="O618" s="282"/>
      <c r="P618" s="282"/>
      <c r="Q618" s="282"/>
      <c r="R618" s="282"/>
      <c r="S618" s="282"/>
      <c r="T618" s="28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84" t="s">
        <v>233</v>
      </c>
      <c r="AU618" s="284" t="s">
        <v>85</v>
      </c>
      <c r="AV618" s="16" t="s">
        <v>243</v>
      </c>
      <c r="AW618" s="16" t="s">
        <v>32</v>
      </c>
      <c r="AX618" s="16" t="s">
        <v>76</v>
      </c>
      <c r="AY618" s="284" t="s">
        <v>224</v>
      </c>
    </row>
    <row r="619" s="14" customFormat="1">
      <c r="A619" s="14"/>
      <c r="B619" s="252"/>
      <c r="C619" s="253"/>
      <c r="D619" s="243" t="s">
        <v>233</v>
      </c>
      <c r="E619" s="254" t="s">
        <v>1</v>
      </c>
      <c r="F619" s="255" t="s">
        <v>809</v>
      </c>
      <c r="G619" s="253"/>
      <c r="H619" s="256">
        <v>4.1520000000000001</v>
      </c>
      <c r="I619" s="257"/>
      <c r="J619" s="253"/>
      <c r="K619" s="253"/>
      <c r="L619" s="258"/>
      <c r="M619" s="259"/>
      <c r="N619" s="260"/>
      <c r="O619" s="260"/>
      <c r="P619" s="260"/>
      <c r="Q619" s="260"/>
      <c r="R619" s="260"/>
      <c r="S619" s="260"/>
      <c r="T619" s="26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2" t="s">
        <v>233</v>
      </c>
      <c r="AU619" s="262" t="s">
        <v>85</v>
      </c>
      <c r="AV619" s="14" t="s">
        <v>85</v>
      </c>
      <c r="AW619" s="14" t="s">
        <v>32</v>
      </c>
      <c r="AX619" s="14" t="s">
        <v>83</v>
      </c>
      <c r="AY619" s="262" t="s">
        <v>224</v>
      </c>
    </row>
    <row r="620" s="2" customFormat="1" ht="24.15" customHeight="1">
      <c r="A620" s="39"/>
      <c r="B620" s="40"/>
      <c r="C620" s="228" t="s">
        <v>810</v>
      </c>
      <c r="D620" s="228" t="s">
        <v>226</v>
      </c>
      <c r="E620" s="229" t="s">
        <v>803</v>
      </c>
      <c r="F620" s="230" t="s">
        <v>804</v>
      </c>
      <c r="G620" s="231" t="s">
        <v>229</v>
      </c>
      <c r="H620" s="232">
        <v>4.25</v>
      </c>
      <c r="I620" s="233"/>
      <c r="J620" s="234">
        <f>ROUND(I620*H620,2)</f>
        <v>0</v>
      </c>
      <c r="K620" s="230" t="s">
        <v>230</v>
      </c>
      <c r="L620" s="45"/>
      <c r="M620" s="235" t="s">
        <v>1</v>
      </c>
      <c r="N620" s="236" t="s">
        <v>41</v>
      </c>
      <c r="O620" s="92"/>
      <c r="P620" s="237">
        <f>O620*H620</f>
        <v>0</v>
      </c>
      <c r="Q620" s="237">
        <v>2.5018699999999998</v>
      </c>
      <c r="R620" s="237">
        <f>Q620*H620</f>
        <v>10.632947499999998</v>
      </c>
      <c r="S620" s="237">
        <v>0</v>
      </c>
      <c r="T620" s="238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231</v>
      </c>
      <c r="AT620" s="239" t="s">
        <v>226</v>
      </c>
      <c r="AU620" s="239" t="s">
        <v>85</v>
      </c>
      <c r="AY620" s="18" t="s">
        <v>224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83</v>
      </c>
      <c r="BK620" s="240">
        <f>ROUND(I620*H620,2)</f>
        <v>0</v>
      </c>
      <c r="BL620" s="18" t="s">
        <v>231</v>
      </c>
      <c r="BM620" s="239" t="s">
        <v>811</v>
      </c>
    </row>
    <row r="621" s="13" customFormat="1">
      <c r="A621" s="13"/>
      <c r="B621" s="241"/>
      <c r="C621" s="242"/>
      <c r="D621" s="243" t="s">
        <v>233</v>
      </c>
      <c r="E621" s="244" t="s">
        <v>1</v>
      </c>
      <c r="F621" s="245" t="s">
        <v>812</v>
      </c>
      <c r="G621" s="242"/>
      <c r="H621" s="244" t="s">
        <v>1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233</v>
      </c>
      <c r="AU621" s="251" t="s">
        <v>85</v>
      </c>
      <c r="AV621" s="13" t="s">
        <v>83</v>
      </c>
      <c r="AW621" s="13" t="s">
        <v>32</v>
      </c>
      <c r="AX621" s="13" t="s">
        <v>76</v>
      </c>
      <c r="AY621" s="251" t="s">
        <v>224</v>
      </c>
    </row>
    <row r="622" s="14" customFormat="1">
      <c r="A622" s="14"/>
      <c r="B622" s="252"/>
      <c r="C622" s="253"/>
      <c r="D622" s="243" t="s">
        <v>233</v>
      </c>
      <c r="E622" s="254" t="s">
        <v>1</v>
      </c>
      <c r="F622" s="255" t="s">
        <v>813</v>
      </c>
      <c r="G622" s="253"/>
      <c r="H622" s="256">
        <v>67.5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2" t="s">
        <v>233</v>
      </c>
      <c r="AU622" s="262" t="s">
        <v>85</v>
      </c>
      <c r="AV622" s="14" t="s">
        <v>85</v>
      </c>
      <c r="AW622" s="14" t="s">
        <v>32</v>
      </c>
      <c r="AX622" s="14" t="s">
        <v>76</v>
      </c>
      <c r="AY622" s="262" t="s">
        <v>224</v>
      </c>
    </row>
    <row r="623" s="14" customFormat="1">
      <c r="A623" s="14"/>
      <c r="B623" s="252"/>
      <c r="C623" s="253"/>
      <c r="D623" s="243" t="s">
        <v>233</v>
      </c>
      <c r="E623" s="254" t="s">
        <v>1</v>
      </c>
      <c r="F623" s="255" t="s">
        <v>814</v>
      </c>
      <c r="G623" s="253"/>
      <c r="H623" s="256">
        <v>16.649999999999999</v>
      </c>
      <c r="I623" s="257"/>
      <c r="J623" s="253"/>
      <c r="K623" s="253"/>
      <c r="L623" s="258"/>
      <c r="M623" s="259"/>
      <c r="N623" s="260"/>
      <c r="O623" s="260"/>
      <c r="P623" s="260"/>
      <c r="Q623" s="260"/>
      <c r="R623" s="260"/>
      <c r="S623" s="260"/>
      <c r="T623" s="26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2" t="s">
        <v>233</v>
      </c>
      <c r="AU623" s="262" t="s">
        <v>85</v>
      </c>
      <c r="AV623" s="14" t="s">
        <v>85</v>
      </c>
      <c r="AW623" s="14" t="s">
        <v>32</v>
      </c>
      <c r="AX623" s="14" t="s">
        <v>76</v>
      </c>
      <c r="AY623" s="262" t="s">
        <v>224</v>
      </c>
    </row>
    <row r="624" s="16" customFormat="1">
      <c r="A624" s="16"/>
      <c r="B624" s="274"/>
      <c r="C624" s="275"/>
      <c r="D624" s="243" t="s">
        <v>233</v>
      </c>
      <c r="E624" s="276" t="s">
        <v>1</v>
      </c>
      <c r="F624" s="277" t="s">
        <v>288</v>
      </c>
      <c r="G624" s="275"/>
      <c r="H624" s="278">
        <v>84.150000000000006</v>
      </c>
      <c r="I624" s="279"/>
      <c r="J624" s="275"/>
      <c r="K624" s="275"/>
      <c r="L624" s="280"/>
      <c r="M624" s="281"/>
      <c r="N624" s="282"/>
      <c r="O624" s="282"/>
      <c r="P624" s="282"/>
      <c r="Q624" s="282"/>
      <c r="R624" s="282"/>
      <c r="S624" s="282"/>
      <c r="T624" s="28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84" t="s">
        <v>233</v>
      </c>
      <c r="AU624" s="284" t="s">
        <v>85</v>
      </c>
      <c r="AV624" s="16" t="s">
        <v>243</v>
      </c>
      <c r="AW624" s="16" t="s">
        <v>32</v>
      </c>
      <c r="AX624" s="16" t="s">
        <v>76</v>
      </c>
      <c r="AY624" s="284" t="s">
        <v>224</v>
      </c>
    </row>
    <row r="625" s="14" customFormat="1">
      <c r="A625" s="14"/>
      <c r="B625" s="252"/>
      <c r="C625" s="253"/>
      <c r="D625" s="243" t="s">
        <v>233</v>
      </c>
      <c r="E625" s="254" t="s">
        <v>1</v>
      </c>
      <c r="F625" s="255" t="s">
        <v>815</v>
      </c>
      <c r="G625" s="253"/>
      <c r="H625" s="256">
        <v>4.25</v>
      </c>
      <c r="I625" s="257"/>
      <c r="J625" s="253"/>
      <c r="K625" s="253"/>
      <c r="L625" s="258"/>
      <c r="M625" s="259"/>
      <c r="N625" s="260"/>
      <c r="O625" s="260"/>
      <c r="P625" s="260"/>
      <c r="Q625" s="260"/>
      <c r="R625" s="260"/>
      <c r="S625" s="260"/>
      <c r="T625" s="26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2" t="s">
        <v>233</v>
      </c>
      <c r="AU625" s="262" t="s">
        <v>85</v>
      </c>
      <c r="AV625" s="14" t="s">
        <v>85</v>
      </c>
      <c r="AW625" s="14" t="s">
        <v>32</v>
      </c>
      <c r="AX625" s="14" t="s">
        <v>83</v>
      </c>
      <c r="AY625" s="262" t="s">
        <v>224</v>
      </c>
    </row>
    <row r="626" s="2" customFormat="1" ht="24.15" customHeight="1">
      <c r="A626" s="39"/>
      <c r="B626" s="40"/>
      <c r="C626" s="228" t="s">
        <v>816</v>
      </c>
      <c r="D626" s="228" t="s">
        <v>226</v>
      </c>
      <c r="E626" s="229" t="s">
        <v>817</v>
      </c>
      <c r="F626" s="230" t="s">
        <v>818</v>
      </c>
      <c r="G626" s="231" t="s">
        <v>229</v>
      </c>
      <c r="H626" s="232">
        <v>4.3970000000000002</v>
      </c>
      <c r="I626" s="233"/>
      <c r="J626" s="234">
        <f>ROUND(I626*H626,2)</f>
        <v>0</v>
      </c>
      <c r="K626" s="230" t="s">
        <v>230</v>
      </c>
      <c r="L626" s="45"/>
      <c r="M626" s="235" t="s">
        <v>1</v>
      </c>
      <c r="N626" s="236" t="s">
        <v>41</v>
      </c>
      <c r="O626" s="92"/>
      <c r="P626" s="237">
        <f>O626*H626</f>
        <v>0</v>
      </c>
      <c r="Q626" s="237">
        <v>2.5018699999999998</v>
      </c>
      <c r="R626" s="237">
        <f>Q626*H626</f>
        <v>11.00072239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231</v>
      </c>
      <c r="AT626" s="239" t="s">
        <v>226</v>
      </c>
      <c r="AU626" s="239" t="s">
        <v>85</v>
      </c>
      <c r="AY626" s="18" t="s">
        <v>224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83</v>
      </c>
      <c r="BK626" s="240">
        <f>ROUND(I626*H626,2)</f>
        <v>0</v>
      </c>
      <c r="BL626" s="18" t="s">
        <v>231</v>
      </c>
      <c r="BM626" s="239" t="s">
        <v>819</v>
      </c>
    </row>
    <row r="627" s="13" customFormat="1">
      <c r="A627" s="13"/>
      <c r="B627" s="241"/>
      <c r="C627" s="242"/>
      <c r="D627" s="243" t="s">
        <v>233</v>
      </c>
      <c r="E627" s="244" t="s">
        <v>1</v>
      </c>
      <c r="F627" s="245" t="s">
        <v>820</v>
      </c>
      <c r="G627" s="242"/>
      <c r="H627" s="244" t="s">
        <v>1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233</v>
      </c>
      <c r="AU627" s="251" t="s">
        <v>85</v>
      </c>
      <c r="AV627" s="13" t="s">
        <v>83</v>
      </c>
      <c r="AW627" s="13" t="s">
        <v>32</v>
      </c>
      <c r="AX627" s="13" t="s">
        <v>76</v>
      </c>
      <c r="AY627" s="251" t="s">
        <v>224</v>
      </c>
    </row>
    <row r="628" s="14" customFormat="1">
      <c r="A628" s="14"/>
      <c r="B628" s="252"/>
      <c r="C628" s="253"/>
      <c r="D628" s="243" t="s">
        <v>233</v>
      </c>
      <c r="E628" s="254" t="s">
        <v>1</v>
      </c>
      <c r="F628" s="255" t="s">
        <v>821</v>
      </c>
      <c r="G628" s="253"/>
      <c r="H628" s="256">
        <v>1.3440000000000001</v>
      </c>
      <c r="I628" s="257"/>
      <c r="J628" s="253"/>
      <c r="K628" s="253"/>
      <c r="L628" s="258"/>
      <c r="M628" s="259"/>
      <c r="N628" s="260"/>
      <c r="O628" s="260"/>
      <c r="P628" s="260"/>
      <c r="Q628" s="260"/>
      <c r="R628" s="260"/>
      <c r="S628" s="260"/>
      <c r="T628" s="26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2" t="s">
        <v>233</v>
      </c>
      <c r="AU628" s="262" t="s">
        <v>85</v>
      </c>
      <c r="AV628" s="14" t="s">
        <v>85</v>
      </c>
      <c r="AW628" s="14" t="s">
        <v>32</v>
      </c>
      <c r="AX628" s="14" t="s">
        <v>76</v>
      </c>
      <c r="AY628" s="262" t="s">
        <v>224</v>
      </c>
    </row>
    <row r="629" s="14" customFormat="1">
      <c r="A629" s="14"/>
      <c r="B629" s="252"/>
      <c r="C629" s="253"/>
      <c r="D629" s="243" t="s">
        <v>233</v>
      </c>
      <c r="E629" s="254" t="s">
        <v>1</v>
      </c>
      <c r="F629" s="255" t="s">
        <v>822</v>
      </c>
      <c r="G629" s="253"/>
      <c r="H629" s="256">
        <v>1.3460000000000001</v>
      </c>
      <c r="I629" s="257"/>
      <c r="J629" s="253"/>
      <c r="K629" s="253"/>
      <c r="L629" s="258"/>
      <c r="M629" s="259"/>
      <c r="N629" s="260"/>
      <c r="O629" s="260"/>
      <c r="P629" s="260"/>
      <c r="Q629" s="260"/>
      <c r="R629" s="260"/>
      <c r="S629" s="260"/>
      <c r="T629" s="26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2" t="s">
        <v>233</v>
      </c>
      <c r="AU629" s="262" t="s">
        <v>85</v>
      </c>
      <c r="AV629" s="14" t="s">
        <v>85</v>
      </c>
      <c r="AW629" s="14" t="s">
        <v>32</v>
      </c>
      <c r="AX629" s="14" t="s">
        <v>76</v>
      </c>
      <c r="AY629" s="262" t="s">
        <v>224</v>
      </c>
    </row>
    <row r="630" s="14" customFormat="1">
      <c r="A630" s="14"/>
      <c r="B630" s="252"/>
      <c r="C630" s="253"/>
      <c r="D630" s="243" t="s">
        <v>233</v>
      </c>
      <c r="E630" s="254" t="s">
        <v>1</v>
      </c>
      <c r="F630" s="255" t="s">
        <v>823</v>
      </c>
      <c r="G630" s="253"/>
      <c r="H630" s="256">
        <v>0.47999999999999998</v>
      </c>
      <c r="I630" s="257"/>
      <c r="J630" s="253"/>
      <c r="K630" s="253"/>
      <c r="L630" s="258"/>
      <c r="M630" s="259"/>
      <c r="N630" s="260"/>
      <c r="O630" s="260"/>
      <c r="P630" s="260"/>
      <c r="Q630" s="260"/>
      <c r="R630" s="260"/>
      <c r="S630" s="260"/>
      <c r="T630" s="26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2" t="s">
        <v>233</v>
      </c>
      <c r="AU630" s="262" t="s">
        <v>85</v>
      </c>
      <c r="AV630" s="14" t="s">
        <v>85</v>
      </c>
      <c r="AW630" s="14" t="s">
        <v>32</v>
      </c>
      <c r="AX630" s="14" t="s">
        <v>76</v>
      </c>
      <c r="AY630" s="262" t="s">
        <v>224</v>
      </c>
    </row>
    <row r="631" s="14" customFormat="1">
      <c r="A631" s="14"/>
      <c r="B631" s="252"/>
      <c r="C631" s="253"/>
      <c r="D631" s="243" t="s">
        <v>233</v>
      </c>
      <c r="E631" s="254" t="s">
        <v>1</v>
      </c>
      <c r="F631" s="255" t="s">
        <v>824</v>
      </c>
      <c r="G631" s="253"/>
      <c r="H631" s="256">
        <v>0.35999999999999999</v>
      </c>
      <c r="I631" s="257"/>
      <c r="J631" s="253"/>
      <c r="K631" s="253"/>
      <c r="L631" s="258"/>
      <c r="M631" s="259"/>
      <c r="N631" s="260"/>
      <c r="O631" s="260"/>
      <c r="P631" s="260"/>
      <c r="Q631" s="260"/>
      <c r="R631" s="260"/>
      <c r="S631" s="260"/>
      <c r="T631" s="26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2" t="s">
        <v>233</v>
      </c>
      <c r="AU631" s="262" t="s">
        <v>85</v>
      </c>
      <c r="AV631" s="14" t="s">
        <v>85</v>
      </c>
      <c r="AW631" s="14" t="s">
        <v>32</v>
      </c>
      <c r="AX631" s="14" t="s">
        <v>76</v>
      </c>
      <c r="AY631" s="262" t="s">
        <v>224</v>
      </c>
    </row>
    <row r="632" s="14" customFormat="1">
      <c r="A632" s="14"/>
      <c r="B632" s="252"/>
      <c r="C632" s="253"/>
      <c r="D632" s="243" t="s">
        <v>233</v>
      </c>
      <c r="E632" s="254" t="s">
        <v>1</v>
      </c>
      <c r="F632" s="255" t="s">
        <v>825</v>
      </c>
      <c r="G632" s="253"/>
      <c r="H632" s="256">
        <v>0.57799999999999996</v>
      </c>
      <c r="I632" s="257"/>
      <c r="J632" s="253"/>
      <c r="K632" s="253"/>
      <c r="L632" s="258"/>
      <c r="M632" s="259"/>
      <c r="N632" s="260"/>
      <c r="O632" s="260"/>
      <c r="P632" s="260"/>
      <c r="Q632" s="260"/>
      <c r="R632" s="260"/>
      <c r="S632" s="260"/>
      <c r="T632" s="26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2" t="s">
        <v>233</v>
      </c>
      <c r="AU632" s="262" t="s">
        <v>85</v>
      </c>
      <c r="AV632" s="14" t="s">
        <v>85</v>
      </c>
      <c r="AW632" s="14" t="s">
        <v>32</v>
      </c>
      <c r="AX632" s="14" t="s">
        <v>76</v>
      </c>
      <c r="AY632" s="262" t="s">
        <v>224</v>
      </c>
    </row>
    <row r="633" s="14" customFormat="1">
      <c r="A633" s="14"/>
      <c r="B633" s="252"/>
      <c r="C633" s="253"/>
      <c r="D633" s="243" t="s">
        <v>233</v>
      </c>
      <c r="E633" s="254" t="s">
        <v>1</v>
      </c>
      <c r="F633" s="255" t="s">
        <v>826</v>
      </c>
      <c r="G633" s="253"/>
      <c r="H633" s="256">
        <v>0.184</v>
      </c>
      <c r="I633" s="257"/>
      <c r="J633" s="253"/>
      <c r="K633" s="253"/>
      <c r="L633" s="258"/>
      <c r="M633" s="259"/>
      <c r="N633" s="260"/>
      <c r="O633" s="260"/>
      <c r="P633" s="260"/>
      <c r="Q633" s="260"/>
      <c r="R633" s="260"/>
      <c r="S633" s="260"/>
      <c r="T633" s="26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2" t="s">
        <v>233</v>
      </c>
      <c r="AU633" s="262" t="s">
        <v>85</v>
      </c>
      <c r="AV633" s="14" t="s">
        <v>85</v>
      </c>
      <c r="AW633" s="14" t="s">
        <v>32</v>
      </c>
      <c r="AX633" s="14" t="s">
        <v>76</v>
      </c>
      <c r="AY633" s="262" t="s">
        <v>224</v>
      </c>
    </row>
    <row r="634" s="14" customFormat="1">
      <c r="A634" s="14"/>
      <c r="B634" s="252"/>
      <c r="C634" s="253"/>
      <c r="D634" s="243" t="s">
        <v>233</v>
      </c>
      <c r="E634" s="254" t="s">
        <v>1</v>
      </c>
      <c r="F634" s="255" t="s">
        <v>827</v>
      </c>
      <c r="G634" s="253"/>
      <c r="H634" s="256">
        <v>0.105</v>
      </c>
      <c r="I634" s="257"/>
      <c r="J634" s="253"/>
      <c r="K634" s="253"/>
      <c r="L634" s="258"/>
      <c r="M634" s="259"/>
      <c r="N634" s="260"/>
      <c r="O634" s="260"/>
      <c r="P634" s="260"/>
      <c r="Q634" s="260"/>
      <c r="R634" s="260"/>
      <c r="S634" s="260"/>
      <c r="T634" s="26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2" t="s">
        <v>233</v>
      </c>
      <c r="AU634" s="262" t="s">
        <v>85</v>
      </c>
      <c r="AV634" s="14" t="s">
        <v>85</v>
      </c>
      <c r="AW634" s="14" t="s">
        <v>32</v>
      </c>
      <c r="AX634" s="14" t="s">
        <v>76</v>
      </c>
      <c r="AY634" s="262" t="s">
        <v>224</v>
      </c>
    </row>
    <row r="635" s="15" customFormat="1">
      <c r="A635" s="15"/>
      <c r="B635" s="263"/>
      <c r="C635" s="264"/>
      <c r="D635" s="243" t="s">
        <v>233</v>
      </c>
      <c r="E635" s="265" t="s">
        <v>1</v>
      </c>
      <c r="F635" s="266" t="s">
        <v>237</v>
      </c>
      <c r="G635" s="264"/>
      <c r="H635" s="267">
        <v>4.3970000000000002</v>
      </c>
      <c r="I635" s="268"/>
      <c r="J635" s="264"/>
      <c r="K635" s="264"/>
      <c r="L635" s="269"/>
      <c r="M635" s="270"/>
      <c r="N635" s="271"/>
      <c r="O635" s="271"/>
      <c r="P635" s="271"/>
      <c r="Q635" s="271"/>
      <c r="R635" s="271"/>
      <c r="S635" s="271"/>
      <c r="T635" s="272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3" t="s">
        <v>233</v>
      </c>
      <c r="AU635" s="273" t="s">
        <v>85</v>
      </c>
      <c r="AV635" s="15" t="s">
        <v>231</v>
      </c>
      <c r="AW635" s="15" t="s">
        <v>32</v>
      </c>
      <c r="AX635" s="15" t="s">
        <v>83</v>
      </c>
      <c r="AY635" s="273" t="s">
        <v>224</v>
      </c>
    </row>
    <row r="636" s="2" customFormat="1" ht="24.15" customHeight="1">
      <c r="A636" s="39"/>
      <c r="B636" s="40"/>
      <c r="C636" s="228" t="s">
        <v>828</v>
      </c>
      <c r="D636" s="228" t="s">
        <v>226</v>
      </c>
      <c r="E636" s="229" t="s">
        <v>829</v>
      </c>
      <c r="F636" s="230" t="s">
        <v>830</v>
      </c>
      <c r="G636" s="231" t="s">
        <v>229</v>
      </c>
      <c r="H636" s="232">
        <v>10</v>
      </c>
      <c r="I636" s="233"/>
      <c r="J636" s="234">
        <f>ROUND(I636*H636,2)</f>
        <v>0</v>
      </c>
      <c r="K636" s="230" t="s">
        <v>230</v>
      </c>
      <c r="L636" s="45"/>
      <c r="M636" s="235" t="s">
        <v>1</v>
      </c>
      <c r="N636" s="236" t="s">
        <v>41</v>
      </c>
      <c r="O636" s="92"/>
      <c r="P636" s="237">
        <f>O636*H636</f>
        <v>0</v>
      </c>
      <c r="Q636" s="237">
        <v>2.5018699999999998</v>
      </c>
      <c r="R636" s="237">
        <f>Q636*H636</f>
        <v>25.018699999999999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231</v>
      </c>
      <c r="AT636" s="239" t="s">
        <v>226</v>
      </c>
      <c r="AU636" s="239" t="s">
        <v>85</v>
      </c>
      <c r="AY636" s="18" t="s">
        <v>224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83</v>
      </c>
      <c r="BK636" s="240">
        <f>ROUND(I636*H636,2)</f>
        <v>0</v>
      </c>
      <c r="BL636" s="18" t="s">
        <v>231</v>
      </c>
      <c r="BM636" s="239" t="s">
        <v>831</v>
      </c>
    </row>
    <row r="637" s="13" customFormat="1">
      <c r="A637" s="13"/>
      <c r="B637" s="241"/>
      <c r="C637" s="242"/>
      <c r="D637" s="243" t="s">
        <v>233</v>
      </c>
      <c r="E637" s="244" t="s">
        <v>1</v>
      </c>
      <c r="F637" s="245" t="s">
        <v>832</v>
      </c>
      <c r="G637" s="242"/>
      <c r="H637" s="244" t="s">
        <v>1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1" t="s">
        <v>233</v>
      </c>
      <c r="AU637" s="251" t="s">
        <v>85</v>
      </c>
      <c r="AV637" s="13" t="s">
        <v>83</v>
      </c>
      <c r="AW637" s="13" t="s">
        <v>32</v>
      </c>
      <c r="AX637" s="13" t="s">
        <v>76</v>
      </c>
      <c r="AY637" s="251" t="s">
        <v>224</v>
      </c>
    </row>
    <row r="638" s="14" customFormat="1">
      <c r="A638" s="14"/>
      <c r="B638" s="252"/>
      <c r="C638" s="253"/>
      <c r="D638" s="243" t="s">
        <v>233</v>
      </c>
      <c r="E638" s="254" t="s">
        <v>1</v>
      </c>
      <c r="F638" s="255" t="s">
        <v>833</v>
      </c>
      <c r="G638" s="253"/>
      <c r="H638" s="256">
        <v>29.899999999999999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2" t="s">
        <v>233</v>
      </c>
      <c r="AU638" s="262" t="s">
        <v>85</v>
      </c>
      <c r="AV638" s="14" t="s">
        <v>85</v>
      </c>
      <c r="AW638" s="14" t="s">
        <v>32</v>
      </c>
      <c r="AX638" s="14" t="s">
        <v>76</v>
      </c>
      <c r="AY638" s="262" t="s">
        <v>224</v>
      </c>
    </row>
    <row r="639" s="14" customFormat="1">
      <c r="A639" s="14"/>
      <c r="B639" s="252"/>
      <c r="C639" s="253"/>
      <c r="D639" s="243" t="s">
        <v>233</v>
      </c>
      <c r="E639" s="254" t="s">
        <v>1</v>
      </c>
      <c r="F639" s="255" t="s">
        <v>834</v>
      </c>
      <c r="G639" s="253"/>
      <c r="H639" s="256">
        <v>24.800000000000001</v>
      </c>
      <c r="I639" s="257"/>
      <c r="J639" s="253"/>
      <c r="K639" s="253"/>
      <c r="L639" s="258"/>
      <c r="M639" s="259"/>
      <c r="N639" s="260"/>
      <c r="O639" s="260"/>
      <c r="P639" s="260"/>
      <c r="Q639" s="260"/>
      <c r="R639" s="260"/>
      <c r="S639" s="260"/>
      <c r="T639" s="26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2" t="s">
        <v>233</v>
      </c>
      <c r="AU639" s="262" t="s">
        <v>85</v>
      </c>
      <c r="AV639" s="14" t="s">
        <v>85</v>
      </c>
      <c r="AW639" s="14" t="s">
        <v>32</v>
      </c>
      <c r="AX639" s="14" t="s">
        <v>76</v>
      </c>
      <c r="AY639" s="262" t="s">
        <v>224</v>
      </c>
    </row>
    <row r="640" s="14" customFormat="1">
      <c r="A640" s="14"/>
      <c r="B640" s="252"/>
      <c r="C640" s="253"/>
      <c r="D640" s="243" t="s">
        <v>233</v>
      </c>
      <c r="E640" s="254" t="s">
        <v>1</v>
      </c>
      <c r="F640" s="255" t="s">
        <v>835</v>
      </c>
      <c r="G640" s="253"/>
      <c r="H640" s="256">
        <v>23.300000000000001</v>
      </c>
      <c r="I640" s="257"/>
      <c r="J640" s="253"/>
      <c r="K640" s="253"/>
      <c r="L640" s="258"/>
      <c r="M640" s="259"/>
      <c r="N640" s="260"/>
      <c r="O640" s="260"/>
      <c r="P640" s="260"/>
      <c r="Q640" s="260"/>
      <c r="R640" s="260"/>
      <c r="S640" s="260"/>
      <c r="T640" s="26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2" t="s">
        <v>233</v>
      </c>
      <c r="AU640" s="262" t="s">
        <v>85</v>
      </c>
      <c r="AV640" s="14" t="s">
        <v>85</v>
      </c>
      <c r="AW640" s="14" t="s">
        <v>32</v>
      </c>
      <c r="AX640" s="14" t="s">
        <v>76</v>
      </c>
      <c r="AY640" s="262" t="s">
        <v>224</v>
      </c>
    </row>
    <row r="641" s="14" customFormat="1">
      <c r="A641" s="14"/>
      <c r="B641" s="252"/>
      <c r="C641" s="253"/>
      <c r="D641" s="243" t="s">
        <v>233</v>
      </c>
      <c r="E641" s="254" t="s">
        <v>1</v>
      </c>
      <c r="F641" s="255" t="s">
        <v>836</v>
      </c>
      <c r="G641" s="253"/>
      <c r="H641" s="256">
        <v>17.399999999999999</v>
      </c>
      <c r="I641" s="257"/>
      <c r="J641" s="253"/>
      <c r="K641" s="253"/>
      <c r="L641" s="258"/>
      <c r="M641" s="259"/>
      <c r="N641" s="260"/>
      <c r="O641" s="260"/>
      <c r="P641" s="260"/>
      <c r="Q641" s="260"/>
      <c r="R641" s="260"/>
      <c r="S641" s="260"/>
      <c r="T641" s="26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2" t="s">
        <v>233</v>
      </c>
      <c r="AU641" s="262" t="s">
        <v>85</v>
      </c>
      <c r="AV641" s="14" t="s">
        <v>85</v>
      </c>
      <c r="AW641" s="14" t="s">
        <v>32</v>
      </c>
      <c r="AX641" s="14" t="s">
        <v>76</v>
      </c>
      <c r="AY641" s="262" t="s">
        <v>224</v>
      </c>
    </row>
    <row r="642" s="16" customFormat="1">
      <c r="A642" s="16"/>
      <c r="B642" s="274"/>
      <c r="C642" s="275"/>
      <c r="D642" s="243" t="s">
        <v>233</v>
      </c>
      <c r="E642" s="276" t="s">
        <v>1</v>
      </c>
      <c r="F642" s="277" t="s">
        <v>288</v>
      </c>
      <c r="G642" s="275"/>
      <c r="H642" s="278">
        <v>95.400000000000006</v>
      </c>
      <c r="I642" s="279"/>
      <c r="J642" s="275"/>
      <c r="K642" s="275"/>
      <c r="L642" s="280"/>
      <c r="M642" s="281"/>
      <c r="N642" s="282"/>
      <c r="O642" s="282"/>
      <c r="P642" s="282"/>
      <c r="Q642" s="282"/>
      <c r="R642" s="282"/>
      <c r="S642" s="282"/>
      <c r="T642" s="28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84" t="s">
        <v>233</v>
      </c>
      <c r="AU642" s="284" t="s">
        <v>85</v>
      </c>
      <c r="AV642" s="16" t="s">
        <v>243</v>
      </c>
      <c r="AW642" s="16" t="s">
        <v>32</v>
      </c>
      <c r="AX642" s="16" t="s">
        <v>76</v>
      </c>
      <c r="AY642" s="284" t="s">
        <v>224</v>
      </c>
    </row>
    <row r="643" s="14" customFormat="1">
      <c r="A643" s="14"/>
      <c r="B643" s="252"/>
      <c r="C643" s="253"/>
      <c r="D643" s="243" t="s">
        <v>233</v>
      </c>
      <c r="E643" s="254" t="s">
        <v>1</v>
      </c>
      <c r="F643" s="255" t="s">
        <v>837</v>
      </c>
      <c r="G643" s="253"/>
      <c r="H643" s="256">
        <v>10</v>
      </c>
      <c r="I643" s="257"/>
      <c r="J643" s="253"/>
      <c r="K643" s="253"/>
      <c r="L643" s="258"/>
      <c r="M643" s="259"/>
      <c r="N643" s="260"/>
      <c r="O643" s="260"/>
      <c r="P643" s="260"/>
      <c r="Q643" s="260"/>
      <c r="R643" s="260"/>
      <c r="S643" s="260"/>
      <c r="T643" s="26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2" t="s">
        <v>233</v>
      </c>
      <c r="AU643" s="262" t="s">
        <v>85</v>
      </c>
      <c r="AV643" s="14" t="s">
        <v>85</v>
      </c>
      <c r="AW643" s="14" t="s">
        <v>32</v>
      </c>
      <c r="AX643" s="14" t="s">
        <v>83</v>
      </c>
      <c r="AY643" s="262" t="s">
        <v>224</v>
      </c>
    </row>
    <row r="644" s="2" customFormat="1" ht="24.15" customHeight="1">
      <c r="A644" s="39"/>
      <c r="B644" s="40"/>
      <c r="C644" s="228" t="s">
        <v>838</v>
      </c>
      <c r="D644" s="228" t="s">
        <v>226</v>
      </c>
      <c r="E644" s="229" t="s">
        <v>817</v>
      </c>
      <c r="F644" s="230" t="s">
        <v>818</v>
      </c>
      <c r="G644" s="231" t="s">
        <v>229</v>
      </c>
      <c r="H644" s="232">
        <v>1.988</v>
      </c>
      <c r="I644" s="233"/>
      <c r="J644" s="234">
        <f>ROUND(I644*H644,2)</f>
        <v>0</v>
      </c>
      <c r="K644" s="230" t="s">
        <v>230</v>
      </c>
      <c r="L644" s="45"/>
      <c r="M644" s="235" t="s">
        <v>1</v>
      </c>
      <c r="N644" s="236" t="s">
        <v>41</v>
      </c>
      <c r="O644" s="92"/>
      <c r="P644" s="237">
        <f>O644*H644</f>
        <v>0</v>
      </c>
      <c r="Q644" s="237">
        <v>2.5018699999999998</v>
      </c>
      <c r="R644" s="237">
        <f>Q644*H644</f>
        <v>4.9737175599999999</v>
      </c>
      <c r="S644" s="237">
        <v>0</v>
      </c>
      <c r="T644" s="23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231</v>
      </c>
      <c r="AT644" s="239" t="s">
        <v>226</v>
      </c>
      <c r="AU644" s="239" t="s">
        <v>85</v>
      </c>
      <c r="AY644" s="18" t="s">
        <v>224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83</v>
      </c>
      <c r="BK644" s="240">
        <f>ROUND(I644*H644,2)</f>
        <v>0</v>
      </c>
      <c r="BL644" s="18" t="s">
        <v>231</v>
      </c>
      <c r="BM644" s="239" t="s">
        <v>839</v>
      </c>
    </row>
    <row r="645" s="13" customFormat="1">
      <c r="A645" s="13"/>
      <c r="B645" s="241"/>
      <c r="C645" s="242"/>
      <c r="D645" s="243" t="s">
        <v>233</v>
      </c>
      <c r="E645" s="244" t="s">
        <v>1</v>
      </c>
      <c r="F645" s="245" t="s">
        <v>840</v>
      </c>
      <c r="G645" s="242"/>
      <c r="H645" s="244" t="s">
        <v>1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1" t="s">
        <v>233</v>
      </c>
      <c r="AU645" s="251" t="s">
        <v>85</v>
      </c>
      <c r="AV645" s="13" t="s">
        <v>83</v>
      </c>
      <c r="AW645" s="13" t="s">
        <v>32</v>
      </c>
      <c r="AX645" s="13" t="s">
        <v>76</v>
      </c>
      <c r="AY645" s="251" t="s">
        <v>224</v>
      </c>
    </row>
    <row r="646" s="14" customFormat="1">
      <c r="A646" s="14"/>
      <c r="B646" s="252"/>
      <c r="C646" s="253"/>
      <c r="D646" s="243" t="s">
        <v>233</v>
      </c>
      <c r="E646" s="254" t="s">
        <v>1</v>
      </c>
      <c r="F646" s="255" t="s">
        <v>841</v>
      </c>
      <c r="G646" s="253"/>
      <c r="H646" s="256">
        <v>1.988</v>
      </c>
      <c r="I646" s="257"/>
      <c r="J646" s="253"/>
      <c r="K646" s="253"/>
      <c r="L646" s="258"/>
      <c r="M646" s="259"/>
      <c r="N646" s="260"/>
      <c r="O646" s="260"/>
      <c r="P646" s="260"/>
      <c r="Q646" s="260"/>
      <c r="R646" s="260"/>
      <c r="S646" s="260"/>
      <c r="T646" s="26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2" t="s">
        <v>233</v>
      </c>
      <c r="AU646" s="262" t="s">
        <v>85</v>
      </c>
      <c r="AV646" s="14" t="s">
        <v>85</v>
      </c>
      <c r="AW646" s="14" t="s">
        <v>32</v>
      </c>
      <c r="AX646" s="14" t="s">
        <v>83</v>
      </c>
      <c r="AY646" s="262" t="s">
        <v>224</v>
      </c>
    </row>
    <row r="647" s="2" customFormat="1" ht="24.15" customHeight="1">
      <c r="A647" s="39"/>
      <c r="B647" s="40"/>
      <c r="C647" s="228" t="s">
        <v>842</v>
      </c>
      <c r="D647" s="228" t="s">
        <v>226</v>
      </c>
      <c r="E647" s="229" t="s">
        <v>843</v>
      </c>
      <c r="F647" s="230" t="s">
        <v>844</v>
      </c>
      <c r="G647" s="231" t="s">
        <v>229</v>
      </c>
      <c r="H647" s="232">
        <v>4.1520000000000001</v>
      </c>
      <c r="I647" s="233"/>
      <c r="J647" s="234">
        <f>ROUND(I647*H647,2)</f>
        <v>0</v>
      </c>
      <c r="K647" s="230" t="s">
        <v>230</v>
      </c>
      <c r="L647" s="45"/>
      <c r="M647" s="235" t="s">
        <v>1</v>
      </c>
      <c r="N647" s="236" t="s">
        <v>41</v>
      </c>
      <c r="O647" s="92"/>
      <c r="P647" s="237">
        <f>O647*H647</f>
        <v>0</v>
      </c>
      <c r="Q647" s="237">
        <v>0</v>
      </c>
      <c r="R647" s="237">
        <f>Q647*H647</f>
        <v>0</v>
      </c>
      <c r="S647" s="237">
        <v>0</v>
      </c>
      <c r="T647" s="238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231</v>
      </c>
      <c r="AT647" s="239" t="s">
        <v>226</v>
      </c>
      <c r="AU647" s="239" t="s">
        <v>85</v>
      </c>
      <c r="AY647" s="18" t="s">
        <v>224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83</v>
      </c>
      <c r="BK647" s="240">
        <f>ROUND(I647*H647,2)</f>
        <v>0</v>
      </c>
      <c r="BL647" s="18" t="s">
        <v>231</v>
      </c>
      <c r="BM647" s="239" t="s">
        <v>845</v>
      </c>
    </row>
    <row r="648" s="2" customFormat="1" ht="24.15" customHeight="1">
      <c r="A648" s="39"/>
      <c r="B648" s="40"/>
      <c r="C648" s="228" t="s">
        <v>846</v>
      </c>
      <c r="D648" s="228" t="s">
        <v>226</v>
      </c>
      <c r="E648" s="229" t="s">
        <v>843</v>
      </c>
      <c r="F648" s="230" t="s">
        <v>844</v>
      </c>
      <c r="G648" s="231" t="s">
        <v>229</v>
      </c>
      <c r="H648" s="232">
        <v>4.25</v>
      </c>
      <c r="I648" s="233"/>
      <c r="J648" s="234">
        <f>ROUND(I648*H648,2)</f>
        <v>0</v>
      </c>
      <c r="K648" s="230" t="s">
        <v>230</v>
      </c>
      <c r="L648" s="45"/>
      <c r="M648" s="235" t="s">
        <v>1</v>
      </c>
      <c r="N648" s="236" t="s">
        <v>41</v>
      </c>
      <c r="O648" s="92"/>
      <c r="P648" s="237">
        <f>O648*H648</f>
        <v>0</v>
      </c>
      <c r="Q648" s="237">
        <v>0</v>
      </c>
      <c r="R648" s="237">
        <f>Q648*H648</f>
        <v>0</v>
      </c>
      <c r="S648" s="237">
        <v>0</v>
      </c>
      <c r="T648" s="238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9" t="s">
        <v>231</v>
      </c>
      <c r="AT648" s="239" t="s">
        <v>226</v>
      </c>
      <c r="AU648" s="239" t="s">
        <v>85</v>
      </c>
      <c r="AY648" s="18" t="s">
        <v>224</v>
      </c>
      <c r="BE648" s="240">
        <f>IF(N648="základní",J648,0)</f>
        <v>0</v>
      </c>
      <c r="BF648" s="240">
        <f>IF(N648="snížená",J648,0)</f>
        <v>0</v>
      </c>
      <c r="BG648" s="240">
        <f>IF(N648="zákl. přenesená",J648,0)</f>
        <v>0</v>
      </c>
      <c r="BH648" s="240">
        <f>IF(N648="sníž. přenesená",J648,0)</f>
        <v>0</v>
      </c>
      <c r="BI648" s="240">
        <f>IF(N648="nulová",J648,0)</f>
        <v>0</v>
      </c>
      <c r="BJ648" s="18" t="s">
        <v>83</v>
      </c>
      <c r="BK648" s="240">
        <f>ROUND(I648*H648,2)</f>
        <v>0</v>
      </c>
      <c r="BL648" s="18" t="s">
        <v>231</v>
      </c>
      <c r="BM648" s="239" t="s">
        <v>847</v>
      </c>
    </row>
    <row r="649" s="2" customFormat="1" ht="24.15" customHeight="1">
      <c r="A649" s="39"/>
      <c r="B649" s="40"/>
      <c r="C649" s="228" t="s">
        <v>848</v>
      </c>
      <c r="D649" s="228" t="s">
        <v>226</v>
      </c>
      <c r="E649" s="229" t="s">
        <v>849</v>
      </c>
      <c r="F649" s="230" t="s">
        <v>850</v>
      </c>
      <c r="G649" s="231" t="s">
        <v>229</v>
      </c>
      <c r="H649" s="232">
        <v>9.5999999999999996</v>
      </c>
      <c r="I649" s="233"/>
      <c r="J649" s="234">
        <f>ROUND(I649*H649,2)</f>
        <v>0</v>
      </c>
      <c r="K649" s="230" t="s">
        <v>230</v>
      </c>
      <c r="L649" s="45"/>
      <c r="M649" s="235" t="s">
        <v>1</v>
      </c>
      <c r="N649" s="236" t="s">
        <v>41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231</v>
      </c>
      <c r="AT649" s="239" t="s">
        <v>226</v>
      </c>
      <c r="AU649" s="239" t="s">
        <v>85</v>
      </c>
      <c r="AY649" s="18" t="s">
        <v>224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83</v>
      </c>
      <c r="BK649" s="240">
        <f>ROUND(I649*H649,2)</f>
        <v>0</v>
      </c>
      <c r="BL649" s="18" t="s">
        <v>231</v>
      </c>
      <c r="BM649" s="239" t="s">
        <v>851</v>
      </c>
    </row>
    <row r="650" s="2" customFormat="1" ht="24.15" customHeight="1">
      <c r="A650" s="39"/>
      <c r="B650" s="40"/>
      <c r="C650" s="228" t="s">
        <v>852</v>
      </c>
      <c r="D650" s="228" t="s">
        <v>226</v>
      </c>
      <c r="E650" s="229" t="s">
        <v>853</v>
      </c>
      <c r="F650" s="230" t="s">
        <v>854</v>
      </c>
      <c r="G650" s="231" t="s">
        <v>229</v>
      </c>
      <c r="H650" s="232">
        <v>4.25</v>
      </c>
      <c r="I650" s="233"/>
      <c r="J650" s="234">
        <f>ROUND(I650*H650,2)</f>
        <v>0</v>
      </c>
      <c r="K650" s="230" t="s">
        <v>230</v>
      </c>
      <c r="L650" s="45"/>
      <c r="M650" s="235" t="s">
        <v>1</v>
      </c>
      <c r="N650" s="236" t="s">
        <v>41</v>
      </c>
      <c r="O650" s="92"/>
      <c r="P650" s="237">
        <f>O650*H650</f>
        <v>0</v>
      </c>
      <c r="Q650" s="237">
        <v>0</v>
      </c>
      <c r="R650" s="237">
        <f>Q650*H650</f>
        <v>0</v>
      </c>
      <c r="S650" s="237">
        <v>0</v>
      </c>
      <c r="T650" s="238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9" t="s">
        <v>231</v>
      </c>
      <c r="AT650" s="239" t="s">
        <v>226</v>
      </c>
      <c r="AU650" s="239" t="s">
        <v>85</v>
      </c>
      <c r="AY650" s="18" t="s">
        <v>224</v>
      </c>
      <c r="BE650" s="240">
        <f>IF(N650="základní",J650,0)</f>
        <v>0</v>
      </c>
      <c r="BF650" s="240">
        <f>IF(N650="snížená",J650,0)</f>
        <v>0</v>
      </c>
      <c r="BG650" s="240">
        <f>IF(N650="zákl. přenesená",J650,0)</f>
        <v>0</v>
      </c>
      <c r="BH650" s="240">
        <f>IF(N650="sníž. přenesená",J650,0)</f>
        <v>0</v>
      </c>
      <c r="BI650" s="240">
        <f>IF(N650="nulová",J650,0)</f>
        <v>0</v>
      </c>
      <c r="BJ650" s="18" t="s">
        <v>83</v>
      </c>
      <c r="BK650" s="240">
        <f>ROUND(I650*H650,2)</f>
        <v>0</v>
      </c>
      <c r="BL650" s="18" t="s">
        <v>231</v>
      </c>
      <c r="BM650" s="239" t="s">
        <v>855</v>
      </c>
    </row>
    <row r="651" s="2" customFormat="1" ht="24.15" customHeight="1">
      <c r="A651" s="39"/>
      <c r="B651" s="40"/>
      <c r="C651" s="228" t="s">
        <v>856</v>
      </c>
      <c r="D651" s="228" t="s">
        <v>226</v>
      </c>
      <c r="E651" s="229" t="s">
        <v>857</v>
      </c>
      <c r="F651" s="230" t="s">
        <v>858</v>
      </c>
      <c r="G651" s="231" t="s">
        <v>229</v>
      </c>
      <c r="H651" s="232">
        <v>9.5999999999999996</v>
      </c>
      <c r="I651" s="233"/>
      <c r="J651" s="234">
        <f>ROUND(I651*H651,2)</f>
        <v>0</v>
      </c>
      <c r="K651" s="230" t="s">
        <v>230</v>
      </c>
      <c r="L651" s="45"/>
      <c r="M651" s="235" t="s">
        <v>1</v>
      </c>
      <c r="N651" s="236" t="s">
        <v>41</v>
      </c>
      <c r="O651" s="92"/>
      <c r="P651" s="237">
        <f>O651*H651</f>
        <v>0</v>
      </c>
      <c r="Q651" s="237">
        <v>0</v>
      </c>
      <c r="R651" s="237">
        <f>Q651*H651</f>
        <v>0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231</v>
      </c>
      <c r="AT651" s="239" t="s">
        <v>226</v>
      </c>
      <c r="AU651" s="239" t="s">
        <v>85</v>
      </c>
      <c r="AY651" s="18" t="s">
        <v>224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83</v>
      </c>
      <c r="BK651" s="240">
        <f>ROUND(I651*H651,2)</f>
        <v>0</v>
      </c>
      <c r="BL651" s="18" t="s">
        <v>231</v>
      </c>
      <c r="BM651" s="239" t="s">
        <v>859</v>
      </c>
    </row>
    <row r="652" s="2" customFormat="1" ht="16.5" customHeight="1">
      <c r="A652" s="39"/>
      <c r="B652" s="40"/>
      <c r="C652" s="228" t="s">
        <v>860</v>
      </c>
      <c r="D652" s="228" t="s">
        <v>226</v>
      </c>
      <c r="E652" s="229" t="s">
        <v>861</v>
      </c>
      <c r="F652" s="230" t="s">
        <v>862</v>
      </c>
      <c r="G652" s="231" t="s">
        <v>296</v>
      </c>
      <c r="H652" s="232">
        <v>17.306000000000001</v>
      </c>
      <c r="I652" s="233"/>
      <c r="J652" s="234">
        <f>ROUND(I652*H652,2)</f>
        <v>0</v>
      </c>
      <c r="K652" s="230" t="s">
        <v>230</v>
      </c>
      <c r="L652" s="45"/>
      <c r="M652" s="235" t="s">
        <v>1</v>
      </c>
      <c r="N652" s="236" t="s">
        <v>41</v>
      </c>
      <c r="O652" s="92"/>
      <c r="P652" s="237">
        <f>O652*H652</f>
        <v>0</v>
      </c>
      <c r="Q652" s="237">
        <v>0.013520000000000001</v>
      </c>
      <c r="R652" s="237">
        <f>Q652*H652</f>
        <v>0.23397712000000004</v>
      </c>
      <c r="S652" s="237">
        <v>0</v>
      </c>
      <c r="T652" s="238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9" t="s">
        <v>231</v>
      </c>
      <c r="AT652" s="239" t="s">
        <v>226</v>
      </c>
      <c r="AU652" s="239" t="s">
        <v>85</v>
      </c>
      <c r="AY652" s="18" t="s">
        <v>224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83</v>
      </c>
      <c r="BK652" s="240">
        <f>ROUND(I652*H652,2)</f>
        <v>0</v>
      </c>
      <c r="BL652" s="18" t="s">
        <v>231</v>
      </c>
      <c r="BM652" s="239" t="s">
        <v>863</v>
      </c>
    </row>
    <row r="653" s="14" customFormat="1">
      <c r="A653" s="14"/>
      <c r="B653" s="252"/>
      <c r="C653" s="253"/>
      <c r="D653" s="243" t="s">
        <v>233</v>
      </c>
      <c r="E653" s="254" t="s">
        <v>1</v>
      </c>
      <c r="F653" s="255" t="s">
        <v>864</v>
      </c>
      <c r="G653" s="253"/>
      <c r="H653" s="256">
        <v>0.94999999999999996</v>
      </c>
      <c r="I653" s="257"/>
      <c r="J653" s="253"/>
      <c r="K653" s="253"/>
      <c r="L653" s="258"/>
      <c r="M653" s="259"/>
      <c r="N653" s="260"/>
      <c r="O653" s="260"/>
      <c r="P653" s="260"/>
      <c r="Q653" s="260"/>
      <c r="R653" s="260"/>
      <c r="S653" s="260"/>
      <c r="T653" s="26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2" t="s">
        <v>233</v>
      </c>
      <c r="AU653" s="262" t="s">
        <v>85</v>
      </c>
      <c r="AV653" s="14" t="s">
        <v>85</v>
      </c>
      <c r="AW653" s="14" t="s">
        <v>32</v>
      </c>
      <c r="AX653" s="14" t="s">
        <v>76</v>
      </c>
      <c r="AY653" s="262" t="s">
        <v>224</v>
      </c>
    </row>
    <row r="654" s="14" customFormat="1">
      <c r="A654" s="14"/>
      <c r="B654" s="252"/>
      <c r="C654" s="253"/>
      <c r="D654" s="243" t="s">
        <v>233</v>
      </c>
      <c r="E654" s="254" t="s">
        <v>1</v>
      </c>
      <c r="F654" s="255" t="s">
        <v>865</v>
      </c>
      <c r="G654" s="253"/>
      <c r="H654" s="256">
        <v>3.5179999999999998</v>
      </c>
      <c r="I654" s="257"/>
      <c r="J654" s="253"/>
      <c r="K654" s="253"/>
      <c r="L654" s="258"/>
      <c r="M654" s="259"/>
      <c r="N654" s="260"/>
      <c r="O654" s="260"/>
      <c r="P654" s="260"/>
      <c r="Q654" s="260"/>
      <c r="R654" s="260"/>
      <c r="S654" s="260"/>
      <c r="T654" s="26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2" t="s">
        <v>233</v>
      </c>
      <c r="AU654" s="262" t="s">
        <v>85</v>
      </c>
      <c r="AV654" s="14" t="s">
        <v>85</v>
      </c>
      <c r="AW654" s="14" t="s">
        <v>32</v>
      </c>
      <c r="AX654" s="14" t="s">
        <v>76</v>
      </c>
      <c r="AY654" s="262" t="s">
        <v>224</v>
      </c>
    </row>
    <row r="655" s="13" customFormat="1">
      <c r="A655" s="13"/>
      <c r="B655" s="241"/>
      <c r="C655" s="242"/>
      <c r="D655" s="243" t="s">
        <v>233</v>
      </c>
      <c r="E655" s="244" t="s">
        <v>1</v>
      </c>
      <c r="F655" s="245" t="s">
        <v>820</v>
      </c>
      <c r="G655" s="242"/>
      <c r="H655" s="244" t="s">
        <v>1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1" t="s">
        <v>233</v>
      </c>
      <c r="AU655" s="251" t="s">
        <v>85</v>
      </c>
      <c r="AV655" s="13" t="s">
        <v>83</v>
      </c>
      <c r="AW655" s="13" t="s">
        <v>32</v>
      </c>
      <c r="AX655" s="13" t="s">
        <v>76</v>
      </c>
      <c r="AY655" s="251" t="s">
        <v>224</v>
      </c>
    </row>
    <row r="656" s="14" customFormat="1">
      <c r="A656" s="14"/>
      <c r="B656" s="252"/>
      <c r="C656" s="253"/>
      <c r="D656" s="243" t="s">
        <v>233</v>
      </c>
      <c r="E656" s="254" t="s">
        <v>1</v>
      </c>
      <c r="F656" s="255" t="s">
        <v>866</v>
      </c>
      <c r="G656" s="253"/>
      <c r="H656" s="256">
        <v>2.992</v>
      </c>
      <c r="I656" s="257"/>
      <c r="J656" s="253"/>
      <c r="K656" s="253"/>
      <c r="L656" s="258"/>
      <c r="M656" s="259"/>
      <c r="N656" s="260"/>
      <c r="O656" s="260"/>
      <c r="P656" s="260"/>
      <c r="Q656" s="260"/>
      <c r="R656" s="260"/>
      <c r="S656" s="260"/>
      <c r="T656" s="26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2" t="s">
        <v>233</v>
      </c>
      <c r="AU656" s="262" t="s">
        <v>85</v>
      </c>
      <c r="AV656" s="14" t="s">
        <v>85</v>
      </c>
      <c r="AW656" s="14" t="s">
        <v>32</v>
      </c>
      <c r="AX656" s="14" t="s">
        <v>76</v>
      </c>
      <c r="AY656" s="262" t="s">
        <v>224</v>
      </c>
    </row>
    <row r="657" s="14" customFormat="1">
      <c r="A657" s="14"/>
      <c r="B657" s="252"/>
      <c r="C657" s="253"/>
      <c r="D657" s="243" t="s">
        <v>233</v>
      </c>
      <c r="E657" s="254" t="s">
        <v>1</v>
      </c>
      <c r="F657" s="255" t="s">
        <v>867</v>
      </c>
      <c r="G657" s="253"/>
      <c r="H657" s="256">
        <v>2.0960000000000001</v>
      </c>
      <c r="I657" s="257"/>
      <c r="J657" s="253"/>
      <c r="K657" s="253"/>
      <c r="L657" s="258"/>
      <c r="M657" s="259"/>
      <c r="N657" s="260"/>
      <c r="O657" s="260"/>
      <c r="P657" s="260"/>
      <c r="Q657" s="260"/>
      <c r="R657" s="260"/>
      <c r="S657" s="260"/>
      <c r="T657" s="26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2" t="s">
        <v>233</v>
      </c>
      <c r="AU657" s="262" t="s">
        <v>85</v>
      </c>
      <c r="AV657" s="14" t="s">
        <v>85</v>
      </c>
      <c r="AW657" s="14" t="s">
        <v>32</v>
      </c>
      <c r="AX657" s="14" t="s">
        <v>76</v>
      </c>
      <c r="AY657" s="262" t="s">
        <v>224</v>
      </c>
    </row>
    <row r="658" s="14" customFormat="1">
      <c r="A658" s="14"/>
      <c r="B658" s="252"/>
      <c r="C658" s="253"/>
      <c r="D658" s="243" t="s">
        <v>233</v>
      </c>
      <c r="E658" s="254" t="s">
        <v>1</v>
      </c>
      <c r="F658" s="255" t="s">
        <v>868</v>
      </c>
      <c r="G658" s="253"/>
      <c r="H658" s="256">
        <v>1.28</v>
      </c>
      <c r="I658" s="257"/>
      <c r="J658" s="253"/>
      <c r="K658" s="253"/>
      <c r="L658" s="258"/>
      <c r="M658" s="259"/>
      <c r="N658" s="260"/>
      <c r="O658" s="260"/>
      <c r="P658" s="260"/>
      <c r="Q658" s="260"/>
      <c r="R658" s="260"/>
      <c r="S658" s="260"/>
      <c r="T658" s="26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2" t="s">
        <v>233</v>
      </c>
      <c r="AU658" s="262" t="s">
        <v>85</v>
      </c>
      <c r="AV658" s="14" t="s">
        <v>85</v>
      </c>
      <c r="AW658" s="14" t="s">
        <v>32</v>
      </c>
      <c r="AX658" s="14" t="s">
        <v>76</v>
      </c>
      <c r="AY658" s="262" t="s">
        <v>224</v>
      </c>
    </row>
    <row r="659" s="14" customFormat="1">
      <c r="A659" s="14"/>
      <c r="B659" s="252"/>
      <c r="C659" s="253"/>
      <c r="D659" s="243" t="s">
        <v>233</v>
      </c>
      <c r="E659" s="254" t="s">
        <v>1</v>
      </c>
      <c r="F659" s="255" t="s">
        <v>869</v>
      </c>
      <c r="G659" s="253"/>
      <c r="H659" s="256">
        <v>1.1200000000000001</v>
      </c>
      <c r="I659" s="257"/>
      <c r="J659" s="253"/>
      <c r="K659" s="253"/>
      <c r="L659" s="258"/>
      <c r="M659" s="259"/>
      <c r="N659" s="260"/>
      <c r="O659" s="260"/>
      <c r="P659" s="260"/>
      <c r="Q659" s="260"/>
      <c r="R659" s="260"/>
      <c r="S659" s="260"/>
      <c r="T659" s="26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2" t="s">
        <v>233</v>
      </c>
      <c r="AU659" s="262" t="s">
        <v>85</v>
      </c>
      <c r="AV659" s="14" t="s">
        <v>85</v>
      </c>
      <c r="AW659" s="14" t="s">
        <v>32</v>
      </c>
      <c r="AX659" s="14" t="s">
        <v>76</v>
      </c>
      <c r="AY659" s="262" t="s">
        <v>224</v>
      </c>
    </row>
    <row r="660" s="14" customFormat="1">
      <c r="A660" s="14"/>
      <c r="B660" s="252"/>
      <c r="C660" s="253"/>
      <c r="D660" s="243" t="s">
        <v>233</v>
      </c>
      <c r="E660" s="254" t="s">
        <v>1</v>
      </c>
      <c r="F660" s="255" t="s">
        <v>870</v>
      </c>
      <c r="G660" s="253"/>
      <c r="H660" s="256">
        <v>3.3500000000000001</v>
      </c>
      <c r="I660" s="257"/>
      <c r="J660" s="253"/>
      <c r="K660" s="253"/>
      <c r="L660" s="258"/>
      <c r="M660" s="259"/>
      <c r="N660" s="260"/>
      <c r="O660" s="260"/>
      <c r="P660" s="260"/>
      <c r="Q660" s="260"/>
      <c r="R660" s="260"/>
      <c r="S660" s="260"/>
      <c r="T660" s="26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2" t="s">
        <v>233</v>
      </c>
      <c r="AU660" s="262" t="s">
        <v>85</v>
      </c>
      <c r="AV660" s="14" t="s">
        <v>85</v>
      </c>
      <c r="AW660" s="14" t="s">
        <v>32</v>
      </c>
      <c r="AX660" s="14" t="s">
        <v>76</v>
      </c>
      <c r="AY660" s="262" t="s">
        <v>224</v>
      </c>
    </row>
    <row r="661" s="14" customFormat="1">
      <c r="A661" s="14"/>
      <c r="B661" s="252"/>
      <c r="C661" s="253"/>
      <c r="D661" s="243" t="s">
        <v>233</v>
      </c>
      <c r="E661" s="254" t="s">
        <v>1</v>
      </c>
      <c r="F661" s="255" t="s">
        <v>871</v>
      </c>
      <c r="G661" s="253"/>
      <c r="H661" s="256">
        <v>1.2250000000000001</v>
      </c>
      <c r="I661" s="257"/>
      <c r="J661" s="253"/>
      <c r="K661" s="253"/>
      <c r="L661" s="258"/>
      <c r="M661" s="259"/>
      <c r="N661" s="260"/>
      <c r="O661" s="260"/>
      <c r="P661" s="260"/>
      <c r="Q661" s="260"/>
      <c r="R661" s="260"/>
      <c r="S661" s="260"/>
      <c r="T661" s="26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2" t="s">
        <v>233</v>
      </c>
      <c r="AU661" s="262" t="s">
        <v>85</v>
      </c>
      <c r="AV661" s="14" t="s">
        <v>85</v>
      </c>
      <c r="AW661" s="14" t="s">
        <v>32</v>
      </c>
      <c r="AX661" s="14" t="s">
        <v>76</v>
      </c>
      <c r="AY661" s="262" t="s">
        <v>224</v>
      </c>
    </row>
    <row r="662" s="14" customFormat="1">
      <c r="A662" s="14"/>
      <c r="B662" s="252"/>
      <c r="C662" s="253"/>
      <c r="D662" s="243" t="s">
        <v>233</v>
      </c>
      <c r="E662" s="254" t="s">
        <v>1</v>
      </c>
      <c r="F662" s="255" t="s">
        <v>872</v>
      </c>
      <c r="G662" s="253"/>
      <c r="H662" s="256">
        <v>0.77500000000000002</v>
      </c>
      <c r="I662" s="257"/>
      <c r="J662" s="253"/>
      <c r="K662" s="253"/>
      <c r="L662" s="258"/>
      <c r="M662" s="259"/>
      <c r="N662" s="260"/>
      <c r="O662" s="260"/>
      <c r="P662" s="260"/>
      <c r="Q662" s="260"/>
      <c r="R662" s="260"/>
      <c r="S662" s="260"/>
      <c r="T662" s="26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2" t="s">
        <v>233</v>
      </c>
      <c r="AU662" s="262" t="s">
        <v>85</v>
      </c>
      <c r="AV662" s="14" t="s">
        <v>85</v>
      </c>
      <c r="AW662" s="14" t="s">
        <v>32</v>
      </c>
      <c r="AX662" s="14" t="s">
        <v>76</v>
      </c>
      <c r="AY662" s="262" t="s">
        <v>224</v>
      </c>
    </row>
    <row r="663" s="15" customFormat="1">
      <c r="A663" s="15"/>
      <c r="B663" s="263"/>
      <c r="C663" s="264"/>
      <c r="D663" s="243" t="s">
        <v>233</v>
      </c>
      <c r="E663" s="265" t="s">
        <v>1</v>
      </c>
      <c r="F663" s="266" t="s">
        <v>237</v>
      </c>
      <c r="G663" s="264"/>
      <c r="H663" s="267">
        <v>17.306000000000001</v>
      </c>
      <c r="I663" s="268"/>
      <c r="J663" s="264"/>
      <c r="K663" s="264"/>
      <c r="L663" s="269"/>
      <c r="M663" s="270"/>
      <c r="N663" s="271"/>
      <c r="O663" s="271"/>
      <c r="P663" s="271"/>
      <c r="Q663" s="271"/>
      <c r="R663" s="271"/>
      <c r="S663" s="271"/>
      <c r="T663" s="272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3" t="s">
        <v>233</v>
      </c>
      <c r="AU663" s="273" t="s">
        <v>85</v>
      </c>
      <c r="AV663" s="15" t="s">
        <v>231</v>
      </c>
      <c r="AW663" s="15" t="s">
        <v>32</v>
      </c>
      <c r="AX663" s="15" t="s">
        <v>83</v>
      </c>
      <c r="AY663" s="273" t="s">
        <v>224</v>
      </c>
    </row>
    <row r="664" s="2" customFormat="1" ht="16.5" customHeight="1">
      <c r="A664" s="39"/>
      <c r="B664" s="40"/>
      <c r="C664" s="228" t="s">
        <v>873</v>
      </c>
      <c r="D664" s="228" t="s">
        <v>226</v>
      </c>
      <c r="E664" s="229" t="s">
        <v>861</v>
      </c>
      <c r="F664" s="230" t="s">
        <v>862</v>
      </c>
      <c r="G664" s="231" t="s">
        <v>296</v>
      </c>
      <c r="H664" s="232">
        <v>13.256</v>
      </c>
      <c r="I664" s="233"/>
      <c r="J664" s="234">
        <f>ROUND(I664*H664,2)</f>
        <v>0</v>
      </c>
      <c r="K664" s="230" t="s">
        <v>230</v>
      </c>
      <c r="L664" s="45"/>
      <c r="M664" s="235" t="s">
        <v>1</v>
      </c>
      <c r="N664" s="236" t="s">
        <v>41</v>
      </c>
      <c r="O664" s="92"/>
      <c r="P664" s="237">
        <f>O664*H664</f>
        <v>0</v>
      </c>
      <c r="Q664" s="237">
        <v>0.013520000000000001</v>
      </c>
      <c r="R664" s="237">
        <f>Q664*H664</f>
        <v>0.17922112000000001</v>
      </c>
      <c r="S664" s="237">
        <v>0</v>
      </c>
      <c r="T664" s="238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9" t="s">
        <v>231</v>
      </c>
      <c r="AT664" s="239" t="s">
        <v>226</v>
      </c>
      <c r="AU664" s="239" t="s">
        <v>85</v>
      </c>
      <c r="AY664" s="18" t="s">
        <v>224</v>
      </c>
      <c r="BE664" s="240">
        <f>IF(N664="základní",J664,0)</f>
        <v>0</v>
      </c>
      <c r="BF664" s="240">
        <f>IF(N664="snížená",J664,0)</f>
        <v>0</v>
      </c>
      <c r="BG664" s="240">
        <f>IF(N664="zákl. přenesená",J664,0)</f>
        <v>0</v>
      </c>
      <c r="BH664" s="240">
        <f>IF(N664="sníž. přenesená",J664,0)</f>
        <v>0</v>
      </c>
      <c r="BI664" s="240">
        <f>IF(N664="nulová",J664,0)</f>
        <v>0</v>
      </c>
      <c r="BJ664" s="18" t="s">
        <v>83</v>
      </c>
      <c r="BK664" s="240">
        <f>ROUND(I664*H664,2)</f>
        <v>0</v>
      </c>
      <c r="BL664" s="18" t="s">
        <v>231</v>
      </c>
      <c r="BM664" s="239" t="s">
        <v>874</v>
      </c>
    </row>
    <row r="665" s="13" customFormat="1">
      <c r="A665" s="13"/>
      <c r="B665" s="241"/>
      <c r="C665" s="242"/>
      <c r="D665" s="243" t="s">
        <v>233</v>
      </c>
      <c r="E665" s="244" t="s">
        <v>1</v>
      </c>
      <c r="F665" s="245" t="s">
        <v>840</v>
      </c>
      <c r="G665" s="242"/>
      <c r="H665" s="244" t="s">
        <v>1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1" t="s">
        <v>233</v>
      </c>
      <c r="AU665" s="251" t="s">
        <v>85</v>
      </c>
      <c r="AV665" s="13" t="s">
        <v>83</v>
      </c>
      <c r="AW665" s="13" t="s">
        <v>32</v>
      </c>
      <c r="AX665" s="13" t="s">
        <v>76</v>
      </c>
      <c r="AY665" s="251" t="s">
        <v>224</v>
      </c>
    </row>
    <row r="666" s="14" customFormat="1">
      <c r="A666" s="14"/>
      <c r="B666" s="252"/>
      <c r="C666" s="253"/>
      <c r="D666" s="243" t="s">
        <v>233</v>
      </c>
      <c r="E666" s="254" t="s">
        <v>1</v>
      </c>
      <c r="F666" s="255" t="s">
        <v>875</v>
      </c>
      <c r="G666" s="253"/>
      <c r="H666" s="256">
        <v>13.256</v>
      </c>
      <c r="I666" s="257"/>
      <c r="J666" s="253"/>
      <c r="K666" s="253"/>
      <c r="L666" s="258"/>
      <c r="M666" s="259"/>
      <c r="N666" s="260"/>
      <c r="O666" s="260"/>
      <c r="P666" s="260"/>
      <c r="Q666" s="260"/>
      <c r="R666" s="260"/>
      <c r="S666" s="260"/>
      <c r="T666" s="26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2" t="s">
        <v>233</v>
      </c>
      <c r="AU666" s="262" t="s">
        <v>85</v>
      </c>
      <c r="AV666" s="14" t="s">
        <v>85</v>
      </c>
      <c r="AW666" s="14" t="s">
        <v>32</v>
      </c>
      <c r="AX666" s="14" t="s">
        <v>83</v>
      </c>
      <c r="AY666" s="262" t="s">
        <v>224</v>
      </c>
    </row>
    <row r="667" s="2" customFormat="1" ht="16.5" customHeight="1">
      <c r="A667" s="39"/>
      <c r="B667" s="40"/>
      <c r="C667" s="228" t="s">
        <v>876</v>
      </c>
      <c r="D667" s="228" t="s">
        <v>226</v>
      </c>
      <c r="E667" s="229" t="s">
        <v>877</v>
      </c>
      <c r="F667" s="230" t="s">
        <v>878</v>
      </c>
      <c r="G667" s="231" t="s">
        <v>296</v>
      </c>
      <c r="H667" s="232">
        <v>17.306000000000001</v>
      </c>
      <c r="I667" s="233"/>
      <c r="J667" s="234">
        <f>ROUND(I667*H667,2)</f>
        <v>0</v>
      </c>
      <c r="K667" s="230" t="s">
        <v>230</v>
      </c>
      <c r="L667" s="45"/>
      <c r="M667" s="235" t="s">
        <v>1</v>
      </c>
      <c r="N667" s="236" t="s">
        <v>41</v>
      </c>
      <c r="O667" s="92"/>
      <c r="P667" s="237">
        <f>O667*H667</f>
        <v>0</v>
      </c>
      <c r="Q667" s="237">
        <v>0</v>
      </c>
      <c r="R667" s="237">
        <f>Q667*H667</f>
        <v>0</v>
      </c>
      <c r="S667" s="237">
        <v>0</v>
      </c>
      <c r="T667" s="238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9" t="s">
        <v>231</v>
      </c>
      <c r="AT667" s="239" t="s">
        <v>226</v>
      </c>
      <c r="AU667" s="239" t="s">
        <v>85</v>
      </c>
      <c r="AY667" s="18" t="s">
        <v>224</v>
      </c>
      <c r="BE667" s="240">
        <f>IF(N667="základní",J667,0)</f>
        <v>0</v>
      </c>
      <c r="BF667" s="240">
        <f>IF(N667="snížená",J667,0)</f>
        <v>0</v>
      </c>
      <c r="BG667" s="240">
        <f>IF(N667="zákl. přenesená",J667,0)</f>
        <v>0</v>
      </c>
      <c r="BH667" s="240">
        <f>IF(N667="sníž. přenesená",J667,0)</f>
        <v>0</v>
      </c>
      <c r="BI667" s="240">
        <f>IF(N667="nulová",J667,0)</f>
        <v>0</v>
      </c>
      <c r="BJ667" s="18" t="s">
        <v>83</v>
      </c>
      <c r="BK667" s="240">
        <f>ROUND(I667*H667,2)</f>
        <v>0</v>
      </c>
      <c r="BL667" s="18" t="s">
        <v>231</v>
      </c>
      <c r="BM667" s="239" t="s">
        <v>879</v>
      </c>
    </row>
    <row r="668" s="2" customFormat="1" ht="16.5" customHeight="1">
      <c r="A668" s="39"/>
      <c r="B668" s="40"/>
      <c r="C668" s="228" t="s">
        <v>880</v>
      </c>
      <c r="D668" s="228" t="s">
        <v>226</v>
      </c>
      <c r="E668" s="229" t="s">
        <v>877</v>
      </c>
      <c r="F668" s="230" t="s">
        <v>878</v>
      </c>
      <c r="G668" s="231" t="s">
        <v>296</v>
      </c>
      <c r="H668" s="232">
        <v>13.256</v>
      </c>
      <c r="I668" s="233"/>
      <c r="J668" s="234">
        <f>ROUND(I668*H668,2)</f>
        <v>0</v>
      </c>
      <c r="K668" s="230" t="s">
        <v>230</v>
      </c>
      <c r="L668" s="45"/>
      <c r="M668" s="235" t="s">
        <v>1</v>
      </c>
      <c r="N668" s="236" t="s">
        <v>41</v>
      </c>
      <c r="O668" s="92"/>
      <c r="P668" s="237">
        <f>O668*H668</f>
        <v>0</v>
      </c>
      <c r="Q668" s="237">
        <v>0</v>
      </c>
      <c r="R668" s="237">
        <f>Q668*H668</f>
        <v>0</v>
      </c>
      <c r="S668" s="237">
        <v>0</v>
      </c>
      <c r="T668" s="238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9" t="s">
        <v>231</v>
      </c>
      <c r="AT668" s="239" t="s">
        <v>226</v>
      </c>
      <c r="AU668" s="239" t="s">
        <v>85</v>
      </c>
      <c r="AY668" s="18" t="s">
        <v>224</v>
      </c>
      <c r="BE668" s="240">
        <f>IF(N668="základní",J668,0)</f>
        <v>0</v>
      </c>
      <c r="BF668" s="240">
        <f>IF(N668="snížená",J668,0)</f>
        <v>0</v>
      </c>
      <c r="BG668" s="240">
        <f>IF(N668="zákl. přenesená",J668,0)</f>
        <v>0</v>
      </c>
      <c r="BH668" s="240">
        <f>IF(N668="sníž. přenesená",J668,0)</f>
        <v>0</v>
      </c>
      <c r="BI668" s="240">
        <f>IF(N668="nulová",J668,0)</f>
        <v>0</v>
      </c>
      <c r="BJ668" s="18" t="s">
        <v>83</v>
      </c>
      <c r="BK668" s="240">
        <f>ROUND(I668*H668,2)</f>
        <v>0</v>
      </c>
      <c r="BL668" s="18" t="s">
        <v>231</v>
      </c>
      <c r="BM668" s="239" t="s">
        <v>881</v>
      </c>
    </row>
    <row r="669" s="2" customFormat="1" ht="16.5" customHeight="1">
      <c r="A669" s="39"/>
      <c r="B669" s="40"/>
      <c r="C669" s="228" t="s">
        <v>882</v>
      </c>
      <c r="D669" s="228" t="s">
        <v>226</v>
      </c>
      <c r="E669" s="229" t="s">
        <v>883</v>
      </c>
      <c r="F669" s="230" t="s">
        <v>884</v>
      </c>
      <c r="G669" s="231" t="s">
        <v>332</v>
      </c>
      <c r="H669" s="232">
        <v>0.098000000000000004</v>
      </c>
      <c r="I669" s="233"/>
      <c r="J669" s="234">
        <f>ROUND(I669*H669,2)</f>
        <v>0</v>
      </c>
      <c r="K669" s="230" t="s">
        <v>230</v>
      </c>
      <c r="L669" s="45"/>
      <c r="M669" s="235" t="s">
        <v>1</v>
      </c>
      <c r="N669" s="236" t="s">
        <v>41</v>
      </c>
      <c r="O669" s="92"/>
      <c r="P669" s="237">
        <f>O669*H669</f>
        <v>0</v>
      </c>
      <c r="Q669" s="237">
        <v>1.06277</v>
      </c>
      <c r="R669" s="237">
        <f>Q669*H669</f>
        <v>0.10415146</v>
      </c>
      <c r="S669" s="237">
        <v>0</v>
      </c>
      <c r="T669" s="238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9" t="s">
        <v>231</v>
      </c>
      <c r="AT669" s="239" t="s">
        <v>226</v>
      </c>
      <c r="AU669" s="239" t="s">
        <v>85</v>
      </c>
      <c r="AY669" s="18" t="s">
        <v>224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83</v>
      </c>
      <c r="BK669" s="240">
        <f>ROUND(I669*H669,2)</f>
        <v>0</v>
      </c>
      <c r="BL669" s="18" t="s">
        <v>231</v>
      </c>
      <c r="BM669" s="239" t="s">
        <v>885</v>
      </c>
    </row>
    <row r="670" s="14" customFormat="1">
      <c r="A670" s="14"/>
      <c r="B670" s="252"/>
      <c r="C670" s="253"/>
      <c r="D670" s="243" t="s">
        <v>233</v>
      </c>
      <c r="E670" s="254" t="s">
        <v>1</v>
      </c>
      <c r="F670" s="255" t="s">
        <v>886</v>
      </c>
      <c r="G670" s="253"/>
      <c r="H670" s="256">
        <v>0.098000000000000004</v>
      </c>
      <c r="I670" s="257"/>
      <c r="J670" s="253"/>
      <c r="K670" s="253"/>
      <c r="L670" s="258"/>
      <c r="M670" s="259"/>
      <c r="N670" s="260"/>
      <c r="O670" s="260"/>
      <c r="P670" s="260"/>
      <c r="Q670" s="260"/>
      <c r="R670" s="260"/>
      <c r="S670" s="260"/>
      <c r="T670" s="26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2" t="s">
        <v>233</v>
      </c>
      <c r="AU670" s="262" t="s">
        <v>85</v>
      </c>
      <c r="AV670" s="14" t="s">
        <v>85</v>
      </c>
      <c r="AW670" s="14" t="s">
        <v>32</v>
      </c>
      <c r="AX670" s="14" t="s">
        <v>83</v>
      </c>
      <c r="AY670" s="262" t="s">
        <v>224</v>
      </c>
    </row>
    <row r="671" s="2" customFormat="1" ht="16.5" customHeight="1">
      <c r="A671" s="39"/>
      <c r="B671" s="40"/>
      <c r="C671" s="228" t="s">
        <v>887</v>
      </c>
      <c r="D671" s="228" t="s">
        <v>226</v>
      </c>
      <c r="E671" s="229" t="s">
        <v>883</v>
      </c>
      <c r="F671" s="230" t="s">
        <v>884</v>
      </c>
      <c r="G671" s="231" t="s">
        <v>332</v>
      </c>
      <c r="H671" s="232">
        <v>0.372</v>
      </c>
      <c r="I671" s="233"/>
      <c r="J671" s="234">
        <f>ROUND(I671*H671,2)</f>
        <v>0</v>
      </c>
      <c r="K671" s="230" t="s">
        <v>230</v>
      </c>
      <c r="L671" s="45"/>
      <c r="M671" s="235" t="s">
        <v>1</v>
      </c>
      <c r="N671" s="236" t="s">
        <v>41</v>
      </c>
      <c r="O671" s="92"/>
      <c r="P671" s="237">
        <f>O671*H671</f>
        <v>0</v>
      </c>
      <c r="Q671" s="237">
        <v>1.06277</v>
      </c>
      <c r="R671" s="237">
        <f>Q671*H671</f>
        <v>0.39535043999999997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231</v>
      </c>
      <c r="AT671" s="239" t="s">
        <v>226</v>
      </c>
      <c r="AU671" s="239" t="s">
        <v>85</v>
      </c>
      <c r="AY671" s="18" t="s">
        <v>224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83</v>
      </c>
      <c r="BK671" s="240">
        <f>ROUND(I671*H671,2)</f>
        <v>0</v>
      </c>
      <c r="BL671" s="18" t="s">
        <v>231</v>
      </c>
      <c r="BM671" s="239" t="s">
        <v>888</v>
      </c>
    </row>
    <row r="672" s="14" customFormat="1">
      <c r="A672" s="14"/>
      <c r="B672" s="252"/>
      <c r="C672" s="253"/>
      <c r="D672" s="243" t="s">
        <v>233</v>
      </c>
      <c r="E672" s="254" t="s">
        <v>1</v>
      </c>
      <c r="F672" s="255" t="s">
        <v>889</v>
      </c>
      <c r="G672" s="253"/>
      <c r="H672" s="256">
        <v>0.155</v>
      </c>
      <c r="I672" s="257"/>
      <c r="J672" s="253"/>
      <c r="K672" s="253"/>
      <c r="L672" s="258"/>
      <c r="M672" s="259"/>
      <c r="N672" s="260"/>
      <c r="O672" s="260"/>
      <c r="P672" s="260"/>
      <c r="Q672" s="260"/>
      <c r="R672" s="260"/>
      <c r="S672" s="260"/>
      <c r="T672" s="26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2" t="s">
        <v>233</v>
      </c>
      <c r="AU672" s="262" t="s">
        <v>85</v>
      </c>
      <c r="AV672" s="14" t="s">
        <v>85</v>
      </c>
      <c r="AW672" s="14" t="s">
        <v>32</v>
      </c>
      <c r="AX672" s="14" t="s">
        <v>76</v>
      </c>
      <c r="AY672" s="262" t="s">
        <v>224</v>
      </c>
    </row>
    <row r="673" s="14" customFormat="1">
      <c r="A673" s="14"/>
      <c r="B673" s="252"/>
      <c r="C673" s="253"/>
      <c r="D673" s="243" t="s">
        <v>233</v>
      </c>
      <c r="E673" s="254" t="s">
        <v>1</v>
      </c>
      <c r="F673" s="255" t="s">
        <v>890</v>
      </c>
      <c r="G673" s="253"/>
      <c r="H673" s="256">
        <v>0.13200000000000001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2" t="s">
        <v>233</v>
      </c>
      <c r="AU673" s="262" t="s">
        <v>85</v>
      </c>
      <c r="AV673" s="14" t="s">
        <v>85</v>
      </c>
      <c r="AW673" s="14" t="s">
        <v>32</v>
      </c>
      <c r="AX673" s="14" t="s">
        <v>76</v>
      </c>
      <c r="AY673" s="262" t="s">
        <v>224</v>
      </c>
    </row>
    <row r="674" s="14" customFormat="1">
      <c r="A674" s="14"/>
      <c r="B674" s="252"/>
      <c r="C674" s="253"/>
      <c r="D674" s="243" t="s">
        <v>233</v>
      </c>
      <c r="E674" s="254" t="s">
        <v>1</v>
      </c>
      <c r="F674" s="255" t="s">
        <v>891</v>
      </c>
      <c r="G674" s="253"/>
      <c r="H674" s="256">
        <v>0.085000000000000006</v>
      </c>
      <c r="I674" s="257"/>
      <c r="J674" s="253"/>
      <c r="K674" s="253"/>
      <c r="L674" s="258"/>
      <c r="M674" s="259"/>
      <c r="N674" s="260"/>
      <c r="O674" s="260"/>
      <c r="P674" s="260"/>
      <c r="Q674" s="260"/>
      <c r="R674" s="260"/>
      <c r="S674" s="260"/>
      <c r="T674" s="26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2" t="s">
        <v>233</v>
      </c>
      <c r="AU674" s="262" t="s">
        <v>85</v>
      </c>
      <c r="AV674" s="14" t="s">
        <v>85</v>
      </c>
      <c r="AW674" s="14" t="s">
        <v>32</v>
      </c>
      <c r="AX674" s="14" t="s">
        <v>76</v>
      </c>
      <c r="AY674" s="262" t="s">
        <v>224</v>
      </c>
    </row>
    <row r="675" s="15" customFormat="1">
      <c r="A675" s="15"/>
      <c r="B675" s="263"/>
      <c r="C675" s="264"/>
      <c r="D675" s="243" t="s">
        <v>233</v>
      </c>
      <c r="E675" s="265" t="s">
        <v>1</v>
      </c>
      <c r="F675" s="266" t="s">
        <v>237</v>
      </c>
      <c r="G675" s="264"/>
      <c r="H675" s="267">
        <v>0.372</v>
      </c>
      <c r="I675" s="268"/>
      <c r="J675" s="264"/>
      <c r="K675" s="264"/>
      <c r="L675" s="269"/>
      <c r="M675" s="270"/>
      <c r="N675" s="271"/>
      <c r="O675" s="271"/>
      <c r="P675" s="271"/>
      <c r="Q675" s="271"/>
      <c r="R675" s="271"/>
      <c r="S675" s="271"/>
      <c r="T675" s="272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3" t="s">
        <v>233</v>
      </c>
      <c r="AU675" s="273" t="s">
        <v>85</v>
      </c>
      <c r="AV675" s="15" t="s">
        <v>231</v>
      </c>
      <c r="AW675" s="15" t="s">
        <v>32</v>
      </c>
      <c r="AX675" s="15" t="s">
        <v>83</v>
      </c>
      <c r="AY675" s="273" t="s">
        <v>224</v>
      </c>
    </row>
    <row r="676" s="2" customFormat="1" ht="21.75" customHeight="1">
      <c r="A676" s="39"/>
      <c r="B676" s="40"/>
      <c r="C676" s="228" t="s">
        <v>892</v>
      </c>
      <c r="D676" s="228" t="s">
        <v>226</v>
      </c>
      <c r="E676" s="229" t="s">
        <v>893</v>
      </c>
      <c r="F676" s="230" t="s">
        <v>894</v>
      </c>
      <c r="G676" s="231" t="s">
        <v>296</v>
      </c>
      <c r="H676" s="232">
        <v>17</v>
      </c>
      <c r="I676" s="233"/>
      <c r="J676" s="234">
        <f>ROUND(I676*H676,2)</f>
        <v>0</v>
      </c>
      <c r="K676" s="230" t="s">
        <v>230</v>
      </c>
      <c r="L676" s="45"/>
      <c r="M676" s="235" t="s">
        <v>1</v>
      </c>
      <c r="N676" s="236" t="s">
        <v>41</v>
      </c>
      <c r="O676" s="92"/>
      <c r="P676" s="237">
        <f>O676*H676</f>
        <v>0</v>
      </c>
      <c r="Q676" s="237">
        <v>0.10199999999999999</v>
      </c>
      <c r="R676" s="237">
        <f>Q676*H676</f>
        <v>1.734</v>
      </c>
      <c r="S676" s="237">
        <v>0</v>
      </c>
      <c r="T676" s="238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9" t="s">
        <v>231</v>
      </c>
      <c r="AT676" s="239" t="s">
        <v>226</v>
      </c>
      <c r="AU676" s="239" t="s">
        <v>85</v>
      </c>
      <c r="AY676" s="18" t="s">
        <v>224</v>
      </c>
      <c r="BE676" s="240">
        <f>IF(N676="základní",J676,0)</f>
        <v>0</v>
      </c>
      <c r="BF676" s="240">
        <f>IF(N676="snížená",J676,0)</f>
        <v>0</v>
      </c>
      <c r="BG676" s="240">
        <f>IF(N676="zákl. přenesená",J676,0)</f>
        <v>0</v>
      </c>
      <c r="BH676" s="240">
        <f>IF(N676="sníž. přenesená",J676,0)</f>
        <v>0</v>
      </c>
      <c r="BI676" s="240">
        <f>IF(N676="nulová",J676,0)</f>
        <v>0</v>
      </c>
      <c r="BJ676" s="18" t="s">
        <v>83</v>
      </c>
      <c r="BK676" s="240">
        <f>ROUND(I676*H676,2)</f>
        <v>0</v>
      </c>
      <c r="BL676" s="18" t="s">
        <v>231</v>
      </c>
      <c r="BM676" s="239" t="s">
        <v>895</v>
      </c>
    </row>
    <row r="677" s="13" customFormat="1">
      <c r="A677" s="13"/>
      <c r="B677" s="241"/>
      <c r="C677" s="242"/>
      <c r="D677" s="243" t="s">
        <v>233</v>
      </c>
      <c r="E677" s="244" t="s">
        <v>1</v>
      </c>
      <c r="F677" s="245" t="s">
        <v>386</v>
      </c>
      <c r="G677" s="242"/>
      <c r="H677" s="244" t="s">
        <v>1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233</v>
      </c>
      <c r="AU677" s="251" t="s">
        <v>85</v>
      </c>
      <c r="AV677" s="13" t="s">
        <v>83</v>
      </c>
      <c r="AW677" s="13" t="s">
        <v>32</v>
      </c>
      <c r="AX677" s="13" t="s">
        <v>76</v>
      </c>
      <c r="AY677" s="251" t="s">
        <v>224</v>
      </c>
    </row>
    <row r="678" s="14" customFormat="1">
      <c r="A678" s="14"/>
      <c r="B678" s="252"/>
      <c r="C678" s="253"/>
      <c r="D678" s="243" t="s">
        <v>233</v>
      </c>
      <c r="E678" s="254" t="s">
        <v>1</v>
      </c>
      <c r="F678" s="255" t="s">
        <v>896</v>
      </c>
      <c r="G678" s="253"/>
      <c r="H678" s="256">
        <v>16.129999999999999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2" t="s">
        <v>233</v>
      </c>
      <c r="AU678" s="262" t="s">
        <v>85</v>
      </c>
      <c r="AV678" s="14" t="s">
        <v>85</v>
      </c>
      <c r="AW678" s="14" t="s">
        <v>32</v>
      </c>
      <c r="AX678" s="14" t="s">
        <v>76</v>
      </c>
      <c r="AY678" s="262" t="s">
        <v>224</v>
      </c>
    </row>
    <row r="679" s="14" customFormat="1">
      <c r="A679" s="14"/>
      <c r="B679" s="252"/>
      <c r="C679" s="253"/>
      <c r="D679" s="243" t="s">
        <v>233</v>
      </c>
      <c r="E679" s="254" t="s">
        <v>1</v>
      </c>
      <c r="F679" s="255" t="s">
        <v>369</v>
      </c>
      <c r="G679" s="253"/>
      <c r="H679" s="256">
        <v>17</v>
      </c>
      <c r="I679" s="257"/>
      <c r="J679" s="253"/>
      <c r="K679" s="253"/>
      <c r="L679" s="258"/>
      <c r="M679" s="259"/>
      <c r="N679" s="260"/>
      <c r="O679" s="260"/>
      <c r="P679" s="260"/>
      <c r="Q679" s="260"/>
      <c r="R679" s="260"/>
      <c r="S679" s="260"/>
      <c r="T679" s="26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2" t="s">
        <v>233</v>
      </c>
      <c r="AU679" s="262" t="s">
        <v>85</v>
      </c>
      <c r="AV679" s="14" t="s">
        <v>85</v>
      </c>
      <c r="AW679" s="14" t="s">
        <v>32</v>
      </c>
      <c r="AX679" s="14" t="s">
        <v>83</v>
      </c>
      <c r="AY679" s="262" t="s">
        <v>224</v>
      </c>
    </row>
    <row r="680" s="2" customFormat="1" ht="16.5" customHeight="1">
      <c r="A680" s="39"/>
      <c r="B680" s="40"/>
      <c r="C680" s="228" t="s">
        <v>659</v>
      </c>
      <c r="D680" s="228" t="s">
        <v>226</v>
      </c>
      <c r="E680" s="229" t="s">
        <v>897</v>
      </c>
      <c r="F680" s="230" t="s">
        <v>898</v>
      </c>
      <c r="G680" s="231" t="s">
        <v>296</v>
      </c>
      <c r="H680" s="232">
        <v>52.5</v>
      </c>
      <c r="I680" s="233"/>
      <c r="J680" s="234">
        <f>ROUND(I680*H680,2)</f>
        <v>0</v>
      </c>
      <c r="K680" s="230" t="s">
        <v>230</v>
      </c>
      <c r="L680" s="45"/>
      <c r="M680" s="235" t="s">
        <v>1</v>
      </c>
      <c r="N680" s="236" t="s">
        <v>41</v>
      </c>
      <c r="O680" s="92"/>
      <c r="P680" s="237">
        <f>O680*H680</f>
        <v>0</v>
      </c>
      <c r="Q680" s="237">
        <v>0.11</v>
      </c>
      <c r="R680" s="237">
        <f>Q680*H680</f>
        <v>5.7750000000000004</v>
      </c>
      <c r="S680" s="237">
        <v>0</v>
      </c>
      <c r="T680" s="238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9" t="s">
        <v>231</v>
      </c>
      <c r="AT680" s="239" t="s">
        <v>226</v>
      </c>
      <c r="AU680" s="239" t="s">
        <v>85</v>
      </c>
      <c r="AY680" s="18" t="s">
        <v>224</v>
      </c>
      <c r="BE680" s="240">
        <f>IF(N680="základní",J680,0)</f>
        <v>0</v>
      </c>
      <c r="BF680" s="240">
        <f>IF(N680="snížená",J680,0)</f>
        <v>0</v>
      </c>
      <c r="BG680" s="240">
        <f>IF(N680="zákl. přenesená",J680,0)</f>
        <v>0</v>
      </c>
      <c r="BH680" s="240">
        <f>IF(N680="sníž. přenesená",J680,0)</f>
        <v>0</v>
      </c>
      <c r="BI680" s="240">
        <f>IF(N680="nulová",J680,0)</f>
        <v>0</v>
      </c>
      <c r="BJ680" s="18" t="s">
        <v>83</v>
      </c>
      <c r="BK680" s="240">
        <f>ROUND(I680*H680,2)</f>
        <v>0</v>
      </c>
      <c r="BL680" s="18" t="s">
        <v>231</v>
      </c>
      <c r="BM680" s="239" t="s">
        <v>899</v>
      </c>
    </row>
    <row r="681" s="13" customFormat="1">
      <c r="A681" s="13"/>
      <c r="B681" s="241"/>
      <c r="C681" s="242"/>
      <c r="D681" s="243" t="s">
        <v>233</v>
      </c>
      <c r="E681" s="244" t="s">
        <v>1</v>
      </c>
      <c r="F681" s="245" t="s">
        <v>900</v>
      </c>
      <c r="G681" s="242"/>
      <c r="H681" s="244" t="s">
        <v>1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233</v>
      </c>
      <c r="AU681" s="251" t="s">
        <v>85</v>
      </c>
      <c r="AV681" s="13" t="s">
        <v>83</v>
      </c>
      <c r="AW681" s="13" t="s">
        <v>32</v>
      </c>
      <c r="AX681" s="13" t="s">
        <v>76</v>
      </c>
      <c r="AY681" s="251" t="s">
        <v>224</v>
      </c>
    </row>
    <row r="682" s="14" customFormat="1">
      <c r="A682" s="14"/>
      <c r="B682" s="252"/>
      <c r="C682" s="253"/>
      <c r="D682" s="243" t="s">
        <v>233</v>
      </c>
      <c r="E682" s="254" t="s">
        <v>1</v>
      </c>
      <c r="F682" s="255" t="s">
        <v>901</v>
      </c>
      <c r="G682" s="253"/>
      <c r="H682" s="256">
        <v>18.75</v>
      </c>
      <c r="I682" s="257"/>
      <c r="J682" s="253"/>
      <c r="K682" s="253"/>
      <c r="L682" s="258"/>
      <c r="M682" s="259"/>
      <c r="N682" s="260"/>
      <c r="O682" s="260"/>
      <c r="P682" s="260"/>
      <c r="Q682" s="260"/>
      <c r="R682" s="260"/>
      <c r="S682" s="260"/>
      <c r="T682" s="26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2" t="s">
        <v>233</v>
      </c>
      <c r="AU682" s="262" t="s">
        <v>85</v>
      </c>
      <c r="AV682" s="14" t="s">
        <v>85</v>
      </c>
      <c r="AW682" s="14" t="s">
        <v>32</v>
      </c>
      <c r="AX682" s="14" t="s">
        <v>76</v>
      </c>
      <c r="AY682" s="262" t="s">
        <v>224</v>
      </c>
    </row>
    <row r="683" s="13" customFormat="1">
      <c r="A683" s="13"/>
      <c r="B683" s="241"/>
      <c r="C683" s="242"/>
      <c r="D683" s="243" t="s">
        <v>233</v>
      </c>
      <c r="E683" s="244" t="s">
        <v>1</v>
      </c>
      <c r="F683" s="245" t="s">
        <v>902</v>
      </c>
      <c r="G683" s="242"/>
      <c r="H683" s="244" t="s">
        <v>1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1" t="s">
        <v>233</v>
      </c>
      <c r="AU683" s="251" t="s">
        <v>85</v>
      </c>
      <c r="AV683" s="13" t="s">
        <v>83</v>
      </c>
      <c r="AW683" s="13" t="s">
        <v>32</v>
      </c>
      <c r="AX683" s="13" t="s">
        <v>76</v>
      </c>
      <c r="AY683" s="251" t="s">
        <v>224</v>
      </c>
    </row>
    <row r="684" s="14" customFormat="1">
      <c r="A684" s="14"/>
      <c r="B684" s="252"/>
      <c r="C684" s="253"/>
      <c r="D684" s="243" t="s">
        <v>233</v>
      </c>
      <c r="E684" s="254" t="s">
        <v>1</v>
      </c>
      <c r="F684" s="255" t="s">
        <v>903</v>
      </c>
      <c r="G684" s="253"/>
      <c r="H684" s="256">
        <v>33.75</v>
      </c>
      <c r="I684" s="257"/>
      <c r="J684" s="253"/>
      <c r="K684" s="253"/>
      <c r="L684" s="258"/>
      <c r="M684" s="259"/>
      <c r="N684" s="260"/>
      <c r="O684" s="260"/>
      <c r="P684" s="260"/>
      <c r="Q684" s="260"/>
      <c r="R684" s="260"/>
      <c r="S684" s="260"/>
      <c r="T684" s="26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2" t="s">
        <v>233</v>
      </c>
      <c r="AU684" s="262" t="s">
        <v>85</v>
      </c>
      <c r="AV684" s="14" t="s">
        <v>85</v>
      </c>
      <c r="AW684" s="14" t="s">
        <v>32</v>
      </c>
      <c r="AX684" s="14" t="s">
        <v>76</v>
      </c>
      <c r="AY684" s="262" t="s">
        <v>224</v>
      </c>
    </row>
    <row r="685" s="15" customFormat="1">
      <c r="A685" s="15"/>
      <c r="B685" s="263"/>
      <c r="C685" s="264"/>
      <c r="D685" s="243" t="s">
        <v>233</v>
      </c>
      <c r="E685" s="265" t="s">
        <v>1</v>
      </c>
      <c r="F685" s="266" t="s">
        <v>237</v>
      </c>
      <c r="G685" s="264"/>
      <c r="H685" s="267">
        <v>52.5</v>
      </c>
      <c r="I685" s="268"/>
      <c r="J685" s="264"/>
      <c r="K685" s="264"/>
      <c r="L685" s="269"/>
      <c r="M685" s="270"/>
      <c r="N685" s="271"/>
      <c r="O685" s="271"/>
      <c r="P685" s="271"/>
      <c r="Q685" s="271"/>
      <c r="R685" s="271"/>
      <c r="S685" s="271"/>
      <c r="T685" s="27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3" t="s">
        <v>233</v>
      </c>
      <c r="AU685" s="273" t="s">
        <v>85</v>
      </c>
      <c r="AV685" s="15" t="s">
        <v>231</v>
      </c>
      <c r="AW685" s="15" t="s">
        <v>32</v>
      </c>
      <c r="AX685" s="15" t="s">
        <v>83</v>
      </c>
      <c r="AY685" s="273" t="s">
        <v>224</v>
      </c>
    </row>
    <row r="686" s="2" customFormat="1" ht="16.5" customHeight="1">
      <c r="A686" s="39"/>
      <c r="B686" s="40"/>
      <c r="C686" s="228" t="s">
        <v>904</v>
      </c>
      <c r="D686" s="228" t="s">
        <v>226</v>
      </c>
      <c r="E686" s="229" t="s">
        <v>905</v>
      </c>
      <c r="F686" s="230" t="s">
        <v>906</v>
      </c>
      <c r="G686" s="231" t="s">
        <v>296</v>
      </c>
      <c r="H686" s="232">
        <v>102</v>
      </c>
      <c r="I686" s="233"/>
      <c r="J686" s="234">
        <f>ROUND(I686*H686,2)</f>
        <v>0</v>
      </c>
      <c r="K686" s="230" t="s">
        <v>230</v>
      </c>
      <c r="L686" s="45"/>
      <c r="M686" s="235" t="s">
        <v>1</v>
      </c>
      <c r="N686" s="236" t="s">
        <v>41</v>
      </c>
      <c r="O686" s="92"/>
      <c r="P686" s="237">
        <f>O686*H686</f>
        <v>0</v>
      </c>
      <c r="Q686" s="237">
        <v>0.00012999999999999999</v>
      </c>
      <c r="R686" s="237">
        <f>Q686*H686</f>
        <v>0.013259999999999999</v>
      </c>
      <c r="S686" s="237">
        <v>0</v>
      </c>
      <c r="T686" s="238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9" t="s">
        <v>231</v>
      </c>
      <c r="AT686" s="239" t="s">
        <v>226</v>
      </c>
      <c r="AU686" s="239" t="s">
        <v>85</v>
      </c>
      <c r="AY686" s="18" t="s">
        <v>224</v>
      </c>
      <c r="BE686" s="240">
        <f>IF(N686="základní",J686,0)</f>
        <v>0</v>
      </c>
      <c r="BF686" s="240">
        <f>IF(N686="snížená",J686,0)</f>
        <v>0</v>
      </c>
      <c r="BG686" s="240">
        <f>IF(N686="zákl. přenesená",J686,0)</f>
        <v>0</v>
      </c>
      <c r="BH686" s="240">
        <f>IF(N686="sníž. přenesená",J686,0)</f>
        <v>0</v>
      </c>
      <c r="BI686" s="240">
        <f>IF(N686="nulová",J686,0)</f>
        <v>0</v>
      </c>
      <c r="BJ686" s="18" t="s">
        <v>83</v>
      </c>
      <c r="BK686" s="240">
        <f>ROUND(I686*H686,2)</f>
        <v>0</v>
      </c>
      <c r="BL686" s="18" t="s">
        <v>231</v>
      </c>
      <c r="BM686" s="239" t="s">
        <v>907</v>
      </c>
    </row>
    <row r="687" s="14" customFormat="1">
      <c r="A687" s="14"/>
      <c r="B687" s="252"/>
      <c r="C687" s="253"/>
      <c r="D687" s="243" t="s">
        <v>233</v>
      </c>
      <c r="E687" s="254" t="s">
        <v>1</v>
      </c>
      <c r="F687" s="255" t="s">
        <v>908</v>
      </c>
      <c r="G687" s="253"/>
      <c r="H687" s="256">
        <v>102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2" t="s">
        <v>233</v>
      </c>
      <c r="AU687" s="262" t="s">
        <v>85</v>
      </c>
      <c r="AV687" s="14" t="s">
        <v>85</v>
      </c>
      <c r="AW687" s="14" t="s">
        <v>32</v>
      </c>
      <c r="AX687" s="14" t="s">
        <v>83</v>
      </c>
      <c r="AY687" s="262" t="s">
        <v>224</v>
      </c>
    </row>
    <row r="688" s="12" customFormat="1" ht="22.8" customHeight="1">
      <c r="A688" s="12"/>
      <c r="B688" s="212"/>
      <c r="C688" s="213"/>
      <c r="D688" s="214" t="s">
        <v>75</v>
      </c>
      <c r="E688" s="226" t="s">
        <v>293</v>
      </c>
      <c r="F688" s="226" t="s">
        <v>909</v>
      </c>
      <c r="G688" s="213"/>
      <c r="H688" s="213"/>
      <c r="I688" s="216"/>
      <c r="J688" s="227">
        <f>BK688</f>
        <v>0</v>
      </c>
      <c r="K688" s="213"/>
      <c r="L688" s="218"/>
      <c r="M688" s="219"/>
      <c r="N688" s="220"/>
      <c r="O688" s="220"/>
      <c r="P688" s="221">
        <f>SUM(P689:P698)</f>
        <v>0</v>
      </c>
      <c r="Q688" s="220"/>
      <c r="R688" s="221">
        <f>SUM(R689:R698)</f>
        <v>0.67674500000000004</v>
      </c>
      <c r="S688" s="220"/>
      <c r="T688" s="222">
        <f>SUM(T689:T698)</f>
        <v>11.34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23" t="s">
        <v>83</v>
      </c>
      <c r="AT688" s="224" t="s">
        <v>75</v>
      </c>
      <c r="AU688" s="224" t="s">
        <v>83</v>
      </c>
      <c r="AY688" s="223" t="s">
        <v>224</v>
      </c>
      <c r="BK688" s="225">
        <f>SUM(BK689:BK698)</f>
        <v>0</v>
      </c>
    </row>
    <row r="689" s="2" customFormat="1" ht="37.8" customHeight="1">
      <c r="A689" s="39"/>
      <c r="B689" s="40"/>
      <c r="C689" s="228" t="s">
        <v>910</v>
      </c>
      <c r="D689" s="228" t="s">
        <v>226</v>
      </c>
      <c r="E689" s="229" t="s">
        <v>911</v>
      </c>
      <c r="F689" s="230" t="s">
        <v>912</v>
      </c>
      <c r="G689" s="231" t="s">
        <v>416</v>
      </c>
      <c r="H689" s="232">
        <v>1</v>
      </c>
      <c r="I689" s="233"/>
      <c r="J689" s="234">
        <f>ROUND(I689*H689,2)</f>
        <v>0</v>
      </c>
      <c r="K689" s="230" t="s">
        <v>1</v>
      </c>
      <c r="L689" s="45"/>
      <c r="M689" s="235" t="s">
        <v>1</v>
      </c>
      <c r="N689" s="236" t="s">
        <v>41</v>
      </c>
      <c r="O689" s="92"/>
      <c r="P689" s="237">
        <f>O689*H689</f>
        <v>0</v>
      </c>
      <c r="Q689" s="237">
        <v>0.0022599999999999999</v>
      </c>
      <c r="R689" s="237">
        <f>Q689*H689</f>
        <v>0.0022599999999999999</v>
      </c>
      <c r="S689" s="237">
        <v>0</v>
      </c>
      <c r="T689" s="238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9" t="s">
        <v>231</v>
      </c>
      <c r="AT689" s="239" t="s">
        <v>226</v>
      </c>
      <c r="AU689" s="239" t="s">
        <v>85</v>
      </c>
      <c r="AY689" s="18" t="s">
        <v>224</v>
      </c>
      <c r="BE689" s="240">
        <f>IF(N689="základní",J689,0)</f>
        <v>0</v>
      </c>
      <c r="BF689" s="240">
        <f>IF(N689="snížená",J689,0)</f>
        <v>0</v>
      </c>
      <c r="BG689" s="240">
        <f>IF(N689="zákl. přenesená",J689,0)</f>
        <v>0</v>
      </c>
      <c r="BH689" s="240">
        <f>IF(N689="sníž. přenesená",J689,0)</f>
        <v>0</v>
      </c>
      <c r="BI689" s="240">
        <f>IF(N689="nulová",J689,0)</f>
        <v>0</v>
      </c>
      <c r="BJ689" s="18" t="s">
        <v>83</v>
      </c>
      <c r="BK689" s="240">
        <f>ROUND(I689*H689,2)</f>
        <v>0</v>
      </c>
      <c r="BL689" s="18" t="s">
        <v>231</v>
      </c>
      <c r="BM689" s="239" t="s">
        <v>913</v>
      </c>
    </row>
    <row r="690" s="2" customFormat="1" ht="16.5" customHeight="1">
      <c r="A690" s="39"/>
      <c r="B690" s="40"/>
      <c r="C690" s="285" t="s">
        <v>914</v>
      </c>
      <c r="D690" s="285" t="s">
        <v>420</v>
      </c>
      <c r="E690" s="286" t="s">
        <v>915</v>
      </c>
      <c r="F690" s="287" t="s">
        <v>916</v>
      </c>
      <c r="G690" s="288" t="s">
        <v>416</v>
      </c>
      <c r="H690" s="289">
        <v>1.01</v>
      </c>
      <c r="I690" s="290"/>
      <c r="J690" s="291">
        <f>ROUND(I690*H690,2)</f>
        <v>0</v>
      </c>
      <c r="K690" s="287" t="s">
        <v>230</v>
      </c>
      <c r="L690" s="292"/>
      <c r="M690" s="293" t="s">
        <v>1</v>
      </c>
      <c r="N690" s="294" t="s">
        <v>41</v>
      </c>
      <c r="O690" s="92"/>
      <c r="P690" s="237">
        <f>O690*H690</f>
        <v>0</v>
      </c>
      <c r="Q690" s="237">
        <v>0.10150000000000001</v>
      </c>
      <c r="R690" s="237">
        <f>Q690*H690</f>
        <v>0.10251500000000001</v>
      </c>
      <c r="S690" s="237">
        <v>0</v>
      </c>
      <c r="T690" s="238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293</v>
      </c>
      <c r="AT690" s="239" t="s">
        <v>420</v>
      </c>
      <c r="AU690" s="239" t="s">
        <v>85</v>
      </c>
      <c r="AY690" s="18" t="s">
        <v>224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83</v>
      </c>
      <c r="BK690" s="240">
        <f>ROUND(I690*H690,2)</f>
        <v>0</v>
      </c>
      <c r="BL690" s="18" t="s">
        <v>231</v>
      </c>
      <c r="BM690" s="239" t="s">
        <v>917</v>
      </c>
    </row>
    <row r="691" s="14" customFormat="1">
      <c r="A691" s="14"/>
      <c r="B691" s="252"/>
      <c r="C691" s="253"/>
      <c r="D691" s="243" t="s">
        <v>233</v>
      </c>
      <c r="E691" s="253"/>
      <c r="F691" s="255" t="s">
        <v>918</v>
      </c>
      <c r="G691" s="253"/>
      <c r="H691" s="256">
        <v>1.01</v>
      </c>
      <c r="I691" s="257"/>
      <c r="J691" s="253"/>
      <c r="K691" s="253"/>
      <c r="L691" s="258"/>
      <c r="M691" s="259"/>
      <c r="N691" s="260"/>
      <c r="O691" s="260"/>
      <c r="P691" s="260"/>
      <c r="Q691" s="260"/>
      <c r="R691" s="260"/>
      <c r="S691" s="260"/>
      <c r="T691" s="26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2" t="s">
        <v>233</v>
      </c>
      <c r="AU691" s="262" t="s">
        <v>85</v>
      </c>
      <c r="AV691" s="14" t="s">
        <v>85</v>
      </c>
      <c r="AW691" s="14" t="s">
        <v>4</v>
      </c>
      <c r="AX691" s="14" t="s">
        <v>83</v>
      </c>
      <c r="AY691" s="262" t="s">
        <v>224</v>
      </c>
    </row>
    <row r="692" s="2" customFormat="1" ht="24.15" customHeight="1">
      <c r="A692" s="39"/>
      <c r="B692" s="40"/>
      <c r="C692" s="228" t="s">
        <v>919</v>
      </c>
      <c r="D692" s="228" t="s">
        <v>226</v>
      </c>
      <c r="E692" s="229" t="s">
        <v>920</v>
      </c>
      <c r="F692" s="230" t="s">
        <v>921</v>
      </c>
      <c r="G692" s="231" t="s">
        <v>229</v>
      </c>
      <c r="H692" s="232">
        <v>31.5</v>
      </c>
      <c r="I692" s="233"/>
      <c r="J692" s="234">
        <f>ROUND(I692*H692,2)</f>
        <v>0</v>
      </c>
      <c r="K692" s="230" t="s">
        <v>230</v>
      </c>
      <c r="L692" s="45"/>
      <c r="M692" s="235" t="s">
        <v>1</v>
      </c>
      <c r="N692" s="236" t="s">
        <v>41</v>
      </c>
      <c r="O692" s="92"/>
      <c r="P692" s="237">
        <f>O692*H692</f>
        <v>0</v>
      </c>
      <c r="Q692" s="237">
        <v>0</v>
      </c>
      <c r="R692" s="237">
        <f>Q692*H692</f>
        <v>0</v>
      </c>
      <c r="S692" s="237">
        <v>0.35999999999999999</v>
      </c>
      <c r="T692" s="238">
        <f>S692*H692</f>
        <v>11.34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9" t="s">
        <v>231</v>
      </c>
      <c r="AT692" s="239" t="s">
        <v>226</v>
      </c>
      <c r="AU692" s="239" t="s">
        <v>85</v>
      </c>
      <c r="AY692" s="18" t="s">
        <v>224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83</v>
      </c>
      <c r="BK692" s="240">
        <f>ROUND(I692*H692,2)</f>
        <v>0</v>
      </c>
      <c r="BL692" s="18" t="s">
        <v>231</v>
      </c>
      <c r="BM692" s="239" t="s">
        <v>922</v>
      </c>
    </row>
    <row r="693" s="13" customFormat="1">
      <c r="A693" s="13"/>
      <c r="B693" s="241"/>
      <c r="C693" s="242"/>
      <c r="D693" s="243" t="s">
        <v>233</v>
      </c>
      <c r="E693" s="244" t="s">
        <v>1</v>
      </c>
      <c r="F693" s="245" t="s">
        <v>923</v>
      </c>
      <c r="G693" s="242"/>
      <c r="H693" s="244" t="s">
        <v>1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233</v>
      </c>
      <c r="AU693" s="251" t="s">
        <v>85</v>
      </c>
      <c r="AV693" s="13" t="s">
        <v>83</v>
      </c>
      <c r="AW693" s="13" t="s">
        <v>32</v>
      </c>
      <c r="AX693" s="13" t="s">
        <v>76</v>
      </c>
      <c r="AY693" s="251" t="s">
        <v>224</v>
      </c>
    </row>
    <row r="694" s="14" customFormat="1">
      <c r="A694" s="14"/>
      <c r="B694" s="252"/>
      <c r="C694" s="253"/>
      <c r="D694" s="243" t="s">
        <v>233</v>
      </c>
      <c r="E694" s="254" t="s">
        <v>1</v>
      </c>
      <c r="F694" s="255" t="s">
        <v>924</v>
      </c>
      <c r="G694" s="253"/>
      <c r="H694" s="256">
        <v>31.5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2" t="s">
        <v>233</v>
      </c>
      <c r="AU694" s="262" t="s">
        <v>85</v>
      </c>
      <c r="AV694" s="14" t="s">
        <v>85</v>
      </c>
      <c r="AW694" s="14" t="s">
        <v>32</v>
      </c>
      <c r="AX694" s="14" t="s">
        <v>83</v>
      </c>
      <c r="AY694" s="262" t="s">
        <v>224</v>
      </c>
    </row>
    <row r="695" s="2" customFormat="1" ht="24.15" customHeight="1">
      <c r="A695" s="39"/>
      <c r="B695" s="40"/>
      <c r="C695" s="228" t="s">
        <v>925</v>
      </c>
      <c r="D695" s="228" t="s">
        <v>226</v>
      </c>
      <c r="E695" s="229" t="s">
        <v>926</v>
      </c>
      <c r="F695" s="230" t="s">
        <v>927</v>
      </c>
      <c r="G695" s="231" t="s">
        <v>398</v>
      </c>
      <c r="H695" s="232">
        <v>1</v>
      </c>
      <c r="I695" s="233"/>
      <c r="J695" s="234">
        <f>ROUND(I695*H695,2)</f>
        <v>0</v>
      </c>
      <c r="K695" s="230" t="s">
        <v>230</v>
      </c>
      <c r="L695" s="45"/>
      <c r="M695" s="235" t="s">
        <v>1</v>
      </c>
      <c r="N695" s="236" t="s">
        <v>41</v>
      </c>
      <c r="O695" s="92"/>
      <c r="P695" s="237">
        <f>O695*H695</f>
        <v>0</v>
      </c>
      <c r="Q695" s="237">
        <v>0.039269999999999999</v>
      </c>
      <c r="R695" s="237">
        <f>Q695*H695</f>
        <v>0.039269999999999999</v>
      </c>
      <c r="S695" s="237">
        <v>0</v>
      </c>
      <c r="T695" s="238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9" t="s">
        <v>231</v>
      </c>
      <c r="AT695" s="239" t="s">
        <v>226</v>
      </c>
      <c r="AU695" s="239" t="s">
        <v>85</v>
      </c>
      <c r="AY695" s="18" t="s">
        <v>224</v>
      </c>
      <c r="BE695" s="240">
        <f>IF(N695="základní",J695,0)</f>
        <v>0</v>
      </c>
      <c r="BF695" s="240">
        <f>IF(N695="snížená",J695,0)</f>
        <v>0</v>
      </c>
      <c r="BG695" s="240">
        <f>IF(N695="zákl. přenesená",J695,0)</f>
        <v>0</v>
      </c>
      <c r="BH695" s="240">
        <f>IF(N695="sníž. přenesená",J695,0)</f>
        <v>0</v>
      </c>
      <c r="BI695" s="240">
        <f>IF(N695="nulová",J695,0)</f>
        <v>0</v>
      </c>
      <c r="BJ695" s="18" t="s">
        <v>83</v>
      </c>
      <c r="BK695" s="240">
        <f>ROUND(I695*H695,2)</f>
        <v>0</v>
      </c>
      <c r="BL695" s="18" t="s">
        <v>231</v>
      </c>
      <c r="BM695" s="239" t="s">
        <v>928</v>
      </c>
    </row>
    <row r="696" s="14" customFormat="1">
      <c r="A696" s="14"/>
      <c r="B696" s="252"/>
      <c r="C696" s="253"/>
      <c r="D696" s="243" t="s">
        <v>233</v>
      </c>
      <c r="E696" s="254" t="s">
        <v>1</v>
      </c>
      <c r="F696" s="255" t="s">
        <v>929</v>
      </c>
      <c r="G696" s="253"/>
      <c r="H696" s="256">
        <v>1</v>
      </c>
      <c r="I696" s="257"/>
      <c r="J696" s="253"/>
      <c r="K696" s="253"/>
      <c r="L696" s="258"/>
      <c r="M696" s="259"/>
      <c r="N696" s="260"/>
      <c r="O696" s="260"/>
      <c r="P696" s="260"/>
      <c r="Q696" s="260"/>
      <c r="R696" s="260"/>
      <c r="S696" s="260"/>
      <c r="T696" s="26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2" t="s">
        <v>233</v>
      </c>
      <c r="AU696" s="262" t="s">
        <v>85</v>
      </c>
      <c r="AV696" s="14" t="s">
        <v>85</v>
      </c>
      <c r="AW696" s="14" t="s">
        <v>32</v>
      </c>
      <c r="AX696" s="14" t="s">
        <v>83</v>
      </c>
      <c r="AY696" s="262" t="s">
        <v>224</v>
      </c>
    </row>
    <row r="697" s="2" customFormat="1" ht="16.5" customHeight="1">
      <c r="A697" s="39"/>
      <c r="B697" s="40"/>
      <c r="C697" s="285" t="s">
        <v>930</v>
      </c>
      <c r="D697" s="285" t="s">
        <v>420</v>
      </c>
      <c r="E697" s="286" t="s">
        <v>931</v>
      </c>
      <c r="F697" s="287" t="s">
        <v>932</v>
      </c>
      <c r="G697" s="288" t="s">
        <v>398</v>
      </c>
      <c r="H697" s="289">
        <v>1</v>
      </c>
      <c r="I697" s="290"/>
      <c r="J697" s="291">
        <f>ROUND(I697*H697,2)</f>
        <v>0</v>
      </c>
      <c r="K697" s="287" t="s">
        <v>230</v>
      </c>
      <c r="L697" s="292"/>
      <c r="M697" s="293" t="s">
        <v>1</v>
      </c>
      <c r="N697" s="294" t="s">
        <v>41</v>
      </c>
      <c r="O697" s="92"/>
      <c r="P697" s="237">
        <f>O697*H697</f>
        <v>0</v>
      </c>
      <c r="Q697" s="237">
        <v>0.52100000000000002</v>
      </c>
      <c r="R697" s="237">
        <f>Q697*H697</f>
        <v>0.52100000000000002</v>
      </c>
      <c r="S697" s="237">
        <v>0</v>
      </c>
      <c r="T697" s="238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9" t="s">
        <v>293</v>
      </c>
      <c r="AT697" s="239" t="s">
        <v>420</v>
      </c>
      <c r="AU697" s="239" t="s">
        <v>85</v>
      </c>
      <c r="AY697" s="18" t="s">
        <v>224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8" t="s">
        <v>83</v>
      </c>
      <c r="BK697" s="240">
        <f>ROUND(I697*H697,2)</f>
        <v>0</v>
      </c>
      <c r="BL697" s="18" t="s">
        <v>231</v>
      </c>
      <c r="BM697" s="239" t="s">
        <v>933</v>
      </c>
    </row>
    <row r="698" s="2" customFormat="1" ht="21.75" customHeight="1">
      <c r="A698" s="39"/>
      <c r="B698" s="40"/>
      <c r="C698" s="228" t="s">
        <v>934</v>
      </c>
      <c r="D698" s="228" t="s">
        <v>226</v>
      </c>
      <c r="E698" s="229" t="s">
        <v>935</v>
      </c>
      <c r="F698" s="230" t="s">
        <v>936</v>
      </c>
      <c r="G698" s="231" t="s">
        <v>398</v>
      </c>
      <c r="H698" s="232">
        <v>1</v>
      </c>
      <c r="I698" s="233"/>
      <c r="J698" s="234">
        <f>ROUND(I698*H698,2)</f>
        <v>0</v>
      </c>
      <c r="K698" s="230" t="s">
        <v>230</v>
      </c>
      <c r="L698" s="45"/>
      <c r="M698" s="235" t="s">
        <v>1</v>
      </c>
      <c r="N698" s="236" t="s">
        <v>41</v>
      </c>
      <c r="O698" s="92"/>
      <c r="P698" s="237">
        <f>O698*H698</f>
        <v>0</v>
      </c>
      <c r="Q698" s="237">
        <v>0.0117</v>
      </c>
      <c r="R698" s="237">
        <f>Q698*H698</f>
        <v>0.0117</v>
      </c>
      <c r="S698" s="237">
        <v>0</v>
      </c>
      <c r="T698" s="238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231</v>
      </c>
      <c r="AT698" s="239" t="s">
        <v>226</v>
      </c>
      <c r="AU698" s="239" t="s">
        <v>85</v>
      </c>
      <c r="AY698" s="18" t="s">
        <v>224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83</v>
      </c>
      <c r="BK698" s="240">
        <f>ROUND(I698*H698,2)</f>
        <v>0</v>
      </c>
      <c r="BL698" s="18" t="s">
        <v>231</v>
      </c>
      <c r="BM698" s="239" t="s">
        <v>937</v>
      </c>
    </row>
    <row r="699" s="12" customFormat="1" ht="22.8" customHeight="1">
      <c r="A699" s="12"/>
      <c r="B699" s="212"/>
      <c r="C699" s="213"/>
      <c r="D699" s="214" t="s">
        <v>75</v>
      </c>
      <c r="E699" s="226" t="s">
        <v>303</v>
      </c>
      <c r="F699" s="226" t="s">
        <v>938</v>
      </c>
      <c r="G699" s="213"/>
      <c r="H699" s="213"/>
      <c r="I699" s="216"/>
      <c r="J699" s="227">
        <f>BK699</f>
        <v>0</v>
      </c>
      <c r="K699" s="213"/>
      <c r="L699" s="218"/>
      <c r="M699" s="219"/>
      <c r="N699" s="220"/>
      <c r="O699" s="220"/>
      <c r="P699" s="221">
        <f>SUM(P700:P882)</f>
        <v>0</v>
      </c>
      <c r="Q699" s="220"/>
      <c r="R699" s="221">
        <f>SUM(R700:R882)</f>
        <v>7.4757059399999992</v>
      </c>
      <c r="S699" s="220"/>
      <c r="T699" s="222">
        <f>SUM(T700:T882)</f>
        <v>480.89425699999993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3" t="s">
        <v>83</v>
      </c>
      <c r="AT699" s="224" t="s">
        <v>75</v>
      </c>
      <c r="AU699" s="224" t="s">
        <v>83</v>
      </c>
      <c r="AY699" s="223" t="s">
        <v>224</v>
      </c>
      <c r="BK699" s="225">
        <f>SUM(BK700:BK882)</f>
        <v>0</v>
      </c>
    </row>
    <row r="700" s="2" customFormat="1" ht="16.5" customHeight="1">
      <c r="A700" s="39"/>
      <c r="B700" s="40"/>
      <c r="C700" s="228" t="s">
        <v>939</v>
      </c>
      <c r="D700" s="228" t="s">
        <v>226</v>
      </c>
      <c r="E700" s="229" t="s">
        <v>940</v>
      </c>
      <c r="F700" s="230" t="s">
        <v>941</v>
      </c>
      <c r="G700" s="231" t="s">
        <v>398</v>
      </c>
      <c r="H700" s="232">
        <v>4</v>
      </c>
      <c r="I700" s="233"/>
      <c r="J700" s="234">
        <f>ROUND(I700*H700,2)</f>
        <v>0</v>
      </c>
      <c r="K700" s="230" t="s">
        <v>230</v>
      </c>
      <c r="L700" s="45"/>
      <c r="M700" s="235" t="s">
        <v>1</v>
      </c>
      <c r="N700" s="236" t="s">
        <v>41</v>
      </c>
      <c r="O700" s="92"/>
      <c r="P700" s="237">
        <f>O700*H700</f>
        <v>0</v>
      </c>
      <c r="Q700" s="237">
        <v>0.072870000000000004</v>
      </c>
      <c r="R700" s="237">
        <f>Q700*H700</f>
        <v>0.29148000000000002</v>
      </c>
      <c r="S700" s="237">
        <v>0</v>
      </c>
      <c r="T700" s="238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231</v>
      </c>
      <c r="AT700" s="239" t="s">
        <v>226</v>
      </c>
      <c r="AU700" s="239" t="s">
        <v>85</v>
      </c>
      <c r="AY700" s="18" t="s">
        <v>224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83</v>
      </c>
      <c r="BK700" s="240">
        <f>ROUND(I700*H700,2)</f>
        <v>0</v>
      </c>
      <c r="BL700" s="18" t="s">
        <v>231</v>
      </c>
      <c r="BM700" s="239" t="s">
        <v>942</v>
      </c>
    </row>
    <row r="701" s="2" customFormat="1" ht="24.15" customHeight="1">
      <c r="A701" s="39"/>
      <c r="B701" s="40"/>
      <c r="C701" s="285" t="s">
        <v>943</v>
      </c>
      <c r="D701" s="285" t="s">
        <v>420</v>
      </c>
      <c r="E701" s="286" t="s">
        <v>944</v>
      </c>
      <c r="F701" s="287" t="s">
        <v>945</v>
      </c>
      <c r="G701" s="288" t="s">
        <v>398</v>
      </c>
      <c r="H701" s="289">
        <v>4</v>
      </c>
      <c r="I701" s="290"/>
      <c r="J701" s="291">
        <f>ROUND(I701*H701,2)</f>
        <v>0</v>
      </c>
      <c r="K701" s="287" t="s">
        <v>230</v>
      </c>
      <c r="L701" s="292"/>
      <c r="M701" s="293" t="s">
        <v>1</v>
      </c>
      <c r="N701" s="294" t="s">
        <v>41</v>
      </c>
      <c r="O701" s="92"/>
      <c r="P701" s="237">
        <f>O701*H701</f>
        <v>0</v>
      </c>
      <c r="Q701" s="237">
        <v>0.16</v>
      </c>
      <c r="R701" s="237">
        <f>Q701*H701</f>
        <v>0.64000000000000001</v>
      </c>
      <c r="S701" s="237">
        <v>0</v>
      </c>
      <c r="T701" s="238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9" t="s">
        <v>293</v>
      </c>
      <c r="AT701" s="239" t="s">
        <v>420</v>
      </c>
      <c r="AU701" s="239" t="s">
        <v>85</v>
      </c>
      <c r="AY701" s="18" t="s">
        <v>224</v>
      </c>
      <c r="BE701" s="240">
        <f>IF(N701="základní",J701,0)</f>
        <v>0</v>
      </c>
      <c r="BF701" s="240">
        <f>IF(N701="snížená",J701,0)</f>
        <v>0</v>
      </c>
      <c r="BG701" s="240">
        <f>IF(N701="zákl. přenesená",J701,0)</f>
        <v>0</v>
      </c>
      <c r="BH701" s="240">
        <f>IF(N701="sníž. přenesená",J701,0)</f>
        <v>0</v>
      </c>
      <c r="BI701" s="240">
        <f>IF(N701="nulová",J701,0)</f>
        <v>0</v>
      </c>
      <c r="BJ701" s="18" t="s">
        <v>83</v>
      </c>
      <c r="BK701" s="240">
        <f>ROUND(I701*H701,2)</f>
        <v>0</v>
      </c>
      <c r="BL701" s="18" t="s">
        <v>231</v>
      </c>
      <c r="BM701" s="239" t="s">
        <v>946</v>
      </c>
    </row>
    <row r="702" s="2" customFormat="1" ht="24.15" customHeight="1">
      <c r="A702" s="39"/>
      <c r="B702" s="40"/>
      <c r="C702" s="228" t="s">
        <v>947</v>
      </c>
      <c r="D702" s="228" t="s">
        <v>226</v>
      </c>
      <c r="E702" s="229" t="s">
        <v>948</v>
      </c>
      <c r="F702" s="230" t="s">
        <v>949</v>
      </c>
      <c r="G702" s="231" t="s">
        <v>398</v>
      </c>
      <c r="H702" s="232">
        <v>19</v>
      </c>
      <c r="I702" s="233"/>
      <c r="J702" s="234">
        <f>ROUND(I702*H702,2)</f>
        <v>0</v>
      </c>
      <c r="K702" s="230" t="s">
        <v>230</v>
      </c>
      <c r="L702" s="45"/>
      <c r="M702" s="235" t="s">
        <v>1</v>
      </c>
      <c r="N702" s="236" t="s">
        <v>41</v>
      </c>
      <c r="O702" s="92"/>
      <c r="P702" s="237">
        <f>O702*H702</f>
        <v>0</v>
      </c>
      <c r="Q702" s="237">
        <v>0</v>
      </c>
      <c r="R702" s="237">
        <f>Q702*H702</f>
        <v>0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231</v>
      </c>
      <c r="AT702" s="239" t="s">
        <v>226</v>
      </c>
      <c r="AU702" s="239" t="s">
        <v>85</v>
      </c>
      <c r="AY702" s="18" t="s">
        <v>224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83</v>
      </c>
      <c r="BK702" s="240">
        <f>ROUND(I702*H702,2)</f>
        <v>0</v>
      </c>
      <c r="BL702" s="18" t="s">
        <v>231</v>
      </c>
      <c r="BM702" s="239" t="s">
        <v>950</v>
      </c>
    </row>
    <row r="703" s="2" customFormat="1" ht="24.15" customHeight="1">
      <c r="A703" s="39"/>
      <c r="B703" s="40"/>
      <c r="C703" s="285" t="s">
        <v>951</v>
      </c>
      <c r="D703" s="285" t="s">
        <v>420</v>
      </c>
      <c r="E703" s="286" t="s">
        <v>952</v>
      </c>
      <c r="F703" s="287" t="s">
        <v>953</v>
      </c>
      <c r="G703" s="288" t="s">
        <v>398</v>
      </c>
      <c r="H703" s="289">
        <v>19</v>
      </c>
      <c r="I703" s="290"/>
      <c r="J703" s="291">
        <f>ROUND(I703*H703,2)</f>
        <v>0</v>
      </c>
      <c r="K703" s="287" t="s">
        <v>230</v>
      </c>
      <c r="L703" s="292"/>
      <c r="M703" s="293" t="s">
        <v>1</v>
      </c>
      <c r="N703" s="294" t="s">
        <v>41</v>
      </c>
      <c r="O703" s="92"/>
      <c r="P703" s="237">
        <f>O703*H703</f>
        <v>0</v>
      </c>
      <c r="Q703" s="237">
        <v>0.28999999999999998</v>
      </c>
      <c r="R703" s="237">
        <f>Q703*H703</f>
        <v>5.5099999999999998</v>
      </c>
      <c r="S703" s="237">
        <v>0</v>
      </c>
      <c r="T703" s="238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9" t="s">
        <v>293</v>
      </c>
      <c r="AT703" s="239" t="s">
        <v>420</v>
      </c>
      <c r="AU703" s="239" t="s">
        <v>85</v>
      </c>
      <c r="AY703" s="18" t="s">
        <v>224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83</v>
      </c>
      <c r="BK703" s="240">
        <f>ROUND(I703*H703,2)</f>
        <v>0</v>
      </c>
      <c r="BL703" s="18" t="s">
        <v>231</v>
      </c>
      <c r="BM703" s="239" t="s">
        <v>954</v>
      </c>
    </row>
    <row r="704" s="2" customFormat="1" ht="24.15" customHeight="1">
      <c r="A704" s="39"/>
      <c r="B704" s="40"/>
      <c r="C704" s="228" t="s">
        <v>955</v>
      </c>
      <c r="D704" s="228" t="s">
        <v>226</v>
      </c>
      <c r="E704" s="229" t="s">
        <v>956</v>
      </c>
      <c r="F704" s="230" t="s">
        <v>957</v>
      </c>
      <c r="G704" s="231" t="s">
        <v>398</v>
      </c>
      <c r="H704" s="232">
        <v>5</v>
      </c>
      <c r="I704" s="233"/>
      <c r="J704" s="234">
        <f>ROUND(I704*H704,2)</f>
        <v>0</v>
      </c>
      <c r="K704" s="230" t="s">
        <v>230</v>
      </c>
      <c r="L704" s="45"/>
      <c r="M704" s="235" t="s">
        <v>1</v>
      </c>
      <c r="N704" s="236" t="s">
        <v>41</v>
      </c>
      <c r="O704" s="92"/>
      <c r="P704" s="237">
        <f>O704*H704</f>
        <v>0</v>
      </c>
      <c r="Q704" s="237">
        <v>0.00080000000000000004</v>
      </c>
      <c r="R704" s="237">
        <f>Q704*H704</f>
        <v>0.0040000000000000001</v>
      </c>
      <c r="S704" s="237">
        <v>0</v>
      </c>
      <c r="T704" s="238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231</v>
      </c>
      <c r="AT704" s="239" t="s">
        <v>226</v>
      </c>
      <c r="AU704" s="239" t="s">
        <v>85</v>
      </c>
      <c r="AY704" s="18" t="s">
        <v>224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83</v>
      </c>
      <c r="BK704" s="240">
        <f>ROUND(I704*H704,2)</f>
        <v>0</v>
      </c>
      <c r="BL704" s="18" t="s">
        <v>231</v>
      </c>
      <c r="BM704" s="239" t="s">
        <v>958</v>
      </c>
    </row>
    <row r="705" s="2" customFormat="1" ht="24.15" customHeight="1">
      <c r="A705" s="39"/>
      <c r="B705" s="40"/>
      <c r="C705" s="285" t="s">
        <v>959</v>
      </c>
      <c r="D705" s="285" t="s">
        <v>420</v>
      </c>
      <c r="E705" s="286" t="s">
        <v>960</v>
      </c>
      <c r="F705" s="287" t="s">
        <v>961</v>
      </c>
      <c r="G705" s="288" t="s">
        <v>398</v>
      </c>
      <c r="H705" s="289">
        <v>5</v>
      </c>
      <c r="I705" s="290"/>
      <c r="J705" s="291">
        <f>ROUND(I705*H705,2)</f>
        <v>0</v>
      </c>
      <c r="K705" s="287" t="s">
        <v>230</v>
      </c>
      <c r="L705" s="292"/>
      <c r="M705" s="293" t="s">
        <v>1</v>
      </c>
      <c r="N705" s="294" t="s">
        <v>41</v>
      </c>
      <c r="O705" s="92"/>
      <c r="P705" s="237">
        <f>O705*H705</f>
        <v>0</v>
      </c>
      <c r="Q705" s="237">
        <v>0.17299999999999999</v>
      </c>
      <c r="R705" s="237">
        <f>Q705*H705</f>
        <v>0.86499999999999999</v>
      </c>
      <c r="S705" s="237">
        <v>0</v>
      </c>
      <c r="T705" s="238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9" t="s">
        <v>293</v>
      </c>
      <c r="AT705" s="239" t="s">
        <v>420</v>
      </c>
      <c r="AU705" s="239" t="s">
        <v>85</v>
      </c>
      <c r="AY705" s="18" t="s">
        <v>224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8" t="s">
        <v>83</v>
      </c>
      <c r="BK705" s="240">
        <f>ROUND(I705*H705,2)</f>
        <v>0</v>
      </c>
      <c r="BL705" s="18" t="s">
        <v>231</v>
      </c>
      <c r="BM705" s="239" t="s">
        <v>962</v>
      </c>
    </row>
    <row r="706" s="2" customFormat="1" ht="33" customHeight="1">
      <c r="A706" s="39"/>
      <c r="B706" s="40"/>
      <c r="C706" s="228" t="s">
        <v>963</v>
      </c>
      <c r="D706" s="228" t="s">
        <v>226</v>
      </c>
      <c r="E706" s="229" t="s">
        <v>964</v>
      </c>
      <c r="F706" s="230" t="s">
        <v>965</v>
      </c>
      <c r="G706" s="231" t="s">
        <v>296</v>
      </c>
      <c r="H706" s="232">
        <v>1009.3150000000001</v>
      </c>
      <c r="I706" s="233"/>
      <c r="J706" s="234">
        <f>ROUND(I706*H706,2)</f>
        <v>0</v>
      </c>
      <c r="K706" s="230" t="s">
        <v>230</v>
      </c>
      <c r="L706" s="45"/>
      <c r="M706" s="235" t="s">
        <v>1</v>
      </c>
      <c r="N706" s="236" t="s">
        <v>41</v>
      </c>
      <c r="O706" s="92"/>
      <c r="P706" s="237">
        <f>O706*H706</f>
        <v>0</v>
      </c>
      <c r="Q706" s="237">
        <v>0</v>
      </c>
      <c r="R706" s="237">
        <f>Q706*H706</f>
        <v>0</v>
      </c>
      <c r="S706" s="237">
        <v>0</v>
      </c>
      <c r="T706" s="238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9" t="s">
        <v>231</v>
      </c>
      <c r="AT706" s="239" t="s">
        <v>226</v>
      </c>
      <c r="AU706" s="239" t="s">
        <v>85</v>
      </c>
      <c r="AY706" s="18" t="s">
        <v>224</v>
      </c>
      <c r="BE706" s="240">
        <f>IF(N706="základní",J706,0)</f>
        <v>0</v>
      </c>
      <c r="BF706" s="240">
        <f>IF(N706="snížená",J706,0)</f>
        <v>0</v>
      </c>
      <c r="BG706" s="240">
        <f>IF(N706="zákl. přenesená",J706,0)</f>
        <v>0</v>
      </c>
      <c r="BH706" s="240">
        <f>IF(N706="sníž. přenesená",J706,0)</f>
        <v>0</v>
      </c>
      <c r="BI706" s="240">
        <f>IF(N706="nulová",J706,0)</f>
        <v>0</v>
      </c>
      <c r="BJ706" s="18" t="s">
        <v>83</v>
      </c>
      <c r="BK706" s="240">
        <f>ROUND(I706*H706,2)</f>
        <v>0</v>
      </c>
      <c r="BL706" s="18" t="s">
        <v>231</v>
      </c>
      <c r="BM706" s="239" t="s">
        <v>966</v>
      </c>
    </row>
    <row r="707" s="14" customFormat="1">
      <c r="A707" s="14"/>
      <c r="B707" s="252"/>
      <c r="C707" s="253"/>
      <c r="D707" s="243" t="s">
        <v>233</v>
      </c>
      <c r="E707" s="254" t="s">
        <v>1</v>
      </c>
      <c r="F707" s="255" t="s">
        <v>967</v>
      </c>
      <c r="G707" s="253"/>
      <c r="H707" s="256">
        <v>660.42499999999995</v>
      </c>
      <c r="I707" s="257"/>
      <c r="J707" s="253"/>
      <c r="K707" s="253"/>
      <c r="L707" s="258"/>
      <c r="M707" s="259"/>
      <c r="N707" s="260"/>
      <c r="O707" s="260"/>
      <c r="P707" s="260"/>
      <c r="Q707" s="260"/>
      <c r="R707" s="260"/>
      <c r="S707" s="260"/>
      <c r="T707" s="26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2" t="s">
        <v>233</v>
      </c>
      <c r="AU707" s="262" t="s">
        <v>85</v>
      </c>
      <c r="AV707" s="14" t="s">
        <v>85</v>
      </c>
      <c r="AW707" s="14" t="s">
        <v>32</v>
      </c>
      <c r="AX707" s="14" t="s">
        <v>76</v>
      </c>
      <c r="AY707" s="262" t="s">
        <v>224</v>
      </c>
    </row>
    <row r="708" s="14" customFormat="1">
      <c r="A708" s="14"/>
      <c r="B708" s="252"/>
      <c r="C708" s="253"/>
      <c r="D708" s="243" t="s">
        <v>233</v>
      </c>
      <c r="E708" s="254" t="s">
        <v>1</v>
      </c>
      <c r="F708" s="255" t="s">
        <v>968</v>
      </c>
      <c r="G708" s="253"/>
      <c r="H708" s="256">
        <v>348.88999999999999</v>
      </c>
      <c r="I708" s="257"/>
      <c r="J708" s="253"/>
      <c r="K708" s="253"/>
      <c r="L708" s="258"/>
      <c r="M708" s="259"/>
      <c r="N708" s="260"/>
      <c r="O708" s="260"/>
      <c r="P708" s="260"/>
      <c r="Q708" s="260"/>
      <c r="R708" s="260"/>
      <c r="S708" s="260"/>
      <c r="T708" s="26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2" t="s">
        <v>233</v>
      </c>
      <c r="AU708" s="262" t="s">
        <v>85</v>
      </c>
      <c r="AV708" s="14" t="s">
        <v>85</v>
      </c>
      <c r="AW708" s="14" t="s">
        <v>32</v>
      </c>
      <c r="AX708" s="14" t="s">
        <v>76</v>
      </c>
      <c r="AY708" s="262" t="s">
        <v>224</v>
      </c>
    </row>
    <row r="709" s="15" customFormat="1">
      <c r="A709" s="15"/>
      <c r="B709" s="263"/>
      <c r="C709" s="264"/>
      <c r="D709" s="243" t="s">
        <v>233</v>
      </c>
      <c r="E709" s="265" t="s">
        <v>160</v>
      </c>
      <c r="F709" s="266" t="s">
        <v>237</v>
      </c>
      <c r="G709" s="264"/>
      <c r="H709" s="267">
        <v>1009.3150000000001</v>
      </c>
      <c r="I709" s="268"/>
      <c r="J709" s="264"/>
      <c r="K709" s="264"/>
      <c r="L709" s="269"/>
      <c r="M709" s="270"/>
      <c r="N709" s="271"/>
      <c r="O709" s="271"/>
      <c r="P709" s="271"/>
      <c r="Q709" s="271"/>
      <c r="R709" s="271"/>
      <c r="S709" s="271"/>
      <c r="T709" s="272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3" t="s">
        <v>233</v>
      </c>
      <c r="AU709" s="273" t="s">
        <v>85</v>
      </c>
      <c r="AV709" s="15" t="s">
        <v>231</v>
      </c>
      <c r="AW709" s="15" t="s">
        <v>32</v>
      </c>
      <c r="AX709" s="15" t="s">
        <v>83</v>
      </c>
      <c r="AY709" s="273" t="s">
        <v>224</v>
      </c>
    </row>
    <row r="710" s="2" customFormat="1" ht="33" customHeight="1">
      <c r="A710" s="39"/>
      <c r="B710" s="40"/>
      <c r="C710" s="228" t="s">
        <v>969</v>
      </c>
      <c r="D710" s="228" t="s">
        <v>226</v>
      </c>
      <c r="E710" s="229" t="s">
        <v>970</v>
      </c>
      <c r="F710" s="230" t="s">
        <v>971</v>
      </c>
      <c r="G710" s="231" t="s">
        <v>296</v>
      </c>
      <c r="H710" s="232">
        <v>90838.350000000006</v>
      </c>
      <c r="I710" s="233"/>
      <c r="J710" s="234">
        <f>ROUND(I710*H710,2)</f>
        <v>0</v>
      </c>
      <c r="K710" s="230" t="s">
        <v>230</v>
      </c>
      <c r="L710" s="45"/>
      <c r="M710" s="235" t="s">
        <v>1</v>
      </c>
      <c r="N710" s="236" t="s">
        <v>41</v>
      </c>
      <c r="O710" s="92"/>
      <c r="P710" s="237">
        <f>O710*H710</f>
        <v>0</v>
      </c>
      <c r="Q710" s="237">
        <v>0</v>
      </c>
      <c r="R710" s="237">
        <f>Q710*H710</f>
        <v>0</v>
      </c>
      <c r="S710" s="237">
        <v>0</v>
      </c>
      <c r="T710" s="238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9" t="s">
        <v>231</v>
      </c>
      <c r="AT710" s="239" t="s">
        <v>226</v>
      </c>
      <c r="AU710" s="239" t="s">
        <v>85</v>
      </c>
      <c r="AY710" s="18" t="s">
        <v>224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83</v>
      </c>
      <c r="BK710" s="240">
        <f>ROUND(I710*H710,2)</f>
        <v>0</v>
      </c>
      <c r="BL710" s="18" t="s">
        <v>231</v>
      </c>
      <c r="BM710" s="239" t="s">
        <v>972</v>
      </c>
    </row>
    <row r="711" s="14" customFormat="1">
      <c r="A711" s="14"/>
      <c r="B711" s="252"/>
      <c r="C711" s="253"/>
      <c r="D711" s="243" t="s">
        <v>233</v>
      </c>
      <c r="E711" s="254" t="s">
        <v>1</v>
      </c>
      <c r="F711" s="255" t="s">
        <v>973</v>
      </c>
      <c r="G711" s="253"/>
      <c r="H711" s="256">
        <v>90838.350000000006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2" t="s">
        <v>233</v>
      </c>
      <c r="AU711" s="262" t="s">
        <v>85</v>
      </c>
      <c r="AV711" s="14" t="s">
        <v>85</v>
      </c>
      <c r="AW711" s="14" t="s">
        <v>32</v>
      </c>
      <c r="AX711" s="14" t="s">
        <v>83</v>
      </c>
      <c r="AY711" s="262" t="s">
        <v>224</v>
      </c>
    </row>
    <row r="712" s="2" customFormat="1" ht="33" customHeight="1">
      <c r="A712" s="39"/>
      <c r="B712" s="40"/>
      <c r="C712" s="228" t="s">
        <v>974</v>
      </c>
      <c r="D712" s="228" t="s">
        <v>226</v>
      </c>
      <c r="E712" s="229" t="s">
        <v>975</v>
      </c>
      <c r="F712" s="230" t="s">
        <v>976</v>
      </c>
      <c r="G712" s="231" t="s">
        <v>296</v>
      </c>
      <c r="H712" s="232">
        <v>1009.3150000000001</v>
      </c>
      <c r="I712" s="233"/>
      <c r="J712" s="234">
        <f>ROUND(I712*H712,2)</f>
        <v>0</v>
      </c>
      <c r="K712" s="230" t="s">
        <v>230</v>
      </c>
      <c r="L712" s="45"/>
      <c r="M712" s="235" t="s">
        <v>1</v>
      </c>
      <c r="N712" s="236" t="s">
        <v>41</v>
      </c>
      <c r="O712" s="92"/>
      <c r="P712" s="237">
        <f>O712*H712</f>
        <v>0</v>
      </c>
      <c r="Q712" s="237">
        <v>0</v>
      </c>
      <c r="R712" s="237">
        <f>Q712*H712</f>
        <v>0</v>
      </c>
      <c r="S712" s="237">
        <v>0</v>
      </c>
      <c r="T712" s="238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9" t="s">
        <v>231</v>
      </c>
      <c r="AT712" s="239" t="s">
        <v>226</v>
      </c>
      <c r="AU712" s="239" t="s">
        <v>85</v>
      </c>
      <c r="AY712" s="18" t="s">
        <v>224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8" t="s">
        <v>83</v>
      </c>
      <c r="BK712" s="240">
        <f>ROUND(I712*H712,2)</f>
        <v>0</v>
      </c>
      <c r="BL712" s="18" t="s">
        <v>231</v>
      </c>
      <c r="BM712" s="239" t="s">
        <v>977</v>
      </c>
    </row>
    <row r="713" s="14" customFormat="1">
      <c r="A713" s="14"/>
      <c r="B713" s="252"/>
      <c r="C713" s="253"/>
      <c r="D713" s="243" t="s">
        <v>233</v>
      </c>
      <c r="E713" s="254" t="s">
        <v>1</v>
      </c>
      <c r="F713" s="255" t="s">
        <v>160</v>
      </c>
      <c r="G713" s="253"/>
      <c r="H713" s="256">
        <v>1009.3150000000001</v>
      </c>
      <c r="I713" s="257"/>
      <c r="J713" s="253"/>
      <c r="K713" s="253"/>
      <c r="L713" s="258"/>
      <c r="M713" s="259"/>
      <c r="N713" s="260"/>
      <c r="O713" s="260"/>
      <c r="P713" s="260"/>
      <c r="Q713" s="260"/>
      <c r="R713" s="260"/>
      <c r="S713" s="260"/>
      <c r="T713" s="26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2" t="s">
        <v>233</v>
      </c>
      <c r="AU713" s="262" t="s">
        <v>85</v>
      </c>
      <c r="AV713" s="14" t="s">
        <v>85</v>
      </c>
      <c r="AW713" s="14" t="s">
        <v>32</v>
      </c>
      <c r="AX713" s="14" t="s">
        <v>83</v>
      </c>
      <c r="AY713" s="262" t="s">
        <v>224</v>
      </c>
    </row>
    <row r="714" s="2" customFormat="1" ht="21.75" customHeight="1">
      <c r="A714" s="39"/>
      <c r="B714" s="40"/>
      <c r="C714" s="228" t="s">
        <v>978</v>
      </c>
      <c r="D714" s="228" t="s">
        <v>226</v>
      </c>
      <c r="E714" s="229" t="s">
        <v>979</v>
      </c>
      <c r="F714" s="230" t="s">
        <v>980</v>
      </c>
      <c r="G714" s="231" t="s">
        <v>296</v>
      </c>
      <c r="H714" s="232">
        <v>1009.3150000000001</v>
      </c>
      <c r="I714" s="233"/>
      <c r="J714" s="234">
        <f>ROUND(I714*H714,2)</f>
        <v>0</v>
      </c>
      <c r="K714" s="230" t="s">
        <v>230</v>
      </c>
      <c r="L714" s="45"/>
      <c r="M714" s="235" t="s">
        <v>1</v>
      </c>
      <c r="N714" s="236" t="s">
        <v>41</v>
      </c>
      <c r="O714" s="92"/>
      <c r="P714" s="237">
        <f>O714*H714</f>
        <v>0</v>
      </c>
      <c r="Q714" s="237">
        <v>0</v>
      </c>
      <c r="R714" s="237">
        <f>Q714*H714</f>
        <v>0</v>
      </c>
      <c r="S714" s="237">
        <v>0</v>
      </c>
      <c r="T714" s="238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9" t="s">
        <v>231</v>
      </c>
      <c r="AT714" s="239" t="s">
        <v>226</v>
      </c>
      <c r="AU714" s="239" t="s">
        <v>85</v>
      </c>
      <c r="AY714" s="18" t="s">
        <v>224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8" t="s">
        <v>83</v>
      </c>
      <c r="BK714" s="240">
        <f>ROUND(I714*H714,2)</f>
        <v>0</v>
      </c>
      <c r="BL714" s="18" t="s">
        <v>231</v>
      </c>
      <c r="BM714" s="239" t="s">
        <v>981</v>
      </c>
    </row>
    <row r="715" s="14" customFormat="1">
      <c r="A715" s="14"/>
      <c r="B715" s="252"/>
      <c r="C715" s="253"/>
      <c r="D715" s="243" t="s">
        <v>233</v>
      </c>
      <c r="E715" s="254" t="s">
        <v>1</v>
      </c>
      <c r="F715" s="255" t="s">
        <v>160</v>
      </c>
      <c r="G715" s="253"/>
      <c r="H715" s="256">
        <v>1009.3150000000001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2" t="s">
        <v>233</v>
      </c>
      <c r="AU715" s="262" t="s">
        <v>85</v>
      </c>
      <c r="AV715" s="14" t="s">
        <v>85</v>
      </c>
      <c r="AW715" s="14" t="s">
        <v>32</v>
      </c>
      <c r="AX715" s="14" t="s">
        <v>83</v>
      </c>
      <c r="AY715" s="262" t="s">
        <v>224</v>
      </c>
    </row>
    <row r="716" s="2" customFormat="1" ht="21.75" customHeight="1">
      <c r="A716" s="39"/>
      <c r="B716" s="40"/>
      <c r="C716" s="228" t="s">
        <v>982</v>
      </c>
      <c r="D716" s="228" t="s">
        <v>226</v>
      </c>
      <c r="E716" s="229" t="s">
        <v>983</v>
      </c>
      <c r="F716" s="230" t="s">
        <v>984</v>
      </c>
      <c r="G716" s="231" t="s">
        <v>296</v>
      </c>
      <c r="H716" s="232">
        <v>90838.350000000006</v>
      </c>
      <c r="I716" s="233"/>
      <c r="J716" s="234">
        <f>ROUND(I716*H716,2)</f>
        <v>0</v>
      </c>
      <c r="K716" s="230" t="s">
        <v>230</v>
      </c>
      <c r="L716" s="45"/>
      <c r="M716" s="235" t="s">
        <v>1</v>
      </c>
      <c r="N716" s="236" t="s">
        <v>41</v>
      </c>
      <c r="O716" s="92"/>
      <c r="P716" s="237">
        <f>O716*H716</f>
        <v>0</v>
      </c>
      <c r="Q716" s="237">
        <v>0</v>
      </c>
      <c r="R716" s="237">
        <f>Q716*H716</f>
        <v>0</v>
      </c>
      <c r="S716" s="237">
        <v>0</v>
      </c>
      <c r="T716" s="238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9" t="s">
        <v>231</v>
      </c>
      <c r="AT716" s="239" t="s">
        <v>226</v>
      </c>
      <c r="AU716" s="239" t="s">
        <v>85</v>
      </c>
      <c r="AY716" s="18" t="s">
        <v>224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8" t="s">
        <v>83</v>
      </c>
      <c r="BK716" s="240">
        <f>ROUND(I716*H716,2)</f>
        <v>0</v>
      </c>
      <c r="BL716" s="18" t="s">
        <v>231</v>
      </c>
      <c r="BM716" s="239" t="s">
        <v>985</v>
      </c>
    </row>
    <row r="717" s="14" customFormat="1">
      <c r="A717" s="14"/>
      <c r="B717" s="252"/>
      <c r="C717" s="253"/>
      <c r="D717" s="243" t="s">
        <v>233</v>
      </c>
      <c r="E717" s="254" t="s">
        <v>1</v>
      </c>
      <c r="F717" s="255" t="s">
        <v>973</v>
      </c>
      <c r="G717" s="253"/>
      <c r="H717" s="256">
        <v>90838.350000000006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2" t="s">
        <v>233</v>
      </c>
      <c r="AU717" s="262" t="s">
        <v>85</v>
      </c>
      <c r="AV717" s="14" t="s">
        <v>85</v>
      </c>
      <c r="AW717" s="14" t="s">
        <v>32</v>
      </c>
      <c r="AX717" s="14" t="s">
        <v>83</v>
      </c>
      <c r="AY717" s="262" t="s">
        <v>224</v>
      </c>
    </row>
    <row r="718" s="2" customFormat="1" ht="21.75" customHeight="1">
      <c r="A718" s="39"/>
      <c r="B718" s="40"/>
      <c r="C718" s="228" t="s">
        <v>986</v>
      </c>
      <c r="D718" s="228" t="s">
        <v>226</v>
      </c>
      <c r="E718" s="229" t="s">
        <v>987</v>
      </c>
      <c r="F718" s="230" t="s">
        <v>988</v>
      </c>
      <c r="G718" s="231" t="s">
        <v>296</v>
      </c>
      <c r="H718" s="232">
        <v>1009.3150000000001</v>
      </c>
      <c r="I718" s="233"/>
      <c r="J718" s="234">
        <f>ROUND(I718*H718,2)</f>
        <v>0</v>
      </c>
      <c r="K718" s="230" t="s">
        <v>230</v>
      </c>
      <c r="L718" s="45"/>
      <c r="M718" s="235" t="s">
        <v>1</v>
      </c>
      <c r="N718" s="236" t="s">
        <v>41</v>
      </c>
      <c r="O718" s="92"/>
      <c r="P718" s="237">
        <f>O718*H718</f>
        <v>0</v>
      </c>
      <c r="Q718" s="237">
        <v>0</v>
      </c>
      <c r="R718" s="237">
        <f>Q718*H718</f>
        <v>0</v>
      </c>
      <c r="S718" s="237">
        <v>0</v>
      </c>
      <c r="T718" s="238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9" t="s">
        <v>231</v>
      </c>
      <c r="AT718" s="239" t="s">
        <v>226</v>
      </c>
      <c r="AU718" s="239" t="s">
        <v>85</v>
      </c>
      <c r="AY718" s="18" t="s">
        <v>224</v>
      </c>
      <c r="BE718" s="240">
        <f>IF(N718="základní",J718,0)</f>
        <v>0</v>
      </c>
      <c r="BF718" s="240">
        <f>IF(N718="snížená",J718,0)</f>
        <v>0</v>
      </c>
      <c r="BG718" s="240">
        <f>IF(N718="zákl. přenesená",J718,0)</f>
        <v>0</v>
      </c>
      <c r="BH718" s="240">
        <f>IF(N718="sníž. přenesená",J718,0)</f>
        <v>0</v>
      </c>
      <c r="BI718" s="240">
        <f>IF(N718="nulová",J718,0)</f>
        <v>0</v>
      </c>
      <c r="BJ718" s="18" t="s">
        <v>83</v>
      </c>
      <c r="BK718" s="240">
        <f>ROUND(I718*H718,2)</f>
        <v>0</v>
      </c>
      <c r="BL718" s="18" t="s">
        <v>231</v>
      </c>
      <c r="BM718" s="239" t="s">
        <v>989</v>
      </c>
    </row>
    <row r="719" s="14" customFormat="1">
      <c r="A719" s="14"/>
      <c r="B719" s="252"/>
      <c r="C719" s="253"/>
      <c r="D719" s="243" t="s">
        <v>233</v>
      </c>
      <c r="E719" s="254" t="s">
        <v>1</v>
      </c>
      <c r="F719" s="255" t="s">
        <v>160</v>
      </c>
      <c r="G719" s="253"/>
      <c r="H719" s="256">
        <v>1009.3150000000001</v>
      </c>
      <c r="I719" s="257"/>
      <c r="J719" s="253"/>
      <c r="K719" s="253"/>
      <c r="L719" s="258"/>
      <c r="M719" s="259"/>
      <c r="N719" s="260"/>
      <c r="O719" s="260"/>
      <c r="P719" s="260"/>
      <c r="Q719" s="260"/>
      <c r="R719" s="260"/>
      <c r="S719" s="260"/>
      <c r="T719" s="26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2" t="s">
        <v>233</v>
      </c>
      <c r="AU719" s="262" t="s">
        <v>85</v>
      </c>
      <c r="AV719" s="14" t="s">
        <v>85</v>
      </c>
      <c r="AW719" s="14" t="s">
        <v>32</v>
      </c>
      <c r="AX719" s="14" t="s">
        <v>83</v>
      </c>
      <c r="AY719" s="262" t="s">
        <v>224</v>
      </c>
    </row>
    <row r="720" s="2" customFormat="1" ht="33" customHeight="1">
      <c r="A720" s="39"/>
      <c r="B720" s="40"/>
      <c r="C720" s="228" t="s">
        <v>990</v>
      </c>
      <c r="D720" s="228" t="s">
        <v>226</v>
      </c>
      <c r="E720" s="229" t="s">
        <v>991</v>
      </c>
      <c r="F720" s="230" t="s">
        <v>992</v>
      </c>
      <c r="G720" s="231" t="s">
        <v>296</v>
      </c>
      <c r="H720" s="232">
        <v>587.73800000000006</v>
      </c>
      <c r="I720" s="233"/>
      <c r="J720" s="234">
        <f>ROUND(I720*H720,2)</f>
        <v>0</v>
      </c>
      <c r="K720" s="230" t="s">
        <v>230</v>
      </c>
      <c r="L720" s="45"/>
      <c r="M720" s="235" t="s">
        <v>1</v>
      </c>
      <c r="N720" s="236" t="s">
        <v>41</v>
      </c>
      <c r="O720" s="92"/>
      <c r="P720" s="237">
        <f>O720*H720</f>
        <v>0</v>
      </c>
      <c r="Q720" s="237">
        <v>0.00012999999999999999</v>
      </c>
      <c r="R720" s="237">
        <f>Q720*H720</f>
        <v>0.076405940000000006</v>
      </c>
      <c r="S720" s="237">
        <v>0</v>
      </c>
      <c r="T720" s="238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9" t="s">
        <v>231</v>
      </c>
      <c r="AT720" s="239" t="s">
        <v>226</v>
      </c>
      <c r="AU720" s="239" t="s">
        <v>85</v>
      </c>
      <c r="AY720" s="18" t="s">
        <v>224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83</v>
      </c>
      <c r="BK720" s="240">
        <f>ROUND(I720*H720,2)</f>
        <v>0</v>
      </c>
      <c r="BL720" s="18" t="s">
        <v>231</v>
      </c>
      <c r="BM720" s="239" t="s">
        <v>993</v>
      </c>
    </row>
    <row r="721" s="14" customFormat="1">
      <c r="A721" s="14"/>
      <c r="B721" s="252"/>
      <c r="C721" s="253"/>
      <c r="D721" s="243" t="s">
        <v>233</v>
      </c>
      <c r="E721" s="254" t="s">
        <v>1</v>
      </c>
      <c r="F721" s="255" t="s">
        <v>994</v>
      </c>
      <c r="G721" s="253"/>
      <c r="H721" s="256">
        <v>587.73800000000006</v>
      </c>
      <c r="I721" s="257"/>
      <c r="J721" s="253"/>
      <c r="K721" s="253"/>
      <c r="L721" s="258"/>
      <c r="M721" s="259"/>
      <c r="N721" s="260"/>
      <c r="O721" s="260"/>
      <c r="P721" s="260"/>
      <c r="Q721" s="260"/>
      <c r="R721" s="260"/>
      <c r="S721" s="260"/>
      <c r="T721" s="26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2" t="s">
        <v>233</v>
      </c>
      <c r="AU721" s="262" t="s">
        <v>85</v>
      </c>
      <c r="AV721" s="14" t="s">
        <v>85</v>
      </c>
      <c r="AW721" s="14" t="s">
        <v>32</v>
      </c>
      <c r="AX721" s="14" t="s">
        <v>83</v>
      </c>
      <c r="AY721" s="262" t="s">
        <v>224</v>
      </c>
    </row>
    <row r="722" s="2" customFormat="1" ht="24.15" customHeight="1">
      <c r="A722" s="39"/>
      <c r="B722" s="40"/>
      <c r="C722" s="228" t="s">
        <v>995</v>
      </c>
      <c r="D722" s="228" t="s">
        <v>226</v>
      </c>
      <c r="E722" s="229" t="s">
        <v>996</v>
      </c>
      <c r="F722" s="230" t="s">
        <v>997</v>
      </c>
      <c r="G722" s="231" t="s">
        <v>296</v>
      </c>
      <c r="H722" s="232">
        <v>528.25</v>
      </c>
      <c r="I722" s="233"/>
      <c r="J722" s="234">
        <f>ROUND(I722*H722,2)</f>
        <v>0</v>
      </c>
      <c r="K722" s="230" t="s">
        <v>230</v>
      </c>
      <c r="L722" s="45"/>
      <c r="M722" s="235" t="s">
        <v>1</v>
      </c>
      <c r="N722" s="236" t="s">
        <v>41</v>
      </c>
      <c r="O722" s="92"/>
      <c r="P722" s="237">
        <f>O722*H722</f>
        <v>0</v>
      </c>
      <c r="Q722" s="237">
        <v>4.0000000000000003E-05</v>
      </c>
      <c r="R722" s="237">
        <f>Q722*H722</f>
        <v>0.021130000000000003</v>
      </c>
      <c r="S722" s="237">
        <v>0</v>
      </c>
      <c r="T722" s="238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9" t="s">
        <v>231</v>
      </c>
      <c r="AT722" s="239" t="s">
        <v>226</v>
      </c>
      <c r="AU722" s="239" t="s">
        <v>85</v>
      </c>
      <c r="AY722" s="18" t="s">
        <v>224</v>
      </c>
      <c r="BE722" s="240">
        <f>IF(N722="základní",J722,0)</f>
        <v>0</v>
      </c>
      <c r="BF722" s="240">
        <f>IF(N722="snížená",J722,0)</f>
        <v>0</v>
      </c>
      <c r="BG722" s="240">
        <f>IF(N722="zákl. přenesená",J722,0)</f>
        <v>0</v>
      </c>
      <c r="BH722" s="240">
        <f>IF(N722="sníž. přenesená",J722,0)</f>
        <v>0</v>
      </c>
      <c r="BI722" s="240">
        <f>IF(N722="nulová",J722,0)</f>
        <v>0</v>
      </c>
      <c r="BJ722" s="18" t="s">
        <v>83</v>
      </c>
      <c r="BK722" s="240">
        <f>ROUND(I722*H722,2)</f>
        <v>0</v>
      </c>
      <c r="BL722" s="18" t="s">
        <v>231</v>
      </c>
      <c r="BM722" s="239" t="s">
        <v>998</v>
      </c>
    </row>
    <row r="723" s="14" customFormat="1">
      <c r="A723" s="14"/>
      <c r="B723" s="252"/>
      <c r="C723" s="253"/>
      <c r="D723" s="243" t="s">
        <v>233</v>
      </c>
      <c r="E723" s="254" t="s">
        <v>1</v>
      </c>
      <c r="F723" s="255" t="s">
        <v>999</v>
      </c>
      <c r="G723" s="253"/>
      <c r="H723" s="256">
        <v>528.25</v>
      </c>
      <c r="I723" s="257"/>
      <c r="J723" s="253"/>
      <c r="K723" s="253"/>
      <c r="L723" s="258"/>
      <c r="M723" s="259"/>
      <c r="N723" s="260"/>
      <c r="O723" s="260"/>
      <c r="P723" s="260"/>
      <c r="Q723" s="260"/>
      <c r="R723" s="260"/>
      <c r="S723" s="260"/>
      <c r="T723" s="26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2" t="s">
        <v>233</v>
      </c>
      <c r="AU723" s="262" t="s">
        <v>85</v>
      </c>
      <c r="AV723" s="14" t="s">
        <v>85</v>
      </c>
      <c r="AW723" s="14" t="s">
        <v>32</v>
      </c>
      <c r="AX723" s="14" t="s">
        <v>83</v>
      </c>
      <c r="AY723" s="262" t="s">
        <v>224</v>
      </c>
    </row>
    <row r="724" s="2" customFormat="1" ht="33" customHeight="1">
      <c r="A724" s="39"/>
      <c r="B724" s="40"/>
      <c r="C724" s="228" t="s">
        <v>1000</v>
      </c>
      <c r="D724" s="228" t="s">
        <v>226</v>
      </c>
      <c r="E724" s="229" t="s">
        <v>1001</v>
      </c>
      <c r="F724" s="230" t="s">
        <v>1002</v>
      </c>
      <c r="G724" s="231" t="s">
        <v>398</v>
      </c>
      <c r="H724" s="232">
        <v>98</v>
      </c>
      <c r="I724" s="233"/>
      <c r="J724" s="234">
        <f>ROUND(I724*H724,2)</f>
        <v>0</v>
      </c>
      <c r="K724" s="230" t="s">
        <v>230</v>
      </c>
      <c r="L724" s="45"/>
      <c r="M724" s="235" t="s">
        <v>1</v>
      </c>
      <c r="N724" s="236" t="s">
        <v>41</v>
      </c>
      <c r="O724" s="92"/>
      <c r="P724" s="237">
        <f>O724*H724</f>
        <v>0</v>
      </c>
      <c r="Q724" s="237">
        <v>0.00064999999999999997</v>
      </c>
      <c r="R724" s="237">
        <f>Q724*H724</f>
        <v>0.063699999999999993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231</v>
      </c>
      <c r="AT724" s="239" t="s">
        <v>226</v>
      </c>
      <c r="AU724" s="239" t="s">
        <v>85</v>
      </c>
      <c r="AY724" s="18" t="s">
        <v>224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83</v>
      </c>
      <c r="BK724" s="240">
        <f>ROUND(I724*H724,2)</f>
        <v>0</v>
      </c>
      <c r="BL724" s="18" t="s">
        <v>231</v>
      </c>
      <c r="BM724" s="239" t="s">
        <v>1003</v>
      </c>
    </row>
    <row r="725" s="13" customFormat="1">
      <c r="A725" s="13"/>
      <c r="B725" s="241"/>
      <c r="C725" s="242"/>
      <c r="D725" s="243" t="s">
        <v>233</v>
      </c>
      <c r="E725" s="244" t="s">
        <v>1</v>
      </c>
      <c r="F725" s="245" t="s">
        <v>1004</v>
      </c>
      <c r="G725" s="242"/>
      <c r="H725" s="244" t="s">
        <v>1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233</v>
      </c>
      <c r="AU725" s="251" t="s">
        <v>85</v>
      </c>
      <c r="AV725" s="13" t="s">
        <v>83</v>
      </c>
      <c r="AW725" s="13" t="s">
        <v>32</v>
      </c>
      <c r="AX725" s="13" t="s">
        <v>76</v>
      </c>
      <c r="AY725" s="251" t="s">
        <v>224</v>
      </c>
    </row>
    <row r="726" s="14" customFormat="1">
      <c r="A726" s="14"/>
      <c r="B726" s="252"/>
      <c r="C726" s="253"/>
      <c r="D726" s="243" t="s">
        <v>233</v>
      </c>
      <c r="E726" s="254" t="s">
        <v>1</v>
      </c>
      <c r="F726" s="255" t="s">
        <v>1005</v>
      </c>
      <c r="G726" s="253"/>
      <c r="H726" s="256">
        <v>49</v>
      </c>
      <c r="I726" s="257"/>
      <c r="J726" s="253"/>
      <c r="K726" s="253"/>
      <c r="L726" s="258"/>
      <c r="M726" s="259"/>
      <c r="N726" s="260"/>
      <c r="O726" s="260"/>
      <c r="P726" s="260"/>
      <c r="Q726" s="260"/>
      <c r="R726" s="260"/>
      <c r="S726" s="260"/>
      <c r="T726" s="26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2" t="s">
        <v>233</v>
      </c>
      <c r="AU726" s="262" t="s">
        <v>85</v>
      </c>
      <c r="AV726" s="14" t="s">
        <v>85</v>
      </c>
      <c r="AW726" s="14" t="s">
        <v>32</v>
      </c>
      <c r="AX726" s="14" t="s">
        <v>76</v>
      </c>
      <c r="AY726" s="262" t="s">
        <v>224</v>
      </c>
    </row>
    <row r="727" s="14" customFormat="1">
      <c r="A727" s="14"/>
      <c r="B727" s="252"/>
      <c r="C727" s="253"/>
      <c r="D727" s="243" t="s">
        <v>233</v>
      </c>
      <c r="E727" s="254" t="s">
        <v>1</v>
      </c>
      <c r="F727" s="255" t="s">
        <v>1005</v>
      </c>
      <c r="G727" s="253"/>
      <c r="H727" s="256">
        <v>49</v>
      </c>
      <c r="I727" s="257"/>
      <c r="J727" s="253"/>
      <c r="K727" s="253"/>
      <c r="L727" s="258"/>
      <c r="M727" s="259"/>
      <c r="N727" s="260"/>
      <c r="O727" s="260"/>
      <c r="P727" s="260"/>
      <c r="Q727" s="260"/>
      <c r="R727" s="260"/>
      <c r="S727" s="260"/>
      <c r="T727" s="26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2" t="s">
        <v>233</v>
      </c>
      <c r="AU727" s="262" t="s">
        <v>85</v>
      </c>
      <c r="AV727" s="14" t="s">
        <v>85</v>
      </c>
      <c r="AW727" s="14" t="s">
        <v>32</v>
      </c>
      <c r="AX727" s="14" t="s">
        <v>76</v>
      </c>
      <c r="AY727" s="262" t="s">
        <v>224</v>
      </c>
    </row>
    <row r="728" s="15" customFormat="1">
      <c r="A728" s="15"/>
      <c r="B728" s="263"/>
      <c r="C728" s="264"/>
      <c r="D728" s="243" t="s">
        <v>233</v>
      </c>
      <c r="E728" s="265" t="s">
        <v>1</v>
      </c>
      <c r="F728" s="266" t="s">
        <v>237</v>
      </c>
      <c r="G728" s="264"/>
      <c r="H728" s="267">
        <v>98</v>
      </c>
      <c r="I728" s="268"/>
      <c r="J728" s="264"/>
      <c r="K728" s="264"/>
      <c r="L728" s="269"/>
      <c r="M728" s="270"/>
      <c r="N728" s="271"/>
      <c r="O728" s="271"/>
      <c r="P728" s="271"/>
      <c r="Q728" s="271"/>
      <c r="R728" s="271"/>
      <c r="S728" s="271"/>
      <c r="T728" s="272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3" t="s">
        <v>233</v>
      </c>
      <c r="AU728" s="273" t="s">
        <v>85</v>
      </c>
      <c r="AV728" s="15" t="s">
        <v>231</v>
      </c>
      <c r="AW728" s="15" t="s">
        <v>32</v>
      </c>
      <c r="AX728" s="15" t="s">
        <v>83</v>
      </c>
      <c r="AY728" s="273" t="s">
        <v>224</v>
      </c>
    </row>
    <row r="729" s="2" customFormat="1" ht="24.15" customHeight="1">
      <c r="A729" s="39"/>
      <c r="B729" s="40"/>
      <c r="C729" s="228" t="s">
        <v>1006</v>
      </c>
      <c r="D729" s="228" t="s">
        <v>226</v>
      </c>
      <c r="E729" s="229" t="s">
        <v>1007</v>
      </c>
      <c r="F729" s="230" t="s">
        <v>1008</v>
      </c>
      <c r="G729" s="231" t="s">
        <v>398</v>
      </c>
      <c r="H729" s="232">
        <v>4</v>
      </c>
      <c r="I729" s="233"/>
      <c r="J729" s="234">
        <f>ROUND(I729*H729,2)</f>
        <v>0</v>
      </c>
      <c r="K729" s="230" t="s">
        <v>230</v>
      </c>
      <c r="L729" s="45"/>
      <c r="M729" s="235" t="s">
        <v>1</v>
      </c>
      <c r="N729" s="236" t="s">
        <v>41</v>
      </c>
      <c r="O729" s="92"/>
      <c r="P729" s="237">
        <f>O729*H729</f>
        <v>0</v>
      </c>
      <c r="Q729" s="237">
        <v>2.0000000000000002E-05</v>
      </c>
      <c r="R729" s="237">
        <f>Q729*H729</f>
        <v>8.0000000000000007E-05</v>
      </c>
      <c r="S729" s="237">
        <v>0</v>
      </c>
      <c r="T729" s="238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9" t="s">
        <v>231</v>
      </c>
      <c r="AT729" s="239" t="s">
        <v>226</v>
      </c>
      <c r="AU729" s="239" t="s">
        <v>85</v>
      </c>
      <c r="AY729" s="18" t="s">
        <v>224</v>
      </c>
      <c r="BE729" s="240">
        <f>IF(N729="základní",J729,0)</f>
        <v>0</v>
      </c>
      <c r="BF729" s="240">
        <f>IF(N729="snížená",J729,0)</f>
        <v>0</v>
      </c>
      <c r="BG729" s="240">
        <f>IF(N729="zákl. přenesená",J729,0)</f>
        <v>0</v>
      </c>
      <c r="BH729" s="240">
        <f>IF(N729="sníž. přenesená",J729,0)</f>
        <v>0</v>
      </c>
      <c r="BI729" s="240">
        <f>IF(N729="nulová",J729,0)</f>
        <v>0</v>
      </c>
      <c r="BJ729" s="18" t="s">
        <v>83</v>
      </c>
      <c r="BK729" s="240">
        <f>ROUND(I729*H729,2)</f>
        <v>0</v>
      </c>
      <c r="BL729" s="18" t="s">
        <v>231</v>
      </c>
      <c r="BM729" s="239" t="s">
        <v>1009</v>
      </c>
    </row>
    <row r="730" s="14" customFormat="1">
      <c r="A730" s="14"/>
      <c r="B730" s="252"/>
      <c r="C730" s="253"/>
      <c r="D730" s="243" t="s">
        <v>233</v>
      </c>
      <c r="E730" s="254" t="s">
        <v>1</v>
      </c>
      <c r="F730" s="255" t="s">
        <v>1010</v>
      </c>
      <c r="G730" s="253"/>
      <c r="H730" s="256">
        <v>4</v>
      </c>
      <c r="I730" s="257"/>
      <c r="J730" s="253"/>
      <c r="K730" s="253"/>
      <c r="L730" s="258"/>
      <c r="M730" s="259"/>
      <c r="N730" s="260"/>
      <c r="O730" s="260"/>
      <c r="P730" s="260"/>
      <c r="Q730" s="260"/>
      <c r="R730" s="260"/>
      <c r="S730" s="260"/>
      <c r="T730" s="26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2" t="s">
        <v>233</v>
      </c>
      <c r="AU730" s="262" t="s">
        <v>85</v>
      </c>
      <c r="AV730" s="14" t="s">
        <v>85</v>
      </c>
      <c r="AW730" s="14" t="s">
        <v>32</v>
      </c>
      <c r="AX730" s="14" t="s">
        <v>83</v>
      </c>
      <c r="AY730" s="262" t="s">
        <v>224</v>
      </c>
    </row>
    <row r="731" s="2" customFormat="1" ht="21.75" customHeight="1">
      <c r="A731" s="39"/>
      <c r="B731" s="40"/>
      <c r="C731" s="228" t="s">
        <v>610</v>
      </c>
      <c r="D731" s="228" t="s">
        <v>226</v>
      </c>
      <c r="E731" s="229" t="s">
        <v>1011</v>
      </c>
      <c r="F731" s="230" t="s">
        <v>1012</v>
      </c>
      <c r="G731" s="231" t="s">
        <v>398</v>
      </c>
      <c r="H731" s="232">
        <v>8</v>
      </c>
      <c r="I731" s="233"/>
      <c r="J731" s="234">
        <f>ROUND(I731*H731,2)</f>
        <v>0</v>
      </c>
      <c r="K731" s="230" t="s">
        <v>230</v>
      </c>
      <c r="L731" s="45"/>
      <c r="M731" s="235" t="s">
        <v>1</v>
      </c>
      <c r="N731" s="236" t="s">
        <v>41</v>
      </c>
      <c r="O731" s="92"/>
      <c r="P731" s="237">
        <f>O731*H731</f>
        <v>0</v>
      </c>
      <c r="Q731" s="237">
        <v>4.0000000000000003E-05</v>
      </c>
      <c r="R731" s="237">
        <f>Q731*H731</f>
        <v>0.00032000000000000003</v>
      </c>
      <c r="S731" s="237">
        <v>0</v>
      </c>
      <c r="T731" s="238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9" t="s">
        <v>231</v>
      </c>
      <c r="AT731" s="239" t="s">
        <v>226</v>
      </c>
      <c r="AU731" s="239" t="s">
        <v>85</v>
      </c>
      <c r="AY731" s="18" t="s">
        <v>224</v>
      </c>
      <c r="BE731" s="240">
        <f>IF(N731="základní",J731,0)</f>
        <v>0</v>
      </c>
      <c r="BF731" s="240">
        <f>IF(N731="snížená",J731,0)</f>
        <v>0</v>
      </c>
      <c r="BG731" s="240">
        <f>IF(N731="zákl. přenesená",J731,0)</f>
        <v>0</v>
      </c>
      <c r="BH731" s="240">
        <f>IF(N731="sníž. přenesená",J731,0)</f>
        <v>0</v>
      </c>
      <c r="BI731" s="240">
        <f>IF(N731="nulová",J731,0)</f>
        <v>0</v>
      </c>
      <c r="BJ731" s="18" t="s">
        <v>83</v>
      </c>
      <c r="BK731" s="240">
        <f>ROUND(I731*H731,2)</f>
        <v>0</v>
      </c>
      <c r="BL731" s="18" t="s">
        <v>231</v>
      </c>
      <c r="BM731" s="239" t="s">
        <v>1013</v>
      </c>
    </row>
    <row r="732" s="14" customFormat="1">
      <c r="A732" s="14"/>
      <c r="B732" s="252"/>
      <c r="C732" s="253"/>
      <c r="D732" s="243" t="s">
        <v>233</v>
      </c>
      <c r="E732" s="254" t="s">
        <v>1</v>
      </c>
      <c r="F732" s="255" t="s">
        <v>1014</v>
      </c>
      <c r="G732" s="253"/>
      <c r="H732" s="256">
        <v>8</v>
      </c>
      <c r="I732" s="257"/>
      <c r="J732" s="253"/>
      <c r="K732" s="253"/>
      <c r="L732" s="258"/>
      <c r="M732" s="259"/>
      <c r="N732" s="260"/>
      <c r="O732" s="260"/>
      <c r="P732" s="260"/>
      <c r="Q732" s="260"/>
      <c r="R732" s="260"/>
      <c r="S732" s="260"/>
      <c r="T732" s="26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2" t="s">
        <v>233</v>
      </c>
      <c r="AU732" s="262" t="s">
        <v>85</v>
      </c>
      <c r="AV732" s="14" t="s">
        <v>85</v>
      </c>
      <c r="AW732" s="14" t="s">
        <v>32</v>
      </c>
      <c r="AX732" s="14" t="s">
        <v>83</v>
      </c>
      <c r="AY732" s="262" t="s">
        <v>224</v>
      </c>
    </row>
    <row r="733" s="2" customFormat="1" ht="16.5" customHeight="1">
      <c r="A733" s="39"/>
      <c r="B733" s="40"/>
      <c r="C733" s="228" t="s">
        <v>1015</v>
      </c>
      <c r="D733" s="228" t="s">
        <v>226</v>
      </c>
      <c r="E733" s="229" t="s">
        <v>1016</v>
      </c>
      <c r="F733" s="230" t="s">
        <v>1017</v>
      </c>
      <c r="G733" s="231" t="s">
        <v>229</v>
      </c>
      <c r="H733" s="232">
        <v>11</v>
      </c>
      <c r="I733" s="233"/>
      <c r="J733" s="234">
        <f>ROUND(I733*H733,2)</f>
        <v>0</v>
      </c>
      <c r="K733" s="230" t="s">
        <v>230</v>
      </c>
      <c r="L733" s="45"/>
      <c r="M733" s="235" t="s">
        <v>1</v>
      </c>
      <c r="N733" s="236" t="s">
        <v>41</v>
      </c>
      <c r="O733" s="92"/>
      <c r="P733" s="237">
        <f>O733*H733</f>
        <v>0</v>
      </c>
      <c r="Q733" s="237">
        <v>0</v>
      </c>
      <c r="R733" s="237">
        <f>Q733*H733</f>
        <v>0</v>
      </c>
      <c r="S733" s="237">
        <v>2</v>
      </c>
      <c r="T733" s="238">
        <f>S733*H733</f>
        <v>22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9" t="s">
        <v>231</v>
      </c>
      <c r="AT733" s="239" t="s">
        <v>226</v>
      </c>
      <c r="AU733" s="239" t="s">
        <v>85</v>
      </c>
      <c r="AY733" s="18" t="s">
        <v>224</v>
      </c>
      <c r="BE733" s="240">
        <f>IF(N733="základní",J733,0)</f>
        <v>0</v>
      </c>
      <c r="BF733" s="240">
        <f>IF(N733="snížená",J733,0)</f>
        <v>0</v>
      </c>
      <c r="BG733" s="240">
        <f>IF(N733="zákl. přenesená",J733,0)</f>
        <v>0</v>
      </c>
      <c r="BH733" s="240">
        <f>IF(N733="sníž. přenesená",J733,0)</f>
        <v>0</v>
      </c>
      <c r="BI733" s="240">
        <f>IF(N733="nulová",J733,0)</f>
        <v>0</v>
      </c>
      <c r="BJ733" s="18" t="s">
        <v>83</v>
      </c>
      <c r="BK733" s="240">
        <f>ROUND(I733*H733,2)</f>
        <v>0</v>
      </c>
      <c r="BL733" s="18" t="s">
        <v>231</v>
      </c>
      <c r="BM733" s="239" t="s">
        <v>1018</v>
      </c>
    </row>
    <row r="734" s="13" customFormat="1">
      <c r="A734" s="13"/>
      <c r="B734" s="241"/>
      <c r="C734" s="242"/>
      <c r="D734" s="243" t="s">
        <v>233</v>
      </c>
      <c r="E734" s="244" t="s">
        <v>1</v>
      </c>
      <c r="F734" s="245" t="s">
        <v>1019</v>
      </c>
      <c r="G734" s="242"/>
      <c r="H734" s="244" t="s">
        <v>1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1" t="s">
        <v>233</v>
      </c>
      <c r="AU734" s="251" t="s">
        <v>85</v>
      </c>
      <c r="AV734" s="13" t="s">
        <v>83</v>
      </c>
      <c r="AW734" s="13" t="s">
        <v>32</v>
      </c>
      <c r="AX734" s="13" t="s">
        <v>76</v>
      </c>
      <c r="AY734" s="251" t="s">
        <v>224</v>
      </c>
    </row>
    <row r="735" s="14" customFormat="1">
      <c r="A735" s="14"/>
      <c r="B735" s="252"/>
      <c r="C735" s="253"/>
      <c r="D735" s="243" t="s">
        <v>233</v>
      </c>
      <c r="E735" s="254" t="s">
        <v>1</v>
      </c>
      <c r="F735" s="255" t="s">
        <v>1020</v>
      </c>
      <c r="G735" s="253"/>
      <c r="H735" s="256">
        <v>1</v>
      </c>
      <c r="I735" s="257"/>
      <c r="J735" s="253"/>
      <c r="K735" s="253"/>
      <c r="L735" s="258"/>
      <c r="M735" s="259"/>
      <c r="N735" s="260"/>
      <c r="O735" s="260"/>
      <c r="P735" s="260"/>
      <c r="Q735" s="260"/>
      <c r="R735" s="260"/>
      <c r="S735" s="260"/>
      <c r="T735" s="26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2" t="s">
        <v>233</v>
      </c>
      <c r="AU735" s="262" t="s">
        <v>85</v>
      </c>
      <c r="AV735" s="14" t="s">
        <v>85</v>
      </c>
      <c r="AW735" s="14" t="s">
        <v>32</v>
      </c>
      <c r="AX735" s="14" t="s">
        <v>76</v>
      </c>
      <c r="AY735" s="262" t="s">
        <v>224</v>
      </c>
    </row>
    <row r="736" s="14" customFormat="1">
      <c r="A736" s="14"/>
      <c r="B736" s="252"/>
      <c r="C736" s="253"/>
      <c r="D736" s="243" t="s">
        <v>233</v>
      </c>
      <c r="E736" s="254" t="s">
        <v>1</v>
      </c>
      <c r="F736" s="255" t="s">
        <v>808</v>
      </c>
      <c r="G736" s="253"/>
      <c r="H736" s="256">
        <v>10</v>
      </c>
      <c r="I736" s="257"/>
      <c r="J736" s="253"/>
      <c r="K736" s="253"/>
      <c r="L736" s="258"/>
      <c r="M736" s="259"/>
      <c r="N736" s="260"/>
      <c r="O736" s="260"/>
      <c r="P736" s="260"/>
      <c r="Q736" s="260"/>
      <c r="R736" s="260"/>
      <c r="S736" s="260"/>
      <c r="T736" s="26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2" t="s">
        <v>233</v>
      </c>
      <c r="AU736" s="262" t="s">
        <v>85</v>
      </c>
      <c r="AV736" s="14" t="s">
        <v>85</v>
      </c>
      <c r="AW736" s="14" t="s">
        <v>32</v>
      </c>
      <c r="AX736" s="14" t="s">
        <v>76</v>
      </c>
      <c r="AY736" s="262" t="s">
        <v>224</v>
      </c>
    </row>
    <row r="737" s="15" customFormat="1">
      <c r="A737" s="15"/>
      <c r="B737" s="263"/>
      <c r="C737" s="264"/>
      <c r="D737" s="243" t="s">
        <v>233</v>
      </c>
      <c r="E737" s="265" t="s">
        <v>1</v>
      </c>
      <c r="F737" s="266" t="s">
        <v>237</v>
      </c>
      <c r="G737" s="264"/>
      <c r="H737" s="267">
        <v>11</v>
      </c>
      <c r="I737" s="268"/>
      <c r="J737" s="264"/>
      <c r="K737" s="264"/>
      <c r="L737" s="269"/>
      <c r="M737" s="270"/>
      <c r="N737" s="271"/>
      <c r="O737" s="271"/>
      <c r="P737" s="271"/>
      <c r="Q737" s="271"/>
      <c r="R737" s="271"/>
      <c r="S737" s="271"/>
      <c r="T737" s="272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3" t="s">
        <v>233</v>
      </c>
      <c r="AU737" s="273" t="s">
        <v>85</v>
      </c>
      <c r="AV737" s="15" t="s">
        <v>231</v>
      </c>
      <c r="AW737" s="15" t="s">
        <v>32</v>
      </c>
      <c r="AX737" s="15" t="s">
        <v>83</v>
      </c>
      <c r="AY737" s="273" t="s">
        <v>224</v>
      </c>
    </row>
    <row r="738" s="2" customFormat="1" ht="21.75" customHeight="1">
      <c r="A738" s="39"/>
      <c r="B738" s="40"/>
      <c r="C738" s="228" t="s">
        <v>1021</v>
      </c>
      <c r="D738" s="228" t="s">
        <v>226</v>
      </c>
      <c r="E738" s="229" t="s">
        <v>1022</v>
      </c>
      <c r="F738" s="230" t="s">
        <v>1023</v>
      </c>
      <c r="G738" s="231" t="s">
        <v>296</v>
      </c>
      <c r="H738" s="232">
        <v>96.200000000000003</v>
      </c>
      <c r="I738" s="233"/>
      <c r="J738" s="234">
        <f>ROUND(I738*H738,2)</f>
        <v>0</v>
      </c>
      <c r="K738" s="230" t="s">
        <v>230</v>
      </c>
      <c r="L738" s="45"/>
      <c r="M738" s="235" t="s">
        <v>1</v>
      </c>
      <c r="N738" s="236" t="s">
        <v>41</v>
      </c>
      <c r="O738" s="92"/>
      <c r="P738" s="237">
        <f>O738*H738</f>
        <v>0</v>
      </c>
      <c r="Q738" s="237">
        <v>0</v>
      </c>
      <c r="R738" s="237">
        <f>Q738*H738</f>
        <v>0</v>
      </c>
      <c r="S738" s="237">
        <v>0.13100000000000001</v>
      </c>
      <c r="T738" s="238">
        <f>S738*H738</f>
        <v>12.602200000000002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9" t="s">
        <v>231</v>
      </c>
      <c r="AT738" s="239" t="s">
        <v>226</v>
      </c>
      <c r="AU738" s="239" t="s">
        <v>85</v>
      </c>
      <c r="AY738" s="18" t="s">
        <v>224</v>
      </c>
      <c r="BE738" s="240">
        <f>IF(N738="základní",J738,0)</f>
        <v>0</v>
      </c>
      <c r="BF738" s="240">
        <f>IF(N738="snížená",J738,0)</f>
        <v>0</v>
      </c>
      <c r="BG738" s="240">
        <f>IF(N738="zákl. přenesená",J738,0)</f>
        <v>0</v>
      </c>
      <c r="BH738" s="240">
        <f>IF(N738="sníž. přenesená",J738,0)</f>
        <v>0</v>
      </c>
      <c r="BI738" s="240">
        <f>IF(N738="nulová",J738,0)</f>
        <v>0</v>
      </c>
      <c r="BJ738" s="18" t="s">
        <v>83</v>
      </c>
      <c r="BK738" s="240">
        <f>ROUND(I738*H738,2)</f>
        <v>0</v>
      </c>
      <c r="BL738" s="18" t="s">
        <v>231</v>
      </c>
      <c r="BM738" s="239" t="s">
        <v>1024</v>
      </c>
    </row>
    <row r="739" s="13" customFormat="1">
      <c r="A739" s="13"/>
      <c r="B739" s="241"/>
      <c r="C739" s="242"/>
      <c r="D739" s="243" t="s">
        <v>233</v>
      </c>
      <c r="E739" s="244" t="s">
        <v>1</v>
      </c>
      <c r="F739" s="245" t="s">
        <v>484</v>
      </c>
      <c r="G739" s="242"/>
      <c r="H739" s="244" t="s">
        <v>1</v>
      </c>
      <c r="I739" s="246"/>
      <c r="J739" s="242"/>
      <c r="K739" s="242"/>
      <c r="L739" s="247"/>
      <c r="M739" s="248"/>
      <c r="N739" s="249"/>
      <c r="O739" s="249"/>
      <c r="P739" s="249"/>
      <c r="Q739" s="249"/>
      <c r="R739" s="249"/>
      <c r="S739" s="249"/>
      <c r="T739" s="25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1" t="s">
        <v>233</v>
      </c>
      <c r="AU739" s="251" t="s">
        <v>85</v>
      </c>
      <c r="AV739" s="13" t="s">
        <v>83</v>
      </c>
      <c r="AW739" s="13" t="s">
        <v>32</v>
      </c>
      <c r="AX739" s="13" t="s">
        <v>76</v>
      </c>
      <c r="AY739" s="251" t="s">
        <v>224</v>
      </c>
    </row>
    <row r="740" s="14" customFormat="1">
      <c r="A740" s="14"/>
      <c r="B740" s="252"/>
      <c r="C740" s="253"/>
      <c r="D740" s="243" t="s">
        <v>233</v>
      </c>
      <c r="E740" s="254" t="s">
        <v>1</v>
      </c>
      <c r="F740" s="255" t="s">
        <v>1025</v>
      </c>
      <c r="G740" s="253"/>
      <c r="H740" s="256">
        <v>66.5</v>
      </c>
      <c r="I740" s="257"/>
      <c r="J740" s="253"/>
      <c r="K740" s="253"/>
      <c r="L740" s="258"/>
      <c r="M740" s="259"/>
      <c r="N740" s="260"/>
      <c r="O740" s="260"/>
      <c r="P740" s="260"/>
      <c r="Q740" s="260"/>
      <c r="R740" s="260"/>
      <c r="S740" s="260"/>
      <c r="T740" s="26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2" t="s">
        <v>233</v>
      </c>
      <c r="AU740" s="262" t="s">
        <v>85</v>
      </c>
      <c r="AV740" s="14" t="s">
        <v>85</v>
      </c>
      <c r="AW740" s="14" t="s">
        <v>32</v>
      </c>
      <c r="AX740" s="14" t="s">
        <v>76</v>
      </c>
      <c r="AY740" s="262" t="s">
        <v>224</v>
      </c>
    </row>
    <row r="741" s="13" customFormat="1">
      <c r="A741" s="13"/>
      <c r="B741" s="241"/>
      <c r="C741" s="242"/>
      <c r="D741" s="243" t="s">
        <v>233</v>
      </c>
      <c r="E741" s="244" t="s">
        <v>1</v>
      </c>
      <c r="F741" s="245" t="s">
        <v>386</v>
      </c>
      <c r="G741" s="242"/>
      <c r="H741" s="244" t="s">
        <v>1</v>
      </c>
      <c r="I741" s="246"/>
      <c r="J741" s="242"/>
      <c r="K741" s="242"/>
      <c r="L741" s="247"/>
      <c r="M741" s="248"/>
      <c r="N741" s="249"/>
      <c r="O741" s="249"/>
      <c r="P741" s="249"/>
      <c r="Q741" s="249"/>
      <c r="R741" s="249"/>
      <c r="S741" s="249"/>
      <c r="T741" s="25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1" t="s">
        <v>233</v>
      </c>
      <c r="AU741" s="251" t="s">
        <v>85</v>
      </c>
      <c r="AV741" s="13" t="s">
        <v>83</v>
      </c>
      <c r="AW741" s="13" t="s">
        <v>32</v>
      </c>
      <c r="AX741" s="13" t="s">
        <v>76</v>
      </c>
      <c r="AY741" s="251" t="s">
        <v>224</v>
      </c>
    </row>
    <row r="742" s="14" customFormat="1">
      <c r="A742" s="14"/>
      <c r="B742" s="252"/>
      <c r="C742" s="253"/>
      <c r="D742" s="243" t="s">
        <v>233</v>
      </c>
      <c r="E742" s="254" t="s">
        <v>1</v>
      </c>
      <c r="F742" s="255" t="s">
        <v>1026</v>
      </c>
      <c r="G742" s="253"/>
      <c r="H742" s="256">
        <v>29.699999999999999</v>
      </c>
      <c r="I742" s="257"/>
      <c r="J742" s="253"/>
      <c r="K742" s="253"/>
      <c r="L742" s="258"/>
      <c r="M742" s="259"/>
      <c r="N742" s="260"/>
      <c r="O742" s="260"/>
      <c r="P742" s="260"/>
      <c r="Q742" s="260"/>
      <c r="R742" s="260"/>
      <c r="S742" s="260"/>
      <c r="T742" s="26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2" t="s">
        <v>233</v>
      </c>
      <c r="AU742" s="262" t="s">
        <v>85</v>
      </c>
      <c r="AV742" s="14" t="s">
        <v>85</v>
      </c>
      <c r="AW742" s="14" t="s">
        <v>32</v>
      </c>
      <c r="AX742" s="14" t="s">
        <v>76</v>
      </c>
      <c r="AY742" s="262" t="s">
        <v>224</v>
      </c>
    </row>
    <row r="743" s="15" customFormat="1">
      <c r="A743" s="15"/>
      <c r="B743" s="263"/>
      <c r="C743" s="264"/>
      <c r="D743" s="243" t="s">
        <v>233</v>
      </c>
      <c r="E743" s="265" t="s">
        <v>1</v>
      </c>
      <c r="F743" s="266" t="s">
        <v>237</v>
      </c>
      <c r="G743" s="264"/>
      <c r="H743" s="267">
        <v>96.200000000000003</v>
      </c>
      <c r="I743" s="268"/>
      <c r="J743" s="264"/>
      <c r="K743" s="264"/>
      <c r="L743" s="269"/>
      <c r="M743" s="270"/>
      <c r="N743" s="271"/>
      <c r="O743" s="271"/>
      <c r="P743" s="271"/>
      <c r="Q743" s="271"/>
      <c r="R743" s="271"/>
      <c r="S743" s="271"/>
      <c r="T743" s="272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3" t="s">
        <v>233</v>
      </c>
      <c r="AU743" s="273" t="s">
        <v>85</v>
      </c>
      <c r="AV743" s="15" t="s">
        <v>231</v>
      </c>
      <c r="AW743" s="15" t="s">
        <v>32</v>
      </c>
      <c r="AX743" s="15" t="s">
        <v>83</v>
      </c>
      <c r="AY743" s="273" t="s">
        <v>224</v>
      </c>
    </row>
    <row r="744" s="2" customFormat="1" ht="33" customHeight="1">
      <c r="A744" s="39"/>
      <c r="B744" s="40"/>
      <c r="C744" s="228" t="s">
        <v>1027</v>
      </c>
      <c r="D744" s="228" t="s">
        <v>226</v>
      </c>
      <c r="E744" s="229" t="s">
        <v>1028</v>
      </c>
      <c r="F744" s="230" t="s">
        <v>1029</v>
      </c>
      <c r="G744" s="231" t="s">
        <v>229</v>
      </c>
      <c r="H744" s="232">
        <v>12.243</v>
      </c>
      <c r="I744" s="233"/>
      <c r="J744" s="234">
        <f>ROUND(I744*H744,2)</f>
        <v>0</v>
      </c>
      <c r="K744" s="230" t="s">
        <v>230</v>
      </c>
      <c r="L744" s="45"/>
      <c r="M744" s="235" t="s">
        <v>1</v>
      </c>
      <c r="N744" s="236" t="s">
        <v>41</v>
      </c>
      <c r="O744" s="92"/>
      <c r="P744" s="237">
        <f>O744*H744</f>
        <v>0</v>
      </c>
      <c r="Q744" s="237">
        <v>0</v>
      </c>
      <c r="R744" s="237">
        <f>Q744*H744</f>
        <v>0</v>
      </c>
      <c r="S744" s="237">
        <v>1.8</v>
      </c>
      <c r="T744" s="238">
        <f>S744*H744</f>
        <v>22.037400000000002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9" t="s">
        <v>231</v>
      </c>
      <c r="AT744" s="239" t="s">
        <v>226</v>
      </c>
      <c r="AU744" s="239" t="s">
        <v>85</v>
      </c>
      <c r="AY744" s="18" t="s">
        <v>224</v>
      </c>
      <c r="BE744" s="240">
        <f>IF(N744="základní",J744,0)</f>
        <v>0</v>
      </c>
      <c r="BF744" s="240">
        <f>IF(N744="snížená",J744,0)</f>
        <v>0</v>
      </c>
      <c r="BG744" s="240">
        <f>IF(N744="zákl. přenesená",J744,0)</f>
        <v>0</v>
      </c>
      <c r="BH744" s="240">
        <f>IF(N744="sníž. přenesená",J744,0)</f>
        <v>0</v>
      </c>
      <c r="BI744" s="240">
        <f>IF(N744="nulová",J744,0)</f>
        <v>0</v>
      </c>
      <c r="BJ744" s="18" t="s">
        <v>83</v>
      </c>
      <c r="BK744" s="240">
        <f>ROUND(I744*H744,2)</f>
        <v>0</v>
      </c>
      <c r="BL744" s="18" t="s">
        <v>231</v>
      </c>
      <c r="BM744" s="239" t="s">
        <v>1030</v>
      </c>
    </row>
    <row r="745" s="13" customFormat="1">
      <c r="A745" s="13"/>
      <c r="B745" s="241"/>
      <c r="C745" s="242"/>
      <c r="D745" s="243" t="s">
        <v>233</v>
      </c>
      <c r="E745" s="244" t="s">
        <v>1</v>
      </c>
      <c r="F745" s="245" t="s">
        <v>386</v>
      </c>
      <c r="G745" s="242"/>
      <c r="H745" s="244" t="s">
        <v>1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1" t="s">
        <v>233</v>
      </c>
      <c r="AU745" s="251" t="s">
        <v>85</v>
      </c>
      <c r="AV745" s="13" t="s">
        <v>83</v>
      </c>
      <c r="AW745" s="13" t="s">
        <v>32</v>
      </c>
      <c r="AX745" s="13" t="s">
        <v>76</v>
      </c>
      <c r="AY745" s="251" t="s">
        <v>224</v>
      </c>
    </row>
    <row r="746" s="14" customFormat="1">
      <c r="A746" s="14"/>
      <c r="B746" s="252"/>
      <c r="C746" s="253"/>
      <c r="D746" s="243" t="s">
        <v>233</v>
      </c>
      <c r="E746" s="254" t="s">
        <v>1</v>
      </c>
      <c r="F746" s="255" t="s">
        <v>1031</v>
      </c>
      <c r="G746" s="253"/>
      <c r="H746" s="256">
        <v>2.3759999999999999</v>
      </c>
      <c r="I746" s="257"/>
      <c r="J746" s="253"/>
      <c r="K746" s="253"/>
      <c r="L746" s="258"/>
      <c r="M746" s="259"/>
      <c r="N746" s="260"/>
      <c r="O746" s="260"/>
      <c r="P746" s="260"/>
      <c r="Q746" s="260"/>
      <c r="R746" s="260"/>
      <c r="S746" s="260"/>
      <c r="T746" s="26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2" t="s">
        <v>233</v>
      </c>
      <c r="AU746" s="262" t="s">
        <v>85</v>
      </c>
      <c r="AV746" s="14" t="s">
        <v>85</v>
      </c>
      <c r="AW746" s="14" t="s">
        <v>32</v>
      </c>
      <c r="AX746" s="14" t="s">
        <v>76</v>
      </c>
      <c r="AY746" s="262" t="s">
        <v>224</v>
      </c>
    </row>
    <row r="747" s="13" customFormat="1">
      <c r="A747" s="13"/>
      <c r="B747" s="241"/>
      <c r="C747" s="242"/>
      <c r="D747" s="243" t="s">
        <v>233</v>
      </c>
      <c r="E747" s="244" t="s">
        <v>1</v>
      </c>
      <c r="F747" s="245" t="s">
        <v>1032</v>
      </c>
      <c r="G747" s="242"/>
      <c r="H747" s="244" t="s">
        <v>1</v>
      </c>
      <c r="I747" s="246"/>
      <c r="J747" s="242"/>
      <c r="K747" s="242"/>
      <c r="L747" s="247"/>
      <c r="M747" s="248"/>
      <c r="N747" s="249"/>
      <c r="O747" s="249"/>
      <c r="P747" s="249"/>
      <c r="Q747" s="249"/>
      <c r="R747" s="249"/>
      <c r="S747" s="249"/>
      <c r="T747" s="25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1" t="s">
        <v>233</v>
      </c>
      <c r="AU747" s="251" t="s">
        <v>85</v>
      </c>
      <c r="AV747" s="13" t="s">
        <v>83</v>
      </c>
      <c r="AW747" s="13" t="s">
        <v>32</v>
      </c>
      <c r="AX747" s="13" t="s">
        <v>76</v>
      </c>
      <c r="AY747" s="251" t="s">
        <v>224</v>
      </c>
    </row>
    <row r="748" s="14" customFormat="1">
      <c r="A748" s="14"/>
      <c r="B748" s="252"/>
      <c r="C748" s="253"/>
      <c r="D748" s="243" t="s">
        <v>233</v>
      </c>
      <c r="E748" s="254" t="s">
        <v>1</v>
      </c>
      <c r="F748" s="255" t="s">
        <v>1033</v>
      </c>
      <c r="G748" s="253"/>
      <c r="H748" s="256">
        <v>9.8670000000000009</v>
      </c>
      <c r="I748" s="257"/>
      <c r="J748" s="253"/>
      <c r="K748" s="253"/>
      <c r="L748" s="258"/>
      <c r="M748" s="259"/>
      <c r="N748" s="260"/>
      <c r="O748" s="260"/>
      <c r="P748" s="260"/>
      <c r="Q748" s="260"/>
      <c r="R748" s="260"/>
      <c r="S748" s="260"/>
      <c r="T748" s="26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2" t="s">
        <v>233</v>
      </c>
      <c r="AU748" s="262" t="s">
        <v>85</v>
      </c>
      <c r="AV748" s="14" t="s">
        <v>85</v>
      </c>
      <c r="AW748" s="14" t="s">
        <v>32</v>
      </c>
      <c r="AX748" s="14" t="s">
        <v>76</v>
      </c>
      <c r="AY748" s="262" t="s">
        <v>224</v>
      </c>
    </row>
    <row r="749" s="15" customFormat="1">
      <c r="A749" s="15"/>
      <c r="B749" s="263"/>
      <c r="C749" s="264"/>
      <c r="D749" s="243" t="s">
        <v>233</v>
      </c>
      <c r="E749" s="265" t="s">
        <v>1</v>
      </c>
      <c r="F749" s="266" t="s">
        <v>237</v>
      </c>
      <c r="G749" s="264"/>
      <c r="H749" s="267">
        <v>12.243</v>
      </c>
      <c r="I749" s="268"/>
      <c r="J749" s="264"/>
      <c r="K749" s="264"/>
      <c r="L749" s="269"/>
      <c r="M749" s="270"/>
      <c r="N749" s="271"/>
      <c r="O749" s="271"/>
      <c r="P749" s="271"/>
      <c r="Q749" s="271"/>
      <c r="R749" s="271"/>
      <c r="S749" s="271"/>
      <c r="T749" s="272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3" t="s">
        <v>233</v>
      </c>
      <c r="AU749" s="273" t="s">
        <v>85</v>
      </c>
      <c r="AV749" s="15" t="s">
        <v>231</v>
      </c>
      <c r="AW749" s="15" t="s">
        <v>32</v>
      </c>
      <c r="AX749" s="15" t="s">
        <v>83</v>
      </c>
      <c r="AY749" s="273" t="s">
        <v>224</v>
      </c>
    </row>
    <row r="750" s="2" customFormat="1" ht="33" customHeight="1">
      <c r="A750" s="39"/>
      <c r="B750" s="40"/>
      <c r="C750" s="228" t="s">
        <v>1034</v>
      </c>
      <c r="D750" s="228" t="s">
        <v>226</v>
      </c>
      <c r="E750" s="229" t="s">
        <v>1035</v>
      </c>
      <c r="F750" s="230" t="s">
        <v>1036</v>
      </c>
      <c r="G750" s="231" t="s">
        <v>229</v>
      </c>
      <c r="H750" s="232">
        <v>18.986999999999998</v>
      </c>
      <c r="I750" s="233"/>
      <c r="J750" s="234">
        <f>ROUND(I750*H750,2)</f>
        <v>0</v>
      </c>
      <c r="K750" s="230" t="s">
        <v>230</v>
      </c>
      <c r="L750" s="45"/>
      <c r="M750" s="235" t="s">
        <v>1</v>
      </c>
      <c r="N750" s="236" t="s">
        <v>41</v>
      </c>
      <c r="O750" s="92"/>
      <c r="P750" s="237">
        <f>O750*H750</f>
        <v>0</v>
      </c>
      <c r="Q750" s="237">
        <v>0</v>
      </c>
      <c r="R750" s="237">
        <f>Q750*H750</f>
        <v>0</v>
      </c>
      <c r="S750" s="237">
        <v>1.175</v>
      </c>
      <c r="T750" s="238">
        <f>S750*H750</f>
        <v>22.309725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231</v>
      </c>
      <c r="AT750" s="239" t="s">
        <v>226</v>
      </c>
      <c r="AU750" s="239" t="s">
        <v>85</v>
      </c>
      <c r="AY750" s="18" t="s">
        <v>224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83</v>
      </c>
      <c r="BK750" s="240">
        <f>ROUND(I750*H750,2)</f>
        <v>0</v>
      </c>
      <c r="BL750" s="18" t="s">
        <v>231</v>
      </c>
      <c r="BM750" s="239" t="s">
        <v>1037</v>
      </c>
    </row>
    <row r="751" s="13" customFormat="1">
      <c r="A751" s="13"/>
      <c r="B751" s="241"/>
      <c r="C751" s="242"/>
      <c r="D751" s="243" t="s">
        <v>233</v>
      </c>
      <c r="E751" s="244" t="s">
        <v>1</v>
      </c>
      <c r="F751" s="245" t="s">
        <v>1032</v>
      </c>
      <c r="G751" s="242"/>
      <c r="H751" s="244" t="s">
        <v>1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1" t="s">
        <v>233</v>
      </c>
      <c r="AU751" s="251" t="s">
        <v>85</v>
      </c>
      <c r="AV751" s="13" t="s">
        <v>83</v>
      </c>
      <c r="AW751" s="13" t="s">
        <v>32</v>
      </c>
      <c r="AX751" s="13" t="s">
        <v>76</v>
      </c>
      <c r="AY751" s="251" t="s">
        <v>224</v>
      </c>
    </row>
    <row r="752" s="14" customFormat="1">
      <c r="A752" s="14"/>
      <c r="B752" s="252"/>
      <c r="C752" s="253"/>
      <c r="D752" s="243" t="s">
        <v>233</v>
      </c>
      <c r="E752" s="254" t="s">
        <v>1</v>
      </c>
      <c r="F752" s="255" t="s">
        <v>1033</v>
      </c>
      <c r="G752" s="253"/>
      <c r="H752" s="256">
        <v>9.8670000000000009</v>
      </c>
      <c r="I752" s="257"/>
      <c r="J752" s="253"/>
      <c r="K752" s="253"/>
      <c r="L752" s="258"/>
      <c r="M752" s="259"/>
      <c r="N752" s="260"/>
      <c r="O752" s="260"/>
      <c r="P752" s="260"/>
      <c r="Q752" s="260"/>
      <c r="R752" s="260"/>
      <c r="S752" s="260"/>
      <c r="T752" s="26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2" t="s">
        <v>233</v>
      </c>
      <c r="AU752" s="262" t="s">
        <v>85</v>
      </c>
      <c r="AV752" s="14" t="s">
        <v>85</v>
      </c>
      <c r="AW752" s="14" t="s">
        <v>32</v>
      </c>
      <c r="AX752" s="14" t="s">
        <v>76</v>
      </c>
      <c r="AY752" s="262" t="s">
        <v>224</v>
      </c>
    </row>
    <row r="753" s="13" customFormat="1">
      <c r="A753" s="13"/>
      <c r="B753" s="241"/>
      <c r="C753" s="242"/>
      <c r="D753" s="243" t="s">
        <v>233</v>
      </c>
      <c r="E753" s="244" t="s">
        <v>1</v>
      </c>
      <c r="F753" s="245" t="s">
        <v>1038</v>
      </c>
      <c r="G753" s="242"/>
      <c r="H753" s="244" t="s">
        <v>1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1" t="s">
        <v>233</v>
      </c>
      <c r="AU753" s="251" t="s">
        <v>85</v>
      </c>
      <c r="AV753" s="13" t="s">
        <v>83</v>
      </c>
      <c r="AW753" s="13" t="s">
        <v>32</v>
      </c>
      <c r="AX753" s="13" t="s">
        <v>76</v>
      </c>
      <c r="AY753" s="251" t="s">
        <v>224</v>
      </c>
    </row>
    <row r="754" s="14" customFormat="1">
      <c r="A754" s="14"/>
      <c r="B754" s="252"/>
      <c r="C754" s="253"/>
      <c r="D754" s="243" t="s">
        <v>233</v>
      </c>
      <c r="E754" s="254" t="s">
        <v>1</v>
      </c>
      <c r="F754" s="255" t="s">
        <v>1039</v>
      </c>
      <c r="G754" s="253"/>
      <c r="H754" s="256">
        <v>2.2799999999999998</v>
      </c>
      <c r="I754" s="257"/>
      <c r="J754" s="253"/>
      <c r="K754" s="253"/>
      <c r="L754" s="258"/>
      <c r="M754" s="259"/>
      <c r="N754" s="260"/>
      <c r="O754" s="260"/>
      <c r="P754" s="260"/>
      <c r="Q754" s="260"/>
      <c r="R754" s="260"/>
      <c r="S754" s="260"/>
      <c r="T754" s="26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2" t="s">
        <v>233</v>
      </c>
      <c r="AU754" s="262" t="s">
        <v>85</v>
      </c>
      <c r="AV754" s="14" t="s">
        <v>85</v>
      </c>
      <c r="AW754" s="14" t="s">
        <v>32</v>
      </c>
      <c r="AX754" s="14" t="s">
        <v>76</v>
      </c>
      <c r="AY754" s="262" t="s">
        <v>224</v>
      </c>
    </row>
    <row r="755" s="14" customFormat="1">
      <c r="A755" s="14"/>
      <c r="B755" s="252"/>
      <c r="C755" s="253"/>
      <c r="D755" s="243" t="s">
        <v>233</v>
      </c>
      <c r="E755" s="254" t="s">
        <v>1</v>
      </c>
      <c r="F755" s="255" t="s">
        <v>1040</v>
      </c>
      <c r="G755" s="253"/>
      <c r="H755" s="256">
        <v>6.8399999999999999</v>
      </c>
      <c r="I755" s="257"/>
      <c r="J755" s="253"/>
      <c r="K755" s="253"/>
      <c r="L755" s="258"/>
      <c r="M755" s="259"/>
      <c r="N755" s="260"/>
      <c r="O755" s="260"/>
      <c r="P755" s="260"/>
      <c r="Q755" s="260"/>
      <c r="R755" s="260"/>
      <c r="S755" s="260"/>
      <c r="T755" s="26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2" t="s">
        <v>233</v>
      </c>
      <c r="AU755" s="262" t="s">
        <v>85</v>
      </c>
      <c r="AV755" s="14" t="s">
        <v>85</v>
      </c>
      <c r="AW755" s="14" t="s">
        <v>32</v>
      </c>
      <c r="AX755" s="14" t="s">
        <v>76</v>
      </c>
      <c r="AY755" s="262" t="s">
        <v>224</v>
      </c>
    </row>
    <row r="756" s="15" customFormat="1">
      <c r="A756" s="15"/>
      <c r="B756" s="263"/>
      <c r="C756" s="264"/>
      <c r="D756" s="243" t="s">
        <v>233</v>
      </c>
      <c r="E756" s="265" t="s">
        <v>1</v>
      </c>
      <c r="F756" s="266" t="s">
        <v>237</v>
      </c>
      <c r="G756" s="264"/>
      <c r="H756" s="267">
        <v>18.986999999999998</v>
      </c>
      <c r="I756" s="268"/>
      <c r="J756" s="264"/>
      <c r="K756" s="264"/>
      <c r="L756" s="269"/>
      <c r="M756" s="270"/>
      <c r="N756" s="271"/>
      <c r="O756" s="271"/>
      <c r="P756" s="271"/>
      <c r="Q756" s="271"/>
      <c r="R756" s="271"/>
      <c r="S756" s="271"/>
      <c r="T756" s="272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3" t="s">
        <v>233</v>
      </c>
      <c r="AU756" s="273" t="s">
        <v>85</v>
      </c>
      <c r="AV756" s="15" t="s">
        <v>231</v>
      </c>
      <c r="AW756" s="15" t="s">
        <v>32</v>
      </c>
      <c r="AX756" s="15" t="s">
        <v>83</v>
      </c>
      <c r="AY756" s="273" t="s">
        <v>224</v>
      </c>
    </row>
    <row r="757" s="2" customFormat="1" ht="21.75" customHeight="1">
      <c r="A757" s="39"/>
      <c r="B757" s="40"/>
      <c r="C757" s="228" t="s">
        <v>1041</v>
      </c>
      <c r="D757" s="228" t="s">
        <v>226</v>
      </c>
      <c r="E757" s="229" t="s">
        <v>1042</v>
      </c>
      <c r="F757" s="230" t="s">
        <v>1043</v>
      </c>
      <c r="G757" s="231" t="s">
        <v>296</v>
      </c>
      <c r="H757" s="232">
        <v>3</v>
      </c>
      <c r="I757" s="233"/>
      <c r="J757" s="234">
        <f>ROUND(I757*H757,2)</f>
        <v>0</v>
      </c>
      <c r="K757" s="230" t="s">
        <v>230</v>
      </c>
      <c r="L757" s="45"/>
      <c r="M757" s="235" t="s">
        <v>1</v>
      </c>
      <c r="N757" s="236" t="s">
        <v>41</v>
      </c>
      <c r="O757" s="92"/>
      <c r="P757" s="237">
        <f>O757*H757</f>
        <v>0</v>
      </c>
      <c r="Q757" s="237">
        <v>0</v>
      </c>
      <c r="R757" s="237">
        <f>Q757*H757</f>
        <v>0</v>
      </c>
      <c r="S757" s="237">
        <v>0.082000000000000003</v>
      </c>
      <c r="T757" s="238">
        <f>S757*H757</f>
        <v>0.246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9" t="s">
        <v>231</v>
      </c>
      <c r="AT757" s="239" t="s">
        <v>226</v>
      </c>
      <c r="AU757" s="239" t="s">
        <v>85</v>
      </c>
      <c r="AY757" s="18" t="s">
        <v>224</v>
      </c>
      <c r="BE757" s="240">
        <f>IF(N757="základní",J757,0)</f>
        <v>0</v>
      </c>
      <c r="BF757" s="240">
        <f>IF(N757="snížená",J757,0)</f>
        <v>0</v>
      </c>
      <c r="BG757" s="240">
        <f>IF(N757="zákl. přenesená",J757,0)</f>
        <v>0</v>
      </c>
      <c r="BH757" s="240">
        <f>IF(N757="sníž. přenesená",J757,0)</f>
        <v>0</v>
      </c>
      <c r="BI757" s="240">
        <f>IF(N757="nulová",J757,0)</f>
        <v>0</v>
      </c>
      <c r="BJ757" s="18" t="s">
        <v>83</v>
      </c>
      <c r="BK757" s="240">
        <f>ROUND(I757*H757,2)</f>
        <v>0</v>
      </c>
      <c r="BL757" s="18" t="s">
        <v>231</v>
      </c>
      <c r="BM757" s="239" t="s">
        <v>1044</v>
      </c>
    </row>
    <row r="758" s="14" customFormat="1">
      <c r="A758" s="14"/>
      <c r="B758" s="252"/>
      <c r="C758" s="253"/>
      <c r="D758" s="243" t="s">
        <v>233</v>
      </c>
      <c r="E758" s="254" t="s">
        <v>1</v>
      </c>
      <c r="F758" s="255" t="s">
        <v>1045</v>
      </c>
      <c r="G758" s="253"/>
      <c r="H758" s="256">
        <v>2.3999999999999999</v>
      </c>
      <c r="I758" s="257"/>
      <c r="J758" s="253"/>
      <c r="K758" s="253"/>
      <c r="L758" s="258"/>
      <c r="M758" s="259"/>
      <c r="N758" s="260"/>
      <c r="O758" s="260"/>
      <c r="P758" s="260"/>
      <c r="Q758" s="260"/>
      <c r="R758" s="260"/>
      <c r="S758" s="260"/>
      <c r="T758" s="26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2" t="s">
        <v>233</v>
      </c>
      <c r="AU758" s="262" t="s">
        <v>85</v>
      </c>
      <c r="AV758" s="14" t="s">
        <v>85</v>
      </c>
      <c r="AW758" s="14" t="s">
        <v>32</v>
      </c>
      <c r="AX758" s="14" t="s">
        <v>76</v>
      </c>
      <c r="AY758" s="262" t="s">
        <v>224</v>
      </c>
    </row>
    <row r="759" s="14" customFormat="1">
      <c r="A759" s="14"/>
      <c r="B759" s="252"/>
      <c r="C759" s="253"/>
      <c r="D759" s="243" t="s">
        <v>233</v>
      </c>
      <c r="E759" s="254" t="s">
        <v>1</v>
      </c>
      <c r="F759" s="255" t="s">
        <v>1046</v>
      </c>
      <c r="G759" s="253"/>
      <c r="H759" s="256">
        <v>0.59999999999999998</v>
      </c>
      <c r="I759" s="257"/>
      <c r="J759" s="253"/>
      <c r="K759" s="253"/>
      <c r="L759" s="258"/>
      <c r="M759" s="259"/>
      <c r="N759" s="260"/>
      <c r="O759" s="260"/>
      <c r="P759" s="260"/>
      <c r="Q759" s="260"/>
      <c r="R759" s="260"/>
      <c r="S759" s="260"/>
      <c r="T759" s="26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2" t="s">
        <v>233</v>
      </c>
      <c r="AU759" s="262" t="s">
        <v>85</v>
      </c>
      <c r="AV759" s="14" t="s">
        <v>85</v>
      </c>
      <c r="AW759" s="14" t="s">
        <v>32</v>
      </c>
      <c r="AX759" s="14" t="s">
        <v>76</v>
      </c>
      <c r="AY759" s="262" t="s">
        <v>224</v>
      </c>
    </row>
    <row r="760" s="15" customFormat="1">
      <c r="A760" s="15"/>
      <c r="B760" s="263"/>
      <c r="C760" s="264"/>
      <c r="D760" s="243" t="s">
        <v>233</v>
      </c>
      <c r="E760" s="265" t="s">
        <v>1</v>
      </c>
      <c r="F760" s="266" t="s">
        <v>237</v>
      </c>
      <c r="G760" s="264"/>
      <c r="H760" s="267">
        <v>3</v>
      </c>
      <c r="I760" s="268"/>
      <c r="J760" s="264"/>
      <c r="K760" s="264"/>
      <c r="L760" s="269"/>
      <c r="M760" s="270"/>
      <c r="N760" s="271"/>
      <c r="O760" s="271"/>
      <c r="P760" s="271"/>
      <c r="Q760" s="271"/>
      <c r="R760" s="271"/>
      <c r="S760" s="271"/>
      <c r="T760" s="272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3" t="s">
        <v>233</v>
      </c>
      <c r="AU760" s="273" t="s">
        <v>85</v>
      </c>
      <c r="AV760" s="15" t="s">
        <v>231</v>
      </c>
      <c r="AW760" s="15" t="s">
        <v>32</v>
      </c>
      <c r="AX760" s="15" t="s">
        <v>83</v>
      </c>
      <c r="AY760" s="273" t="s">
        <v>224</v>
      </c>
    </row>
    <row r="761" s="2" customFormat="1" ht="21.75" customHeight="1">
      <c r="A761" s="39"/>
      <c r="B761" s="40"/>
      <c r="C761" s="228" t="s">
        <v>1047</v>
      </c>
      <c r="D761" s="228" t="s">
        <v>226</v>
      </c>
      <c r="E761" s="229" t="s">
        <v>1048</v>
      </c>
      <c r="F761" s="230" t="s">
        <v>1049</v>
      </c>
      <c r="G761" s="231" t="s">
        <v>229</v>
      </c>
      <c r="H761" s="232">
        <v>3.75</v>
      </c>
      <c r="I761" s="233"/>
      <c r="J761" s="234">
        <f>ROUND(I761*H761,2)</f>
        <v>0</v>
      </c>
      <c r="K761" s="230" t="s">
        <v>230</v>
      </c>
      <c r="L761" s="45"/>
      <c r="M761" s="235" t="s">
        <v>1</v>
      </c>
      <c r="N761" s="236" t="s">
        <v>41</v>
      </c>
      <c r="O761" s="92"/>
      <c r="P761" s="237">
        <f>O761*H761</f>
        <v>0</v>
      </c>
      <c r="Q761" s="237">
        <v>0</v>
      </c>
      <c r="R761" s="237">
        <f>Q761*H761</f>
        <v>0</v>
      </c>
      <c r="S761" s="237">
        <v>2.1000000000000001</v>
      </c>
      <c r="T761" s="238">
        <f>S761*H761</f>
        <v>7.875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9" t="s">
        <v>231</v>
      </c>
      <c r="AT761" s="239" t="s">
        <v>226</v>
      </c>
      <c r="AU761" s="239" t="s">
        <v>85</v>
      </c>
      <c r="AY761" s="18" t="s">
        <v>224</v>
      </c>
      <c r="BE761" s="240">
        <f>IF(N761="základní",J761,0)</f>
        <v>0</v>
      </c>
      <c r="BF761" s="240">
        <f>IF(N761="snížená",J761,0)</f>
        <v>0</v>
      </c>
      <c r="BG761" s="240">
        <f>IF(N761="zákl. přenesená",J761,0)</f>
        <v>0</v>
      </c>
      <c r="BH761" s="240">
        <f>IF(N761="sníž. přenesená",J761,0)</f>
        <v>0</v>
      </c>
      <c r="BI761" s="240">
        <f>IF(N761="nulová",J761,0)</f>
        <v>0</v>
      </c>
      <c r="BJ761" s="18" t="s">
        <v>83</v>
      </c>
      <c r="BK761" s="240">
        <f>ROUND(I761*H761,2)</f>
        <v>0</v>
      </c>
      <c r="BL761" s="18" t="s">
        <v>231</v>
      </c>
      <c r="BM761" s="239" t="s">
        <v>1050</v>
      </c>
    </row>
    <row r="762" s="13" customFormat="1">
      <c r="A762" s="13"/>
      <c r="B762" s="241"/>
      <c r="C762" s="242"/>
      <c r="D762" s="243" t="s">
        <v>233</v>
      </c>
      <c r="E762" s="244" t="s">
        <v>1</v>
      </c>
      <c r="F762" s="245" t="s">
        <v>1051</v>
      </c>
      <c r="G762" s="242"/>
      <c r="H762" s="244" t="s">
        <v>1</v>
      </c>
      <c r="I762" s="246"/>
      <c r="J762" s="242"/>
      <c r="K762" s="242"/>
      <c r="L762" s="247"/>
      <c r="M762" s="248"/>
      <c r="N762" s="249"/>
      <c r="O762" s="249"/>
      <c r="P762" s="249"/>
      <c r="Q762" s="249"/>
      <c r="R762" s="249"/>
      <c r="S762" s="249"/>
      <c r="T762" s="25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1" t="s">
        <v>233</v>
      </c>
      <c r="AU762" s="251" t="s">
        <v>85</v>
      </c>
      <c r="AV762" s="13" t="s">
        <v>83</v>
      </c>
      <c r="AW762" s="13" t="s">
        <v>32</v>
      </c>
      <c r="AX762" s="13" t="s">
        <v>76</v>
      </c>
      <c r="AY762" s="251" t="s">
        <v>224</v>
      </c>
    </row>
    <row r="763" s="14" customFormat="1">
      <c r="A763" s="14"/>
      <c r="B763" s="252"/>
      <c r="C763" s="253"/>
      <c r="D763" s="243" t="s">
        <v>233</v>
      </c>
      <c r="E763" s="254" t="s">
        <v>1</v>
      </c>
      <c r="F763" s="255" t="s">
        <v>1052</v>
      </c>
      <c r="G763" s="253"/>
      <c r="H763" s="256">
        <v>3.75</v>
      </c>
      <c r="I763" s="257"/>
      <c r="J763" s="253"/>
      <c r="K763" s="253"/>
      <c r="L763" s="258"/>
      <c r="M763" s="259"/>
      <c r="N763" s="260"/>
      <c r="O763" s="260"/>
      <c r="P763" s="260"/>
      <c r="Q763" s="260"/>
      <c r="R763" s="260"/>
      <c r="S763" s="260"/>
      <c r="T763" s="26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2" t="s">
        <v>233</v>
      </c>
      <c r="AU763" s="262" t="s">
        <v>85</v>
      </c>
      <c r="AV763" s="14" t="s">
        <v>85</v>
      </c>
      <c r="AW763" s="14" t="s">
        <v>32</v>
      </c>
      <c r="AX763" s="14" t="s">
        <v>83</v>
      </c>
      <c r="AY763" s="262" t="s">
        <v>224</v>
      </c>
    </row>
    <row r="764" s="2" customFormat="1" ht="24.15" customHeight="1">
      <c r="A764" s="39"/>
      <c r="B764" s="40"/>
      <c r="C764" s="228" t="s">
        <v>1053</v>
      </c>
      <c r="D764" s="228" t="s">
        <v>226</v>
      </c>
      <c r="E764" s="229" t="s">
        <v>1054</v>
      </c>
      <c r="F764" s="230" t="s">
        <v>1055</v>
      </c>
      <c r="G764" s="231" t="s">
        <v>416</v>
      </c>
      <c r="H764" s="232">
        <v>43.549999999999997</v>
      </c>
      <c r="I764" s="233"/>
      <c r="J764" s="234">
        <f>ROUND(I764*H764,2)</f>
        <v>0</v>
      </c>
      <c r="K764" s="230" t="s">
        <v>230</v>
      </c>
      <c r="L764" s="45"/>
      <c r="M764" s="235" t="s">
        <v>1</v>
      </c>
      <c r="N764" s="236" t="s">
        <v>41</v>
      </c>
      <c r="O764" s="92"/>
      <c r="P764" s="237">
        <f>O764*H764</f>
        <v>0</v>
      </c>
      <c r="Q764" s="237">
        <v>0</v>
      </c>
      <c r="R764" s="237">
        <f>Q764*H764</f>
        <v>0</v>
      </c>
      <c r="S764" s="237">
        <v>0.070000000000000007</v>
      </c>
      <c r="T764" s="238">
        <f>S764*H764</f>
        <v>3.0485000000000002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9" t="s">
        <v>231</v>
      </c>
      <c r="AT764" s="239" t="s">
        <v>226</v>
      </c>
      <c r="AU764" s="239" t="s">
        <v>85</v>
      </c>
      <c r="AY764" s="18" t="s">
        <v>224</v>
      </c>
      <c r="BE764" s="240">
        <f>IF(N764="základní",J764,0)</f>
        <v>0</v>
      </c>
      <c r="BF764" s="240">
        <f>IF(N764="snížená",J764,0)</f>
        <v>0</v>
      </c>
      <c r="BG764" s="240">
        <f>IF(N764="zákl. přenesená",J764,0)</f>
        <v>0</v>
      </c>
      <c r="BH764" s="240">
        <f>IF(N764="sníž. přenesená",J764,0)</f>
        <v>0</v>
      </c>
      <c r="BI764" s="240">
        <f>IF(N764="nulová",J764,0)</f>
        <v>0</v>
      </c>
      <c r="BJ764" s="18" t="s">
        <v>83</v>
      </c>
      <c r="BK764" s="240">
        <f>ROUND(I764*H764,2)</f>
        <v>0</v>
      </c>
      <c r="BL764" s="18" t="s">
        <v>231</v>
      </c>
      <c r="BM764" s="239" t="s">
        <v>1056</v>
      </c>
    </row>
    <row r="765" s="14" customFormat="1">
      <c r="A765" s="14"/>
      <c r="B765" s="252"/>
      <c r="C765" s="253"/>
      <c r="D765" s="243" t="s">
        <v>233</v>
      </c>
      <c r="E765" s="254" t="s">
        <v>1</v>
      </c>
      <c r="F765" s="255" t="s">
        <v>1057</v>
      </c>
      <c r="G765" s="253"/>
      <c r="H765" s="256">
        <v>18</v>
      </c>
      <c r="I765" s="257"/>
      <c r="J765" s="253"/>
      <c r="K765" s="253"/>
      <c r="L765" s="258"/>
      <c r="M765" s="259"/>
      <c r="N765" s="260"/>
      <c r="O765" s="260"/>
      <c r="P765" s="260"/>
      <c r="Q765" s="260"/>
      <c r="R765" s="260"/>
      <c r="S765" s="260"/>
      <c r="T765" s="26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2" t="s">
        <v>233</v>
      </c>
      <c r="AU765" s="262" t="s">
        <v>85</v>
      </c>
      <c r="AV765" s="14" t="s">
        <v>85</v>
      </c>
      <c r="AW765" s="14" t="s">
        <v>32</v>
      </c>
      <c r="AX765" s="14" t="s">
        <v>76</v>
      </c>
      <c r="AY765" s="262" t="s">
        <v>224</v>
      </c>
    </row>
    <row r="766" s="14" customFormat="1">
      <c r="A766" s="14"/>
      <c r="B766" s="252"/>
      <c r="C766" s="253"/>
      <c r="D766" s="243" t="s">
        <v>233</v>
      </c>
      <c r="E766" s="254" t="s">
        <v>1</v>
      </c>
      <c r="F766" s="255" t="s">
        <v>1058</v>
      </c>
      <c r="G766" s="253"/>
      <c r="H766" s="256">
        <v>20.550000000000001</v>
      </c>
      <c r="I766" s="257"/>
      <c r="J766" s="253"/>
      <c r="K766" s="253"/>
      <c r="L766" s="258"/>
      <c r="M766" s="259"/>
      <c r="N766" s="260"/>
      <c r="O766" s="260"/>
      <c r="P766" s="260"/>
      <c r="Q766" s="260"/>
      <c r="R766" s="260"/>
      <c r="S766" s="260"/>
      <c r="T766" s="26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2" t="s">
        <v>233</v>
      </c>
      <c r="AU766" s="262" t="s">
        <v>85</v>
      </c>
      <c r="AV766" s="14" t="s">
        <v>85</v>
      </c>
      <c r="AW766" s="14" t="s">
        <v>32</v>
      </c>
      <c r="AX766" s="14" t="s">
        <v>76</v>
      </c>
      <c r="AY766" s="262" t="s">
        <v>224</v>
      </c>
    </row>
    <row r="767" s="14" customFormat="1">
      <c r="A767" s="14"/>
      <c r="B767" s="252"/>
      <c r="C767" s="253"/>
      <c r="D767" s="243" t="s">
        <v>233</v>
      </c>
      <c r="E767" s="254" t="s">
        <v>1</v>
      </c>
      <c r="F767" s="255" t="s">
        <v>1059</v>
      </c>
      <c r="G767" s="253"/>
      <c r="H767" s="256">
        <v>5</v>
      </c>
      <c r="I767" s="257"/>
      <c r="J767" s="253"/>
      <c r="K767" s="253"/>
      <c r="L767" s="258"/>
      <c r="M767" s="259"/>
      <c r="N767" s="260"/>
      <c r="O767" s="260"/>
      <c r="P767" s="260"/>
      <c r="Q767" s="260"/>
      <c r="R767" s="260"/>
      <c r="S767" s="260"/>
      <c r="T767" s="26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2" t="s">
        <v>233</v>
      </c>
      <c r="AU767" s="262" t="s">
        <v>85</v>
      </c>
      <c r="AV767" s="14" t="s">
        <v>85</v>
      </c>
      <c r="AW767" s="14" t="s">
        <v>32</v>
      </c>
      <c r="AX767" s="14" t="s">
        <v>76</v>
      </c>
      <c r="AY767" s="262" t="s">
        <v>224</v>
      </c>
    </row>
    <row r="768" s="15" customFormat="1">
      <c r="A768" s="15"/>
      <c r="B768" s="263"/>
      <c r="C768" s="264"/>
      <c r="D768" s="243" t="s">
        <v>233</v>
      </c>
      <c r="E768" s="265" t="s">
        <v>1</v>
      </c>
      <c r="F768" s="266" t="s">
        <v>237</v>
      </c>
      <c r="G768" s="264"/>
      <c r="H768" s="267">
        <v>43.549999999999997</v>
      </c>
      <c r="I768" s="268"/>
      <c r="J768" s="264"/>
      <c r="K768" s="264"/>
      <c r="L768" s="269"/>
      <c r="M768" s="270"/>
      <c r="N768" s="271"/>
      <c r="O768" s="271"/>
      <c r="P768" s="271"/>
      <c r="Q768" s="271"/>
      <c r="R768" s="271"/>
      <c r="S768" s="271"/>
      <c r="T768" s="272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73" t="s">
        <v>233</v>
      </c>
      <c r="AU768" s="273" t="s">
        <v>85</v>
      </c>
      <c r="AV768" s="15" t="s">
        <v>231</v>
      </c>
      <c r="AW768" s="15" t="s">
        <v>32</v>
      </c>
      <c r="AX768" s="15" t="s">
        <v>83</v>
      </c>
      <c r="AY768" s="273" t="s">
        <v>224</v>
      </c>
    </row>
    <row r="769" s="2" customFormat="1" ht="33" customHeight="1">
      <c r="A769" s="39"/>
      <c r="B769" s="40"/>
      <c r="C769" s="228" t="s">
        <v>1060</v>
      </c>
      <c r="D769" s="228" t="s">
        <v>226</v>
      </c>
      <c r="E769" s="229" t="s">
        <v>1061</v>
      </c>
      <c r="F769" s="230" t="s">
        <v>1062</v>
      </c>
      <c r="G769" s="231" t="s">
        <v>229</v>
      </c>
      <c r="H769" s="232">
        <v>1.958</v>
      </c>
      <c r="I769" s="233"/>
      <c r="J769" s="234">
        <f>ROUND(I769*H769,2)</f>
        <v>0</v>
      </c>
      <c r="K769" s="230" t="s">
        <v>230</v>
      </c>
      <c r="L769" s="45"/>
      <c r="M769" s="235" t="s">
        <v>1</v>
      </c>
      <c r="N769" s="236" t="s">
        <v>41</v>
      </c>
      <c r="O769" s="92"/>
      <c r="P769" s="237">
        <f>O769*H769</f>
        <v>0</v>
      </c>
      <c r="Q769" s="237">
        <v>0</v>
      </c>
      <c r="R769" s="237">
        <f>Q769*H769</f>
        <v>0</v>
      </c>
      <c r="S769" s="237">
        <v>2.2000000000000002</v>
      </c>
      <c r="T769" s="238">
        <f>S769*H769</f>
        <v>4.3075999999999999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9" t="s">
        <v>231</v>
      </c>
      <c r="AT769" s="239" t="s">
        <v>226</v>
      </c>
      <c r="AU769" s="239" t="s">
        <v>85</v>
      </c>
      <c r="AY769" s="18" t="s">
        <v>224</v>
      </c>
      <c r="BE769" s="240">
        <f>IF(N769="základní",J769,0)</f>
        <v>0</v>
      </c>
      <c r="BF769" s="240">
        <f>IF(N769="snížená",J769,0)</f>
        <v>0</v>
      </c>
      <c r="BG769" s="240">
        <f>IF(N769="zákl. přenesená",J769,0)</f>
        <v>0</v>
      </c>
      <c r="BH769" s="240">
        <f>IF(N769="sníž. přenesená",J769,0)</f>
        <v>0</v>
      </c>
      <c r="BI769" s="240">
        <f>IF(N769="nulová",J769,0)</f>
        <v>0</v>
      </c>
      <c r="BJ769" s="18" t="s">
        <v>83</v>
      </c>
      <c r="BK769" s="240">
        <f>ROUND(I769*H769,2)</f>
        <v>0</v>
      </c>
      <c r="BL769" s="18" t="s">
        <v>231</v>
      </c>
      <c r="BM769" s="239" t="s">
        <v>1063</v>
      </c>
    </row>
    <row r="770" s="13" customFormat="1">
      <c r="A770" s="13"/>
      <c r="B770" s="241"/>
      <c r="C770" s="242"/>
      <c r="D770" s="243" t="s">
        <v>233</v>
      </c>
      <c r="E770" s="244" t="s">
        <v>1</v>
      </c>
      <c r="F770" s="245" t="s">
        <v>1064</v>
      </c>
      <c r="G770" s="242"/>
      <c r="H770" s="244" t="s">
        <v>1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1" t="s">
        <v>233</v>
      </c>
      <c r="AU770" s="251" t="s">
        <v>85</v>
      </c>
      <c r="AV770" s="13" t="s">
        <v>83</v>
      </c>
      <c r="AW770" s="13" t="s">
        <v>32</v>
      </c>
      <c r="AX770" s="13" t="s">
        <v>76</v>
      </c>
      <c r="AY770" s="251" t="s">
        <v>224</v>
      </c>
    </row>
    <row r="771" s="13" customFormat="1">
      <c r="A771" s="13"/>
      <c r="B771" s="241"/>
      <c r="C771" s="242"/>
      <c r="D771" s="243" t="s">
        <v>233</v>
      </c>
      <c r="E771" s="244" t="s">
        <v>1</v>
      </c>
      <c r="F771" s="245" t="s">
        <v>484</v>
      </c>
      <c r="G771" s="242"/>
      <c r="H771" s="244" t="s">
        <v>1</v>
      </c>
      <c r="I771" s="246"/>
      <c r="J771" s="242"/>
      <c r="K771" s="242"/>
      <c r="L771" s="247"/>
      <c r="M771" s="248"/>
      <c r="N771" s="249"/>
      <c r="O771" s="249"/>
      <c r="P771" s="249"/>
      <c r="Q771" s="249"/>
      <c r="R771" s="249"/>
      <c r="S771" s="249"/>
      <c r="T771" s="25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1" t="s">
        <v>233</v>
      </c>
      <c r="AU771" s="251" t="s">
        <v>85</v>
      </c>
      <c r="AV771" s="13" t="s">
        <v>83</v>
      </c>
      <c r="AW771" s="13" t="s">
        <v>32</v>
      </c>
      <c r="AX771" s="13" t="s">
        <v>76</v>
      </c>
      <c r="AY771" s="251" t="s">
        <v>224</v>
      </c>
    </row>
    <row r="772" s="14" customFormat="1">
      <c r="A772" s="14"/>
      <c r="B772" s="252"/>
      <c r="C772" s="253"/>
      <c r="D772" s="243" t="s">
        <v>233</v>
      </c>
      <c r="E772" s="254" t="s">
        <v>1</v>
      </c>
      <c r="F772" s="255" t="s">
        <v>1065</v>
      </c>
      <c r="G772" s="253"/>
      <c r="H772" s="256">
        <v>10.880000000000001</v>
      </c>
      <c r="I772" s="257"/>
      <c r="J772" s="253"/>
      <c r="K772" s="253"/>
      <c r="L772" s="258"/>
      <c r="M772" s="259"/>
      <c r="N772" s="260"/>
      <c r="O772" s="260"/>
      <c r="P772" s="260"/>
      <c r="Q772" s="260"/>
      <c r="R772" s="260"/>
      <c r="S772" s="260"/>
      <c r="T772" s="26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2" t="s">
        <v>233</v>
      </c>
      <c r="AU772" s="262" t="s">
        <v>85</v>
      </c>
      <c r="AV772" s="14" t="s">
        <v>85</v>
      </c>
      <c r="AW772" s="14" t="s">
        <v>32</v>
      </c>
      <c r="AX772" s="14" t="s">
        <v>76</v>
      </c>
      <c r="AY772" s="262" t="s">
        <v>224</v>
      </c>
    </row>
    <row r="773" s="14" customFormat="1">
      <c r="A773" s="14"/>
      <c r="B773" s="252"/>
      <c r="C773" s="253"/>
      <c r="D773" s="243" t="s">
        <v>233</v>
      </c>
      <c r="E773" s="254" t="s">
        <v>1</v>
      </c>
      <c r="F773" s="255" t="s">
        <v>1066</v>
      </c>
      <c r="G773" s="253"/>
      <c r="H773" s="256">
        <v>5.5</v>
      </c>
      <c r="I773" s="257"/>
      <c r="J773" s="253"/>
      <c r="K773" s="253"/>
      <c r="L773" s="258"/>
      <c r="M773" s="259"/>
      <c r="N773" s="260"/>
      <c r="O773" s="260"/>
      <c r="P773" s="260"/>
      <c r="Q773" s="260"/>
      <c r="R773" s="260"/>
      <c r="S773" s="260"/>
      <c r="T773" s="26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2" t="s">
        <v>233</v>
      </c>
      <c r="AU773" s="262" t="s">
        <v>85</v>
      </c>
      <c r="AV773" s="14" t="s">
        <v>85</v>
      </c>
      <c r="AW773" s="14" t="s">
        <v>32</v>
      </c>
      <c r="AX773" s="14" t="s">
        <v>76</v>
      </c>
      <c r="AY773" s="262" t="s">
        <v>224</v>
      </c>
    </row>
    <row r="774" s="14" customFormat="1">
      <c r="A774" s="14"/>
      <c r="B774" s="252"/>
      <c r="C774" s="253"/>
      <c r="D774" s="243" t="s">
        <v>233</v>
      </c>
      <c r="E774" s="254" t="s">
        <v>1</v>
      </c>
      <c r="F774" s="255" t="s">
        <v>1067</v>
      </c>
      <c r="G774" s="253"/>
      <c r="H774" s="256">
        <v>2.5</v>
      </c>
      <c r="I774" s="257"/>
      <c r="J774" s="253"/>
      <c r="K774" s="253"/>
      <c r="L774" s="258"/>
      <c r="M774" s="259"/>
      <c r="N774" s="260"/>
      <c r="O774" s="260"/>
      <c r="P774" s="260"/>
      <c r="Q774" s="260"/>
      <c r="R774" s="260"/>
      <c r="S774" s="260"/>
      <c r="T774" s="26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2" t="s">
        <v>233</v>
      </c>
      <c r="AU774" s="262" t="s">
        <v>85</v>
      </c>
      <c r="AV774" s="14" t="s">
        <v>85</v>
      </c>
      <c r="AW774" s="14" t="s">
        <v>32</v>
      </c>
      <c r="AX774" s="14" t="s">
        <v>76</v>
      </c>
      <c r="AY774" s="262" t="s">
        <v>224</v>
      </c>
    </row>
    <row r="775" s="14" customFormat="1">
      <c r="A775" s="14"/>
      <c r="B775" s="252"/>
      <c r="C775" s="253"/>
      <c r="D775" s="243" t="s">
        <v>233</v>
      </c>
      <c r="E775" s="254" t="s">
        <v>1</v>
      </c>
      <c r="F775" s="255" t="s">
        <v>1068</v>
      </c>
      <c r="G775" s="253"/>
      <c r="H775" s="256">
        <v>0.69999999999999996</v>
      </c>
      <c r="I775" s="257"/>
      <c r="J775" s="253"/>
      <c r="K775" s="253"/>
      <c r="L775" s="258"/>
      <c r="M775" s="259"/>
      <c r="N775" s="260"/>
      <c r="O775" s="260"/>
      <c r="P775" s="260"/>
      <c r="Q775" s="260"/>
      <c r="R775" s="260"/>
      <c r="S775" s="260"/>
      <c r="T775" s="26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2" t="s">
        <v>233</v>
      </c>
      <c r="AU775" s="262" t="s">
        <v>85</v>
      </c>
      <c r="AV775" s="14" t="s">
        <v>85</v>
      </c>
      <c r="AW775" s="14" t="s">
        <v>32</v>
      </c>
      <c r="AX775" s="14" t="s">
        <v>76</v>
      </c>
      <c r="AY775" s="262" t="s">
        <v>224</v>
      </c>
    </row>
    <row r="776" s="16" customFormat="1">
      <c r="A776" s="16"/>
      <c r="B776" s="274"/>
      <c r="C776" s="275"/>
      <c r="D776" s="243" t="s">
        <v>233</v>
      </c>
      <c r="E776" s="276" t="s">
        <v>1</v>
      </c>
      <c r="F776" s="277" t="s">
        <v>288</v>
      </c>
      <c r="G776" s="275"/>
      <c r="H776" s="278">
        <v>19.579999999999998</v>
      </c>
      <c r="I776" s="279"/>
      <c r="J776" s="275"/>
      <c r="K776" s="275"/>
      <c r="L776" s="280"/>
      <c r="M776" s="281"/>
      <c r="N776" s="282"/>
      <c r="O776" s="282"/>
      <c r="P776" s="282"/>
      <c r="Q776" s="282"/>
      <c r="R776" s="282"/>
      <c r="S776" s="282"/>
      <c r="T776" s="28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84" t="s">
        <v>233</v>
      </c>
      <c r="AU776" s="284" t="s">
        <v>85</v>
      </c>
      <c r="AV776" s="16" t="s">
        <v>243</v>
      </c>
      <c r="AW776" s="16" t="s">
        <v>32</v>
      </c>
      <c r="AX776" s="16" t="s">
        <v>76</v>
      </c>
      <c r="AY776" s="284" t="s">
        <v>224</v>
      </c>
    </row>
    <row r="777" s="14" customFormat="1">
      <c r="A777" s="14"/>
      <c r="B777" s="252"/>
      <c r="C777" s="253"/>
      <c r="D777" s="243" t="s">
        <v>233</v>
      </c>
      <c r="E777" s="254" t="s">
        <v>1</v>
      </c>
      <c r="F777" s="255" t="s">
        <v>1069</v>
      </c>
      <c r="G777" s="253"/>
      <c r="H777" s="256">
        <v>1.958</v>
      </c>
      <c r="I777" s="257"/>
      <c r="J777" s="253"/>
      <c r="K777" s="253"/>
      <c r="L777" s="258"/>
      <c r="M777" s="259"/>
      <c r="N777" s="260"/>
      <c r="O777" s="260"/>
      <c r="P777" s="260"/>
      <c r="Q777" s="260"/>
      <c r="R777" s="260"/>
      <c r="S777" s="260"/>
      <c r="T777" s="26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2" t="s">
        <v>233</v>
      </c>
      <c r="AU777" s="262" t="s">
        <v>85</v>
      </c>
      <c r="AV777" s="14" t="s">
        <v>85</v>
      </c>
      <c r="AW777" s="14" t="s">
        <v>32</v>
      </c>
      <c r="AX777" s="14" t="s">
        <v>83</v>
      </c>
      <c r="AY777" s="262" t="s">
        <v>224</v>
      </c>
    </row>
    <row r="778" s="2" customFormat="1" ht="24.15" customHeight="1">
      <c r="A778" s="39"/>
      <c r="B778" s="40"/>
      <c r="C778" s="228" t="s">
        <v>1070</v>
      </c>
      <c r="D778" s="228" t="s">
        <v>226</v>
      </c>
      <c r="E778" s="229" t="s">
        <v>1071</v>
      </c>
      <c r="F778" s="230" t="s">
        <v>1072</v>
      </c>
      <c r="G778" s="231" t="s">
        <v>296</v>
      </c>
      <c r="H778" s="232">
        <v>239</v>
      </c>
      <c r="I778" s="233"/>
      <c r="J778" s="234">
        <f>ROUND(I778*H778,2)</f>
        <v>0</v>
      </c>
      <c r="K778" s="230" t="s">
        <v>230</v>
      </c>
      <c r="L778" s="45"/>
      <c r="M778" s="235" t="s">
        <v>1</v>
      </c>
      <c r="N778" s="236" t="s">
        <v>41</v>
      </c>
      <c r="O778" s="92"/>
      <c r="P778" s="237">
        <f>O778*H778</f>
        <v>0</v>
      </c>
      <c r="Q778" s="237">
        <v>0</v>
      </c>
      <c r="R778" s="237">
        <f>Q778*H778</f>
        <v>0</v>
      </c>
      <c r="S778" s="237">
        <v>0.089999999999999997</v>
      </c>
      <c r="T778" s="238">
        <f>S778*H778</f>
        <v>21.509999999999998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9" t="s">
        <v>231</v>
      </c>
      <c r="AT778" s="239" t="s">
        <v>226</v>
      </c>
      <c r="AU778" s="239" t="s">
        <v>85</v>
      </c>
      <c r="AY778" s="18" t="s">
        <v>224</v>
      </c>
      <c r="BE778" s="240">
        <f>IF(N778="základní",J778,0)</f>
        <v>0</v>
      </c>
      <c r="BF778" s="240">
        <f>IF(N778="snížená",J778,0)</f>
        <v>0</v>
      </c>
      <c r="BG778" s="240">
        <f>IF(N778="zákl. přenesená",J778,0)</f>
        <v>0</v>
      </c>
      <c r="BH778" s="240">
        <f>IF(N778="sníž. přenesená",J778,0)</f>
        <v>0</v>
      </c>
      <c r="BI778" s="240">
        <f>IF(N778="nulová",J778,0)</f>
        <v>0</v>
      </c>
      <c r="BJ778" s="18" t="s">
        <v>83</v>
      </c>
      <c r="BK778" s="240">
        <f>ROUND(I778*H778,2)</f>
        <v>0</v>
      </c>
      <c r="BL778" s="18" t="s">
        <v>231</v>
      </c>
      <c r="BM778" s="239" t="s">
        <v>1073</v>
      </c>
    </row>
    <row r="779" s="13" customFormat="1">
      <c r="A779" s="13"/>
      <c r="B779" s="241"/>
      <c r="C779" s="242"/>
      <c r="D779" s="243" t="s">
        <v>233</v>
      </c>
      <c r="E779" s="244" t="s">
        <v>1</v>
      </c>
      <c r="F779" s="245" t="s">
        <v>1074</v>
      </c>
      <c r="G779" s="242"/>
      <c r="H779" s="244" t="s">
        <v>1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1" t="s">
        <v>233</v>
      </c>
      <c r="AU779" s="251" t="s">
        <v>85</v>
      </c>
      <c r="AV779" s="13" t="s">
        <v>83</v>
      </c>
      <c r="AW779" s="13" t="s">
        <v>32</v>
      </c>
      <c r="AX779" s="13" t="s">
        <v>76</v>
      </c>
      <c r="AY779" s="251" t="s">
        <v>224</v>
      </c>
    </row>
    <row r="780" s="14" customFormat="1">
      <c r="A780" s="14"/>
      <c r="B780" s="252"/>
      <c r="C780" s="253"/>
      <c r="D780" s="243" t="s">
        <v>233</v>
      </c>
      <c r="E780" s="254" t="s">
        <v>1</v>
      </c>
      <c r="F780" s="255" t="s">
        <v>1075</v>
      </c>
      <c r="G780" s="253"/>
      <c r="H780" s="256">
        <v>105</v>
      </c>
      <c r="I780" s="257"/>
      <c r="J780" s="253"/>
      <c r="K780" s="253"/>
      <c r="L780" s="258"/>
      <c r="M780" s="259"/>
      <c r="N780" s="260"/>
      <c r="O780" s="260"/>
      <c r="P780" s="260"/>
      <c r="Q780" s="260"/>
      <c r="R780" s="260"/>
      <c r="S780" s="260"/>
      <c r="T780" s="26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2" t="s">
        <v>233</v>
      </c>
      <c r="AU780" s="262" t="s">
        <v>85</v>
      </c>
      <c r="AV780" s="14" t="s">
        <v>85</v>
      </c>
      <c r="AW780" s="14" t="s">
        <v>32</v>
      </c>
      <c r="AX780" s="14" t="s">
        <v>76</v>
      </c>
      <c r="AY780" s="262" t="s">
        <v>224</v>
      </c>
    </row>
    <row r="781" s="14" customFormat="1">
      <c r="A781" s="14"/>
      <c r="B781" s="252"/>
      <c r="C781" s="253"/>
      <c r="D781" s="243" t="s">
        <v>233</v>
      </c>
      <c r="E781" s="254" t="s">
        <v>1</v>
      </c>
      <c r="F781" s="255" t="s">
        <v>1076</v>
      </c>
      <c r="G781" s="253"/>
      <c r="H781" s="256">
        <v>8</v>
      </c>
      <c r="I781" s="257"/>
      <c r="J781" s="253"/>
      <c r="K781" s="253"/>
      <c r="L781" s="258"/>
      <c r="M781" s="259"/>
      <c r="N781" s="260"/>
      <c r="O781" s="260"/>
      <c r="P781" s="260"/>
      <c r="Q781" s="260"/>
      <c r="R781" s="260"/>
      <c r="S781" s="260"/>
      <c r="T781" s="26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2" t="s">
        <v>233</v>
      </c>
      <c r="AU781" s="262" t="s">
        <v>85</v>
      </c>
      <c r="AV781" s="14" t="s">
        <v>85</v>
      </c>
      <c r="AW781" s="14" t="s">
        <v>32</v>
      </c>
      <c r="AX781" s="14" t="s">
        <v>76</v>
      </c>
      <c r="AY781" s="262" t="s">
        <v>224</v>
      </c>
    </row>
    <row r="782" s="14" customFormat="1">
      <c r="A782" s="14"/>
      <c r="B782" s="252"/>
      <c r="C782" s="253"/>
      <c r="D782" s="243" t="s">
        <v>233</v>
      </c>
      <c r="E782" s="254" t="s">
        <v>1</v>
      </c>
      <c r="F782" s="255" t="s">
        <v>1077</v>
      </c>
      <c r="G782" s="253"/>
      <c r="H782" s="256">
        <v>9.5</v>
      </c>
      <c r="I782" s="257"/>
      <c r="J782" s="253"/>
      <c r="K782" s="253"/>
      <c r="L782" s="258"/>
      <c r="M782" s="259"/>
      <c r="N782" s="260"/>
      <c r="O782" s="260"/>
      <c r="P782" s="260"/>
      <c r="Q782" s="260"/>
      <c r="R782" s="260"/>
      <c r="S782" s="260"/>
      <c r="T782" s="26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2" t="s">
        <v>233</v>
      </c>
      <c r="AU782" s="262" t="s">
        <v>85</v>
      </c>
      <c r="AV782" s="14" t="s">
        <v>85</v>
      </c>
      <c r="AW782" s="14" t="s">
        <v>32</v>
      </c>
      <c r="AX782" s="14" t="s">
        <v>76</v>
      </c>
      <c r="AY782" s="262" t="s">
        <v>224</v>
      </c>
    </row>
    <row r="783" s="14" customFormat="1">
      <c r="A783" s="14"/>
      <c r="B783" s="252"/>
      <c r="C783" s="253"/>
      <c r="D783" s="243" t="s">
        <v>233</v>
      </c>
      <c r="E783" s="254" t="s">
        <v>1</v>
      </c>
      <c r="F783" s="255" t="s">
        <v>1078</v>
      </c>
      <c r="G783" s="253"/>
      <c r="H783" s="256">
        <v>19.800000000000001</v>
      </c>
      <c r="I783" s="257"/>
      <c r="J783" s="253"/>
      <c r="K783" s="253"/>
      <c r="L783" s="258"/>
      <c r="M783" s="259"/>
      <c r="N783" s="260"/>
      <c r="O783" s="260"/>
      <c r="P783" s="260"/>
      <c r="Q783" s="260"/>
      <c r="R783" s="260"/>
      <c r="S783" s="260"/>
      <c r="T783" s="26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2" t="s">
        <v>233</v>
      </c>
      <c r="AU783" s="262" t="s">
        <v>85</v>
      </c>
      <c r="AV783" s="14" t="s">
        <v>85</v>
      </c>
      <c r="AW783" s="14" t="s">
        <v>32</v>
      </c>
      <c r="AX783" s="14" t="s">
        <v>76</v>
      </c>
      <c r="AY783" s="262" t="s">
        <v>224</v>
      </c>
    </row>
    <row r="784" s="14" customFormat="1">
      <c r="A784" s="14"/>
      <c r="B784" s="252"/>
      <c r="C784" s="253"/>
      <c r="D784" s="243" t="s">
        <v>233</v>
      </c>
      <c r="E784" s="254" t="s">
        <v>1</v>
      </c>
      <c r="F784" s="255" t="s">
        <v>1079</v>
      </c>
      <c r="G784" s="253"/>
      <c r="H784" s="256">
        <v>96.700000000000003</v>
      </c>
      <c r="I784" s="257"/>
      <c r="J784" s="253"/>
      <c r="K784" s="253"/>
      <c r="L784" s="258"/>
      <c r="M784" s="259"/>
      <c r="N784" s="260"/>
      <c r="O784" s="260"/>
      <c r="P784" s="260"/>
      <c r="Q784" s="260"/>
      <c r="R784" s="260"/>
      <c r="S784" s="260"/>
      <c r="T784" s="26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2" t="s">
        <v>233</v>
      </c>
      <c r="AU784" s="262" t="s">
        <v>85</v>
      </c>
      <c r="AV784" s="14" t="s">
        <v>85</v>
      </c>
      <c r="AW784" s="14" t="s">
        <v>32</v>
      </c>
      <c r="AX784" s="14" t="s">
        <v>76</v>
      </c>
      <c r="AY784" s="262" t="s">
        <v>224</v>
      </c>
    </row>
    <row r="785" s="15" customFormat="1">
      <c r="A785" s="15"/>
      <c r="B785" s="263"/>
      <c r="C785" s="264"/>
      <c r="D785" s="243" t="s">
        <v>233</v>
      </c>
      <c r="E785" s="265" t="s">
        <v>1</v>
      </c>
      <c r="F785" s="266" t="s">
        <v>237</v>
      </c>
      <c r="G785" s="264"/>
      <c r="H785" s="267">
        <v>239</v>
      </c>
      <c r="I785" s="268"/>
      <c r="J785" s="264"/>
      <c r="K785" s="264"/>
      <c r="L785" s="269"/>
      <c r="M785" s="270"/>
      <c r="N785" s="271"/>
      <c r="O785" s="271"/>
      <c r="P785" s="271"/>
      <c r="Q785" s="271"/>
      <c r="R785" s="271"/>
      <c r="S785" s="271"/>
      <c r="T785" s="272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3" t="s">
        <v>233</v>
      </c>
      <c r="AU785" s="273" t="s">
        <v>85</v>
      </c>
      <c r="AV785" s="15" t="s">
        <v>231</v>
      </c>
      <c r="AW785" s="15" t="s">
        <v>32</v>
      </c>
      <c r="AX785" s="15" t="s">
        <v>83</v>
      </c>
      <c r="AY785" s="273" t="s">
        <v>224</v>
      </c>
    </row>
    <row r="786" s="2" customFormat="1" ht="16.5" customHeight="1">
      <c r="A786" s="39"/>
      <c r="B786" s="40"/>
      <c r="C786" s="228" t="s">
        <v>1080</v>
      </c>
      <c r="D786" s="228" t="s">
        <v>226</v>
      </c>
      <c r="E786" s="229" t="s">
        <v>1081</v>
      </c>
      <c r="F786" s="230" t="s">
        <v>1082</v>
      </c>
      <c r="G786" s="231" t="s">
        <v>398</v>
      </c>
      <c r="H786" s="232">
        <v>30</v>
      </c>
      <c r="I786" s="233"/>
      <c r="J786" s="234">
        <f>ROUND(I786*H786,2)</f>
        <v>0</v>
      </c>
      <c r="K786" s="230" t="s">
        <v>230</v>
      </c>
      <c r="L786" s="45"/>
      <c r="M786" s="235" t="s">
        <v>1</v>
      </c>
      <c r="N786" s="236" t="s">
        <v>41</v>
      </c>
      <c r="O786" s="92"/>
      <c r="P786" s="237">
        <f>O786*H786</f>
        <v>0</v>
      </c>
      <c r="Q786" s="237">
        <v>0</v>
      </c>
      <c r="R786" s="237">
        <f>Q786*H786</f>
        <v>0</v>
      </c>
      <c r="S786" s="237">
        <v>0.48199999999999998</v>
      </c>
      <c r="T786" s="238">
        <f>S786*H786</f>
        <v>14.459999999999999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9" t="s">
        <v>231</v>
      </c>
      <c r="AT786" s="239" t="s">
        <v>226</v>
      </c>
      <c r="AU786" s="239" t="s">
        <v>85</v>
      </c>
      <c r="AY786" s="18" t="s">
        <v>224</v>
      </c>
      <c r="BE786" s="240">
        <f>IF(N786="základní",J786,0)</f>
        <v>0</v>
      </c>
      <c r="BF786" s="240">
        <f>IF(N786="snížená",J786,0)</f>
        <v>0</v>
      </c>
      <c r="BG786" s="240">
        <f>IF(N786="zákl. přenesená",J786,0)</f>
        <v>0</v>
      </c>
      <c r="BH786" s="240">
        <f>IF(N786="sníž. přenesená",J786,0)</f>
        <v>0</v>
      </c>
      <c r="BI786" s="240">
        <f>IF(N786="nulová",J786,0)</f>
        <v>0</v>
      </c>
      <c r="BJ786" s="18" t="s">
        <v>83</v>
      </c>
      <c r="BK786" s="240">
        <f>ROUND(I786*H786,2)</f>
        <v>0</v>
      </c>
      <c r="BL786" s="18" t="s">
        <v>231</v>
      </c>
      <c r="BM786" s="239" t="s">
        <v>1083</v>
      </c>
    </row>
    <row r="787" s="2" customFormat="1" ht="24.15" customHeight="1">
      <c r="A787" s="39"/>
      <c r="B787" s="40"/>
      <c r="C787" s="228" t="s">
        <v>1084</v>
      </c>
      <c r="D787" s="228" t="s">
        <v>226</v>
      </c>
      <c r="E787" s="229" t="s">
        <v>1085</v>
      </c>
      <c r="F787" s="230" t="s">
        <v>1086</v>
      </c>
      <c r="G787" s="231" t="s">
        <v>296</v>
      </c>
      <c r="H787" s="232">
        <v>167.77799999999999</v>
      </c>
      <c r="I787" s="233"/>
      <c r="J787" s="234">
        <f>ROUND(I787*H787,2)</f>
        <v>0</v>
      </c>
      <c r="K787" s="230" t="s">
        <v>230</v>
      </c>
      <c r="L787" s="45"/>
      <c r="M787" s="235" t="s">
        <v>1</v>
      </c>
      <c r="N787" s="236" t="s">
        <v>41</v>
      </c>
      <c r="O787" s="92"/>
      <c r="P787" s="237">
        <f>O787*H787</f>
        <v>0</v>
      </c>
      <c r="Q787" s="237">
        <v>0</v>
      </c>
      <c r="R787" s="237">
        <f>Q787*H787</f>
        <v>0</v>
      </c>
      <c r="S787" s="237">
        <v>0.0089999999999999993</v>
      </c>
      <c r="T787" s="238">
        <f>S787*H787</f>
        <v>1.5100019999999998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9" t="s">
        <v>231</v>
      </c>
      <c r="AT787" s="239" t="s">
        <v>226</v>
      </c>
      <c r="AU787" s="239" t="s">
        <v>85</v>
      </c>
      <c r="AY787" s="18" t="s">
        <v>224</v>
      </c>
      <c r="BE787" s="240">
        <f>IF(N787="základní",J787,0)</f>
        <v>0</v>
      </c>
      <c r="BF787" s="240">
        <f>IF(N787="snížená",J787,0)</f>
        <v>0</v>
      </c>
      <c r="BG787" s="240">
        <f>IF(N787="zákl. přenesená",J787,0)</f>
        <v>0</v>
      </c>
      <c r="BH787" s="240">
        <f>IF(N787="sníž. přenesená",J787,0)</f>
        <v>0</v>
      </c>
      <c r="BI787" s="240">
        <f>IF(N787="nulová",J787,0)</f>
        <v>0</v>
      </c>
      <c r="BJ787" s="18" t="s">
        <v>83</v>
      </c>
      <c r="BK787" s="240">
        <f>ROUND(I787*H787,2)</f>
        <v>0</v>
      </c>
      <c r="BL787" s="18" t="s">
        <v>231</v>
      </c>
      <c r="BM787" s="239" t="s">
        <v>1087</v>
      </c>
    </row>
    <row r="788" s="14" customFormat="1">
      <c r="A788" s="14"/>
      <c r="B788" s="252"/>
      <c r="C788" s="253"/>
      <c r="D788" s="243" t="s">
        <v>233</v>
      </c>
      <c r="E788" s="254" t="s">
        <v>1</v>
      </c>
      <c r="F788" s="255" t="s">
        <v>1088</v>
      </c>
      <c r="G788" s="253"/>
      <c r="H788" s="256">
        <v>88.203000000000003</v>
      </c>
      <c r="I788" s="257"/>
      <c r="J788" s="253"/>
      <c r="K788" s="253"/>
      <c r="L788" s="258"/>
      <c r="M788" s="259"/>
      <c r="N788" s="260"/>
      <c r="O788" s="260"/>
      <c r="P788" s="260"/>
      <c r="Q788" s="260"/>
      <c r="R788" s="260"/>
      <c r="S788" s="260"/>
      <c r="T788" s="26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2" t="s">
        <v>233</v>
      </c>
      <c r="AU788" s="262" t="s">
        <v>85</v>
      </c>
      <c r="AV788" s="14" t="s">
        <v>85</v>
      </c>
      <c r="AW788" s="14" t="s">
        <v>32</v>
      </c>
      <c r="AX788" s="14" t="s">
        <v>76</v>
      </c>
      <c r="AY788" s="262" t="s">
        <v>224</v>
      </c>
    </row>
    <row r="789" s="14" customFormat="1">
      <c r="A789" s="14"/>
      <c r="B789" s="252"/>
      <c r="C789" s="253"/>
      <c r="D789" s="243" t="s">
        <v>233</v>
      </c>
      <c r="E789" s="254" t="s">
        <v>1</v>
      </c>
      <c r="F789" s="255" t="s">
        <v>1089</v>
      </c>
      <c r="G789" s="253"/>
      <c r="H789" s="256">
        <v>41.075000000000003</v>
      </c>
      <c r="I789" s="257"/>
      <c r="J789" s="253"/>
      <c r="K789" s="253"/>
      <c r="L789" s="258"/>
      <c r="M789" s="259"/>
      <c r="N789" s="260"/>
      <c r="O789" s="260"/>
      <c r="P789" s="260"/>
      <c r="Q789" s="260"/>
      <c r="R789" s="260"/>
      <c r="S789" s="260"/>
      <c r="T789" s="26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2" t="s">
        <v>233</v>
      </c>
      <c r="AU789" s="262" t="s">
        <v>85</v>
      </c>
      <c r="AV789" s="14" t="s">
        <v>85</v>
      </c>
      <c r="AW789" s="14" t="s">
        <v>32</v>
      </c>
      <c r="AX789" s="14" t="s">
        <v>76</v>
      </c>
      <c r="AY789" s="262" t="s">
        <v>224</v>
      </c>
    </row>
    <row r="790" s="14" customFormat="1">
      <c r="A790" s="14"/>
      <c r="B790" s="252"/>
      <c r="C790" s="253"/>
      <c r="D790" s="243" t="s">
        <v>233</v>
      </c>
      <c r="E790" s="254" t="s">
        <v>1</v>
      </c>
      <c r="F790" s="255" t="s">
        <v>1090</v>
      </c>
      <c r="G790" s="253"/>
      <c r="H790" s="256">
        <v>38.5</v>
      </c>
      <c r="I790" s="257"/>
      <c r="J790" s="253"/>
      <c r="K790" s="253"/>
      <c r="L790" s="258"/>
      <c r="M790" s="259"/>
      <c r="N790" s="260"/>
      <c r="O790" s="260"/>
      <c r="P790" s="260"/>
      <c r="Q790" s="260"/>
      <c r="R790" s="260"/>
      <c r="S790" s="260"/>
      <c r="T790" s="26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2" t="s">
        <v>233</v>
      </c>
      <c r="AU790" s="262" t="s">
        <v>85</v>
      </c>
      <c r="AV790" s="14" t="s">
        <v>85</v>
      </c>
      <c r="AW790" s="14" t="s">
        <v>32</v>
      </c>
      <c r="AX790" s="14" t="s">
        <v>76</v>
      </c>
      <c r="AY790" s="262" t="s">
        <v>224</v>
      </c>
    </row>
    <row r="791" s="15" customFormat="1">
      <c r="A791" s="15"/>
      <c r="B791" s="263"/>
      <c r="C791" s="264"/>
      <c r="D791" s="243" t="s">
        <v>233</v>
      </c>
      <c r="E791" s="265" t="s">
        <v>1</v>
      </c>
      <c r="F791" s="266" t="s">
        <v>237</v>
      </c>
      <c r="G791" s="264"/>
      <c r="H791" s="267">
        <v>167.77799999999999</v>
      </c>
      <c r="I791" s="268"/>
      <c r="J791" s="264"/>
      <c r="K791" s="264"/>
      <c r="L791" s="269"/>
      <c r="M791" s="270"/>
      <c r="N791" s="271"/>
      <c r="O791" s="271"/>
      <c r="P791" s="271"/>
      <c r="Q791" s="271"/>
      <c r="R791" s="271"/>
      <c r="S791" s="271"/>
      <c r="T791" s="27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3" t="s">
        <v>233</v>
      </c>
      <c r="AU791" s="273" t="s">
        <v>85</v>
      </c>
      <c r="AV791" s="15" t="s">
        <v>231</v>
      </c>
      <c r="AW791" s="15" t="s">
        <v>32</v>
      </c>
      <c r="AX791" s="15" t="s">
        <v>83</v>
      </c>
      <c r="AY791" s="273" t="s">
        <v>224</v>
      </c>
    </row>
    <row r="792" s="2" customFormat="1" ht="24.15" customHeight="1">
      <c r="A792" s="39"/>
      <c r="B792" s="40"/>
      <c r="C792" s="228" t="s">
        <v>1091</v>
      </c>
      <c r="D792" s="228" t="s">
        <v>226</v>
      </c>
      <c r="E792" s="229" t="s">
        <v>1092</v>
      </c>
      <c r="F792" s="230" t="s">
        <v>1093</v>
      </c>
      <c r="G792" s="231" t="s">
        <v>296</v>
      </c>
      <c r="H792" s="232">
        <v>2.5409999999999999</v>
      </c>
      <c r="I792" s="233"/>
      <c r="J792" s="234">
        <f>ROUND(I792*H792,2)</f>
        <v>0</v>
      </c>
      <c r="K792" s="230" t="s">
        <v>230</v>
      </c>
      <c r="L792" s="45"/>
      <c r="M792" s="235" t="s">
        <v>1</v>
      </c>
      <c r="N792" s="236" t="s">
        <v>41</v>
      </c>
      <c r="O792" s="92"/>
      <c r="P792" s="237">
        <f>O792*H792</f>
        <v>0</v>
      </c>
      <c r="Q792" s="237">
        <v>0</v>
      </c>
      <c r="R792" s="237">
        <f>Q792*H792</f>
        <v>0</v>
      </c>
      <c r="S792" s="237">
        <v>0.027</v>
      </c>
      <c r="T792" s="238">
        <f>S792*H792</f>
        <v>0.068607000000000001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9" t="s">
        <v>231</v>
      </c>
      <c r="AT792" s="239" t="s">
        <v>226</v>
      </c>
      <c r="AU792" s="239" t="s">
        <v>85</v>
      </c>
      <c r="AY792" s="18" t="s">
        <v>224</v>
      </c>
      <c r="BE792" s="240">
        <f>IF(N792="základní",J792,0)</f>
        <v>0</v>
      </c>
      <c r="BF792" s="240">
        <f>IF(N792="snížená",J792,0)</f>
        <v>0</v>
      </c>
      <c r="BG792" s="240">
        <f>IF(N792="zákl. přenesená",J792,0)</f>
        <v>0</v>
      </c>
      <c r="BH792" s="240">
        <f>IF(N792="sníž. přenesená",J792,0)</f>
        <v>0</v>
      </c>
      <c r="BI792" s="240">
        <f>IF(N792="nulová",J792,0)</f>
        <v>0</v>
      </c>
      <c r="BJ792" s="18" t="s">
        <v>83</v>
      </c>
      <c r="BK792" s="240">
        <f>ROUND(I792*H792,2)</f>
        <v>0</v>
      </c>
      <c r="BL792" s="18" t="s">
        <v>231</v>
      </c>
      <c r="BM792" s="239" t="s">
        <v>1094</v>
      </c>
    </row>
    <row r="793" s="14" customFormat="1">
      <c r="A793" s="14"/>
      <c r="B793" s="252"/>
      <c r="C793" s="253"/>
      <c r="D793" s="243" t="s">
        <v>233</v>
      </c>
      <c r="E793" s="254" t="s">
        <v>1</v>
      </c>
      <c r="F793" s="255" t="s">
        <v>1095</v>
      </c>
      <c r="G793" s="253"/>
      <c r="H793" s="256">
        <v>2.5409999999999999</v>
      </c>
      <c r="I793" s="257"/>
      <c r="J793" s="253"/>
      <c r="K793" s="253"/>
      <c r="L793" s="258"/>
      <c r="M793" s="259"/>
      <c r="N793" s="260"/>
      <c r="O793" s="260"/>
      <c r="P793" s="260"/>
      <c r="Q793" s="260"/>
      <c r="R793" s="260"/>
      <c r="S793" s="260"/>
      <c r="T793" s="26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2" t="s">
        <v>233</v>
      </c>
      <c r="AU793" s="262" t="s">
        <v>85</v>
      </c>
      <c r="AV793" s="14" t="s">
        <v>85</v>
      </c>
      <c r="AW793" s="14" t="s">
        <v>32</v>
      </c>
      <c r="AX793" s="14" t="s">
        <v>83</v>
      </c>
      <c r="AY793" s="262" t="s">
        <v>224</v>
      </c>
    </row>
    <row r="794" s="2" customFormat="1" ht="24.15" customHeight="1">
      <c r="A794" s="39"/>
      <c r="B794" s="40"/>
      <c r="C794" s="228" t="s">
        <v>1096</v>
      </c>
      <c r="D794" s="228" t="s">
        <v>226</v>
      </c>
      <c r="E794" s="229" t="s">
        <v>1097</v>
      </c>
      <c r="F794" s="230" t="s">
        <v>1098</v>
      </c>
      <c r="G794" s="231" t="s">
        <v>296</v>
      </c>
      <c r="H794" s="232">
        <v>3.7959999999999998</v>
      </c>
      <c r="I794" s="233"/>
      <c r="J794" s="234">
        <f>ROUND(I794*H794,2)</f>
        <v>0</v>
      </c>
      <c r="K794" s="230" t="s">
        <v>230</v>
      </c>
      <c r="L794" s="45"/>
      <c r="M794" s="235" t="s">
        <v>1</v>
      </c>
      <c r="N794" s="236" t="s">
        <v>41</v>
      </c>
      <c r="O794" s="92"/>
      <c r="P794" s="237">
        <f>O794*H794</f>
        <v>0</v>
      </c>
      <c r="Q794" s="237">
        <v>0</v>
      </c>
      <c r="R794" s="237">
        <f>Q794*H794</f>
        <v>0</v>
      </c>
      <c r="S794" s="237">
        <v>0.074999999999999997</v>
      </c>
      <c r="T794" s="238">
        <f>S794*H794</f>
        <v>0.28469999999999995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231</v>
      </c>
      <c r="AT794" s="239" t="s">
        <v>226</v>
      </c>
      <c r="AU794" s="239" t="s">
        <v>85</v>
      </c>
      <c r="AY794" s="18" t="s">
        <v>224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83</v>
      </c>
      <c r="BK794" s="240">
        <f>ROUND(I794*H794,2)</f>
        <v>0</v>
      </c>
      <c r="BL794" s="18" t="s">
        <v>231</v>
      </c>
      <c r="BM794" s="239" t="s">
        <v>1099</v>
      </c>
    </row>
    <row r="795" s="13" customFormat="1">
      <c r="A795" s="13"/>
      <c r="B795" s="241"/>
      <c r="C795" s="242"/>
      <c r="D795" s="243" t="s">
        <v>233</v>
      </c>
      <c r="E795" s="244" t="s">
        <v>1</v>
      </c>
      <c r="F795" s="245" t="s">
        <v>1100</v>
      </c>
      <c r="G795" s="242"/>
      <c r="H795" s="244" t="s">
        <v>1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233</v>
      </c>
      <c r="AU795" s="251" t="s">
        <v>85</v>
      </c>
      <c r="AV795" s="13" t="s">
        <v>83</v>
      </c>
      <c r="AW795" s="13" t="s">
        <v>32</v>
      </c>
      <c r="AX795" s="13" t="s">
        <v>76</v>
      </c>
      <c r="AY795" s="251" t="s">
        <v>224</v>
      </c>
    </row>
    <row r="796" s="14" customFormat="1">
      <c r="A796" s="14"/>
      <c r="B796" s="252"/>
      <c r="C796" s="253"/>
      <c r="D796" s="243" t="s">
        <v>233</v>
      </c>
      <c r="E796" s="254" t="s">
        <v>1</v>
      </c>
      <c r="F796" s="255" t="s">
        <v>1101</v>
      </c>
      <c r="G796" s="253"/>
      <c r="H796" s="256">
        <v>1.024</v>
      </c>
      <c r="I796" s="257"/>
      <c r="J796" s="253"/>
      <c r="K796" s="253"/>
      <c r="L796" s="258"/>
      <c r="M796" s="259"/>
      <c r="N796" s="260"/>
      <c r="O796" s="260"/>
      <c r="P796" s="260"/>
      <c r="Q796" s="260"/>
      <c r="R796" s="260"/>
      <c r="S796" s="260"/>
      <c r="T796" s="26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2" t="s">
        <v>233</v>
      </c>
      <c r="AU796" s="262" t="s">
        <v>85</v>
      </c>
      <c r="AV796" s="14" t="s">
        <v>85</v>
      </c>
      <c r="AW796" s="14" t="s">
        <v>32</v>
      </c>
      <c r="AX796" s="14" t="s">
        <v>76</v>
      </c>
      <c r="AY796" s="262" t="s">
        <v>224</v>
      </c>
    </row>
    <row r="797" s="13" customFormat="1">
      <c r="A797" s="13"/>
      <c r="B797" s="241"/>
      <c r="C797" s="242"/>
      <c r="D797" s="243" t="s">
        <v>233</v>
      </c>
      <c r="E797" s="244" t="s">
        <v>1</v>
      </c>
      <c r="F797" s="245" t="s">
        <v>484</v>
      </c>
      <c r="G797" s="242"/>
      <c r="H797" s="244" t="s">
        <v>1</v>
      </c>
      <c r="I797" s="246"/>
      <c r="J797" s="242"/>
      <c r="K797" s="242"/>
      <c r="L797" s="247"/>
      <c r="M797" s="248"/>
      <c r="N797" s="249"/>
      <c r="O797" s="249"/>
      <c r="P797" s="249"/>
      <c r="Q797" s="249"/>
      <c r="R797" s="249"/>
      <c r="S797" s="249"/>
      <c r="T797" s="25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1" t="s">
        <v>233</v>
      </c>
      <c r="AU797" s="251" t="s">
        <v>85</v>
      </c>
      <c r="AV797" s="13" t="s">
        <v>83</v>
      </c>
      <c r="AW797" s="13" t="s">
        <v>32</v>
      </c>
      <c r="AX797" s="13" t="s">
        <v>76</v>
      </c>
      <c r="AY797" s="251" t="s">
        <v>224</v>
      </c>
    </row>
    <row r="798" s="14" customFormat="1">
      <c r="A798" s="14"/>
      <c r="B798" s="252"/>
      <c r="C798" s="253"/>
      <c r="D798" s="243" t="s">
        <v>233</v>
      </c>
      <c r="E798" s="254" t="s">
        <v>1</v>
      </c>
      <c r="F798" s="255" t="s">
        <v>1102</v>
      </c>
      <c r="G798" s="253"/>
      <c r="H798" s="256">
        <v>0.65000000000000002</v>
      </c>
      <c r="I798" s="257"/>
      <c r="J798" s="253"/>
      <c r="K798" s="253"/>
      <c r="L798" s="258"/>
      <c r="M798" s="259"/>
      <c r="N798" s="260"/>
      <c r="O798" s="260"/>
      <c r="P798" s="260"/>
      <c r="Q798" s="260"/>
      <c r="R798" s="260"/>
      <c r="S798" s="260"/>
      <c r="T798" s="26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2" t="s">
        <v>233</v>
      </c>
      <c r="AU798" s="262" t="s">
        <v>85</v>
      </c>
      <c r="AV798" s="14" t="s">
        <v>85</v>
      </c>
      <c r="AW798" s="14" t="s">
        <v>32</v>
      </c>
      <c r="AX798" s="14" t="s">
        <v>76</v>
      </c>
      <c r="AY798" s="262" t="s">
        <v>224</v>
      </c>
    </row>
    <row r="799" s="14" customFormat="1">
      <c r="A799" s="14"/>
      <c r="B799" s="252"/>
      <c r="C799" s="253"/>
      <c r="D799" s="243" t="s">
        <v>233</v>
      </c>
      <c r="E799" s="254" t="s">
        <v>1</v>
      </c>
      <c r="F799" s="255" t="s">
        <v>1103</v>
      </c>
      <c r="G799" s="253"/>
      <c r="H799" s="256">
        <v>0.77600000000000002</v>
      </c>
      <c r="I799" s="257"/>
      <c r="J799" s="253"/>
      <c r="K799" s="253"/>
      <c r="L799" s="258"/>
      <c r="M799" s="259"/>
      <c r="N799" s="260"/>
      <c r="O799" s="260"/>
      <c r="P799" s="260"/>
      <c r="Q799" s="260"/>
      <c r="R799" s="260"/>
      <c r="S799" s="260"/>
      <c r="T799" s="26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2" t="s">
        <v>233</v>
      </c>
      <c r="AU799" s="262" t="s">
        <v>85</v>
      </c>
      <c r="AV799" s="14" t="s">
        <v>85</v>
      </c>
      <c r="AW799" s="14" t="s">
        <v>32</v>
      </c>
      <c r="AX799" s="14" t="s">
        <v>76</v>
      </c>
      <c r="AY799" s="262" t="s">
        <v>224</v>
      </c>
    </row>
    <row r="800" s="13" customFormat="1">
      <c r="A800" s="13"/>
      <c r="B800" s="241"/>
      <c r="C800" s="242"/>
      <c r="D800" s="243" t="s">
        <v>233</v>
      </c>
      <c r="E800" s="244" t="s">
        <v>1</v>
      </c>
      <c r="F800" s="245" t="s">
        <v>386</v>
      </c>
      <c r="G800" s="242"/>
      <c r="H800" s="244" t="s">
        <v>1</v>
      </c>
      <c r="I800" s="246"/>
      <c r="J800" s="242"/>
      <c r="K800" s="242"/>
      <c r="L800" s="247"/>
      <c r="M800" s="248"/>
      <c r="N800" s="249"/>
      <c r="O800" s="249"/>
      <c r="P800" s="249"/>
      <c r="Q800" s="249"/>
      <c r="R800" s="249"/>
      <c r="S800" s="249"/>
      <c r="T800" s="25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1" t="s">
        <v>233</v>
      </c>
      <c r="AU800" s="251" t="s">
        <v>85</v>
      </c>
      <c r="AV800" s="13" t="s">
        <v>83</v>
      </c>
      <c r="AW800" s="13" t="s">
        <v>32</v>
      </c>
      <c r="AX800" s="13" t="s">
        <v>76</v>
      </c>
      <c r="AY800" s="251" t="s">
        <v>224</v>
      </c>
    </row>
    <row r="801" s="14" customFormat="1">
      <c r="A801" s="14"/>
      <c r="B801" s="252"/>
      <c r="C801" s="253"/>
      <c r="D801" s="243" t="s">
        <v>233</v>
      </c>
      <c r="E801" s="254" t="s">
        <v>1</v>
      </c>
      <c r="F801" s="255" t="s">
        <v>1104</v>
      </c>
      <c r="G801" s="253"/>
      <c r="H801" s="256">
        <v>1.3460000000000001</v>
      </c>
      <c r="I801" s="257"/>
      <c r="J801" s="253"/>
      <c r="K801" s="253"/>
      <c r="L801" s="258"/>
      <c r="M801" s="259"/>
      <c r="N801" s="260"/>
      <c r="O801" s="260"/>
      <c r="P801" s="260"/>
      <c r="Q801" s="260"/>
      <c r="R801" s="260"/>
      <c r="S801" s="260"/>
      <c r="T801" s="26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2" t="s">
        <v>233</v>
      </c>
      <c r="AU801" s="262" t="s">
        <v>85</v>
      </c>
      <c r="AV801" s="14" t="s">
        <v>85</v>
      </c>
      <c r="AW801" s="14" t="s">
        <v>32</v>
      </c>
      <c r="AX801" s="14" t="s">
        <v>76</v>
      </c>
      <c r="AY801" s="262" t="s">
        <v>224</v>
      </c>
    </row>
    <row r="802" s="15" customFormat="1">
      <c r="A802" s="15"/>
      <c r="B802" s="263"/>
      <c r="C802" s="264"/>
      <c r="D802" s="243" t="s">
        <v>233</v>
      </c>
      <c r="E802" s="265" t="s">
        <v>1</v>
      </c>
      <c r="F802" s="266" t="s">
        <v>237</v>
      </c>
      <c r="G802" s="264"/>
      <c r="H802" s="267">
        <v>3.7959999999999998</v>
      </c>
      <c r="I802" s="268"/>
      <c r="J802" s="264"/>
      <c r="K802" s="264"/>
      <c r="L802" s="269"/>
      <c r="M802" s="270"/>
      <c r="N802" s="271"/>
      <c r="O802" s="271"/>
      <c r="P802" s="271"/>
      <c r="Q802" s="271"/>
      <c r="R802" s="271"/>
      <c r="S802" s="271"/>
      <c r="T802" s="272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3" t="s">
        <v>233</v>
      </c>
      <c r="AU802" s="273" t="s">
        <v>85</v>
      </c>
      <c r="AV802" s="15" t="s">
        <v>231</v>
      </c>
      <c r="AW802" s="15" t="s">
        <v>32</v>
      </c>
      <c r="AX802" s="15" t="s">
        <v>83</v>
      </c>
      <c r="AY802" s="273" t="s">
        <v>224</v>
      </c>
    </row>
    <row r="803" s="2" customFormat="1" ht="24.15" customHeight="1">
      <c r="A803" s="39"/>
      <c r="B803" s="40"/>
      <c r="C803" s="228" t="s">
        <v>1105</v>
      </c>
      <c r="D803" s="228" t="s">
        <v>226</v>
      </c>
      <c r="E803" s="229" t="s">
        <v>1106</v>
      </c>
      <c r="F803" s="230" t="s">
        <v>1107</v>
      </c>
      <c r="G803" s="231" t="s">
        <v>296</v>
      </c>
      <c r="H803" s="232">
        <v>33.75</v>
      </c>
      <c r="I803" s="233"/>
      <c r="J803" s="234">
        <f>ROUND(I803*H803,2)</f>
        <v>0</v>
      </c>
      <c r="K803" s="230" t="s">
        <v>230</v>
      </c>
      <c r="L803" s="45"/>
      <c r="M803" s="235" t="s">
        <v>1</v>
      </c>
      <c r="N803" s="236" t="s">
        <v>41</v>
      </c>
      <c r="O803" s="92"/>
      <c r="P803" s="237">
        <f>O803*H803</f>
        <v>0</v>
      </c>
      <c r="Q803" s="237">
        <v>0</v>
      </c>
      <c r="R803" s="237">
        <f>Q803*H803</f>
        <v>0</v>
      </c>
      <c r="S803" s="237">
        <v>0.053999999999999999</v>
      </c>
      <c r="T803" s="238">
        <f>S803*H803</f>
        <v>1.8225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9" t="s">
        <v>231</v>
      </c>
      <c r="AT803" s="239" t="s">
        <v>226</v>
      </c>
      <c r="AU803" s="239" t="s">
        <v>85</v>
      </c>
      <c r="AY803" s="18" t="s">
        <v>224</v>
      </c>
      <c r="BE803" s="240">
        <f>IF(N803="základní",J803,0)</f>
        <v>0</v>
      </c>
      <c r="BF803" s="240">
        <f>IF(N803="snížená",J803,0)</f>
        <v>0</v>
      </c>
      <c r="BG803" s="240">
        <f>IF(N803="zákl. přenesená",J803,0)</f>
        <v>0</v>
      </c>
      <c r="BH803" s="240">
        <f>IF(N803="sníž. přenesená",J803,0)</f>
        <v>0</v>
      </c>
      <c r="BI803" s="240">
        <f>IF(N803="nulová",J803,0)</f>
        <v>0</v>
      </c>
      <c r="BJ803" s="18" t="s">
        <v>83</v>
      </c>
      <c r="BK803" s="240">
        <f>ROUND(I803*H803,2)</f>
        <v>0</v>
      </c>
      <c r="BL803" s="18" t="s">
        <v>231</v>
      </c>
      <c r="BM803" s="239" t="s">
        <v>1108</v>
      </c>
    </row>
    <row r="804" s="13" customFormat="1">
      <c r="A804" s="13"/>
      <c r="B804" s="241"/>
      <c r="C804" s="242"/>
      <c r="D804" s="243" t="s">
        <v>233</v>
      </c>
      <c r="E804" s="244" t="s">
        <v>1</v>
      </c>
      <c r="F804" s="245" t="s">
        <v>484</v>
      </c>
      <c r="G804" s="242"/>
      <c r="H804" s="244" t="s">
        <v>1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1" t="s">
        <v>233</v>
      </c>
      <c r="AU804" s="251" t="s">
        <v>85</v>
      </c>
      <c r="AV804" s="13" t="s">
        <v>83</v>
      </c>
      <c r="AW804" s="13" t="s">
        <v>32</v>
      </c>
      <c r="AX804" s="13" t="s">
        <v>76</v>
      </c>
      <c r="AY804" s="251" t="s">
        <v>224</v>
      </c>
    </row>
    <row r="805" s="14" customFormat="1">
      <c r="A805" s="14"/>
      <c r="B805" s="252"/>
      <c r="C805" s="253"/>
      <c r="D805" s="243" t="s">
        <v>233</v>
      </c>
      <c r="E805" s="254" t="s">
        <v>1</v>
      </c>
      <c r="F805" s="255" t="s">
        <v>1109</v>
      </c>
      <c r="G805" s="253"/>
      <c r="H805" s="256">
        <v>15.75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2" t="s">
        <v>233</v>
      </c>
      <c r="AU805" s="262" t="s">
        <v>85</v>
      </c>
      <c r="AV805" s="14" t="s">
        <v>85</v>
      </c>
      <c r="AW805" s="14" t="s">
        <v>32</v>
      </c>
      <c r="AX805" s="14" t="s">
        <v>76</v>
      </c>
      <c r="AY805" s="262" t="s">
        <v>224</v>
      </c>
    </row>
    <row r="806" s="13" customFormat="1">
      <c r="A806" s="13"/>
      <c r="B806" s="241"/>
      <c r="C806" s="242"/>
      <c r="D806" s="243" t="s">
        <v>233</v>
      </c>
      <c r="E806" s="244" t="s">
        <v>1</v>
      </c>
      <c r="F806" s="245" t="s">
        <v>386</v>
      </c>
      <c r="G806" s="242"/>
      <c r="H806" s="244" t="s">
        <v>1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1" t="s">
        <v>233</v>
      </c>
      <c r="AU806" s="251" t="s">
        <v>85</v>
      </c>
      <c r="AV806" s="13" t="s">
        <v>83</v>
      </c>
      <c r="AW806" s="13" t="s">
        <v>32</v>
      </c>
      <c r="AX806" s="13" t="s">
        <v>76</v>
      </c>
      <c r="AY806" s="251" t="s">
        <v>224</v>
      </c>
    </row>
    <row r="807" s="14" customFormat="1">
      <c r="A807" s="14"/>
      <c r="B807" s="252"/>
      <c r="C807" s="253"/>
      <c r="D807" s="243" t="s">
        <v>233</v>
      </c>
      <c r="E807" s="254" t="s">
        <v>1</v>
      </c>
      <c r="F807" s="255" t="s">
        <v>1110</v>
      </c>
      <c r="G807" s="253"/>
      <c r="H807" s="256">
        <v>18</v>
      </c>
      <c r="I807" s="257"/>
      <c r="J807" s="253"/>
      <c r="K807" s="253"/>
      <c r="L807" s="258"/>
      <c r="M807" s="259"/>
      <c r="N807" s="260"/>
      <c r="O807" s="260"/>
      <c r="P807" s="260"/>
      <c r="Q807" s="260"/>
      <c r="R807" s="260"/>
      <c r="S807" s="260"/>
      <c r="T807" s="26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2" t="s">
        <v>233</v>
      </c>
      <c r="AU807" s="262" t="s">
        <v>85</v>
      </c>
      <c r="AV807" s="14" t="s">
        <v>85</v>
      </c>
      <c r="AW807" s="14" t="s">
        <v>32</v>
      </c>
      <c r="AX807" s="14" t="s">
        <v>76</v>
      </c>
      <c r="AY807" s="262" t="s">
        <v>224</v>
      </c>
    </row>
    <row r="808" s="15" customFormat="1">
      <c r="A808" s="15"/>
      <c r="B808" s="263"/>
      <c r="C808" s="264"/>
      <c r="D808" s="243" t="s">
        <v>233</v>
      </c>
      <c r="E808" s="265" t="s">
        <v>1</v>
      </c>
      <c r="F808" s="266" t="s">
        <v>237</v>
      </c>
      <c r="G808" s="264"/>
      <c r="H808" s="267">
        <v>33.75</v>
      </c>
      <c r="I808" s="268"/>
      <c r="J808" s="264"/>
      <c r="K808" s="264"/>
      <c r="L808" s="269"/>
      <c r="M808" s="270"/>
      <c r="N808" s="271"/>
      <c r="O808" s="271"/>
      <c r="P808" s="271"/>
      <c r="Q808" s="271"/>
      <c r="R808" s="271"/>
      <c r="S808" s="271"/>
      <c r="T808" s="272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3" t="s">
        <v>233</v>
      </c>
      <c r="AU808" s="273" t="s">
        <v>85</v>
      </c>
      <c r="AV808" s="15" t="s">
        <v>231</v>
      </c>
      <c r="AW808" s="15" t="s">
        <v>32</v>
      </c>
      <c r="AX808" s="15" t="s">
        <v>83</v>
      </c>
      <c r="AY808" s="273" t="s">
        <v>224</v>
      </c>
    </row>
    <row r="809" s="2" customFormat="1" ht="21.75" customHeight="1">
      <c r="A809" s="39"/>
      <c r="B809" s="40"/>
      <c r="C809" s="228" t="s">
        <v>1111</v>
      </c>
      <c r="D809" s="228" t="s">
        <v>226</v>
      </c>
      <c r="E809" s="229" t="s">
        <v>1112</v>
      </c>
      <c r="F809" s="230" t="s">
        <v>1113</v>
      </c>
      <c r="G809" s="231" t="s">
        <v>296</v>
      </c>
      <c r="H809" s="232">
        <v>46</v>
      </c>
      <c r="I809" s="233"/>
      <c r="J809" s="234">
        <f>ROUND(I809*H809,2)</f>
        <v>0</v>
      </c>
      <c r="K809" s="230" t="s">
        <v>230</v>
      </c>
      <c r="L809" s="45"/>
      <c r="M809" s="235" t="s">
        <v>1</v>
      </c>
      <c r="N809" s="236" t="s">
        <v>41</v>
      </c>
      <c r="O809" s="92"/>
      <c r="P809" s="237">
        <f>O809*H809</f>
        <v>0</v>
      </c>
      <c r="Q809" s="237">
        <v>0</v>
      </c>
      <c r="R809" s="237">
        <f>Q809*H809</f>
        <v>0</v>
      </c>
      <c r="S809" s="237">
        <v>0.075999999999999998</v>
      </c>
      <c r="T809" s="238">
        <f>S809*H809</f>
        <v>3.496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9" t="s">
        <v>231</v>
      </c>
      <c r="AT809" s="239" t="s">
        <v>226</v>
      </c>
      <c r="AU809" s="239" t="s">
        <v>85</v>
      </c>
      <c r="AY809" s="18" t="s">
        <v>224</v>
      </c>
      <c r="BE809" s="240">
        <f>IF(N809="základní",J809,0)</f>
        <v>0</v>
      </c>
      <c r="BF809" s="240">
        <f>IF(N809="snížená",J809,0)</f>
        <v>0</v>
      </c>
      <c r="BG809" s="240">
        <f>IF(N809="zákl. přenesená",J809,0)</f>
        <v>0</v>
      </c>
      <c r="BH809" s="240">
        <f>IF(N809="sníž. přenesená",J809,0)</f>
        <v>0</v>
      </c>
      <c r="BI809" s="240">
        <f>IF(N809="nulová",J809,0)</f>
        <v>0</v>
      </c>
      <c r="BJ809" s="18" t="s">
        <v>83</v>
      </c>
      <c r="BK809" s="240">
        <f>ROUND(I809*H809,2)</f>
        <v>0</v>
      </c>
      <c r="BL809" s="18" t="s">
        <v>231</v>
      </c>
      <c r="BM809" s="239" t="s">
        <v>1114</v>
      </c>
    </row>
    <row r="810" s="14" customFormat="1">
      <c r="A810" s="14"/>
      <c r="B810" s="252"/>
      <c r="C810" s="253"/>
      <c r="D810" s="243" t="s">
        <v>233</v>
      </c>
      <c r="E810" s="254" t="s">
        <v>1</v>
      </c>
      <c r="F810" s="255" t="s">
        <v>1115</v>
      </c>
      <c r="G810" s="253"/>
      <c r="H810" s="256">
        <v>46</v>
      </c>
      <c r="I810" s="257"/>
      <c r="J810" s="253"/>
      <c r="K810" s="253"/>
      <c r="L810" s="258"/>
      <c r="M810" s="259"/>
      <c r="N810" s="260"/>
      <c r="O810" s="260"/>
      <c r="P810" s="260"/>
      <c r="Q810" s="260"/>
      <c r="R810" s="260"/>
      <c r="S810" s="260"/>
      <c r="T810" s="26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2" t="s">
        <v>233</v>
      </c>
      <c r="AU810" s="262" t="s">
        <v>85</v>
      </c>
      <c r="AV810" s="14" t="s">
        <v>85</v>
      </c>
      <c r="AW810" s="14" t="s">
        <v>32</v>
      </c>
      <c r="AX810" s="14" t="s">
        <v>83</v>
      </c>
      <c r="AY810" s="262" t="s">
        <v>224</v>
      </c>
    </row>
    <row r="811" s="2" customFormat="1" ht="21.75" customHeight="1">
      <c r="A811" s="39"/>
      <c r="B811" s="40"/>
      <c r="C811" s="228" t="s">
        <v>1116</v>
      </c>
      <c r="D811" s="228" t="s">
        <v>226</v>
      </c>
      <c r="E811" s="229" t="s">
        <v>1117</v>
      </c>
      <c r="F811" s="230" t="s">
        <v>1118</v>
      </c>
      <c r="G811" s="231" t="s">
        <v>296</v>
      </c>
      <c r="H811" s="232">
        <v>6.2350000000000003</v>
      </c>
      <c r="I811" s="233"/>
      <c r="J811" s="234">
        <f>ROUND(I811*H811,2)</f>
        <v>0</v>
      </c>
      <c r="K811" s="230" t="s">
        <v>230</v>
      </c>
      <c r="L811" s="45"/>
      <c r="M811" s="235" t="s">
        <v>1</v>
      </c>
      <c r="N811" s="236" t="s">
        <v>41</v>
      </c>
      <c r="O811" s="92"/>
      <c r="P811" s="237">
        <f>O811*H811</f>
        <v>0</v>
      </c>
      <c r="Q811" s="237">
        <v>0</v>
      </c>
      <c r="R811" s="237">
        <f>Q811*H811</f>
        <v>0</v>
      </c>
      <c r="S811" s="237">
        <v>0.063</v>
      </c>
      <c r="T811" s="238">
        <f>S811*H811</f>
        <v>0.39280500000000002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9" t="s">
        <v>231</v>
      </c>
      <c r="AT811" s="239" t="s">
        <v>226</v>
      </c>
      <c r="AU811" s="239" t="s">
        <v>85</v>
      </c>
      <c r="AY811" s="18" t="s">
        <v>224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83</v>
      </c>
      <c r="BK811" s="240">
        <f>ROUND(I811*H811,2)</f>
        <v>0</v>
      </c>
      <c r="BL811" s="18" t="s">
        <v>231</v>
      </c>
      <c r="BM811" s="239" t="s">
        <v>1119</v>
      </c>
    </row>
    <row r="812" s="14" customFormat="1">
      <c r="A812" s="14"/>
      <c r="B812" s="252"/>
      <c r="C812" s="253"/>
      <c r="D812" s="243" t="s">
        <v>233</v>
      </c>
      <c r="E812" s="254" t="s">
        <v>1</v>
      </c>
      <c r="F812" s="255" t="s">
        <v>1120</v>
      </c>
      <c r="G812" s="253"/>
      <c r="H812" s="256">
        <v>2.665</v>
      </c>
      <c r="I812" s="257"/>
      <c r="J812" s="253"/>
      <c r="K812" s="253"/>
      <c r="L812" s="258"/>
      <c r="M812" s="259"/>
      <c r="N812" s="260"/>
      <c r="O812" s="260"/>
      <c r="P812" s="260"/>
      <c r="Q812" s="260"/>
      <c r="R812" s="260"/>
      <c r="S812" s="260"/>
      <c r="T812" s="26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2" t="s">
        <v>233</v>
      </c>
      <c r="AU812" s="262" t="s">
        <v>85</v>
      </c>
      <c r="AV812" s="14" t="s">
        <v>85</v>
      </c>
      <c r="AW812" s="14" t="s">
        <v>32</v>
      </c>
      <c r="AX812" s="14" t="s">
        <v>76</v>
      </c>
      <c r="AY812" s="262" t="s">
        <v>224</v>
      </c>
    </row>
    <row r="813" s="14" customFormat="1">
      <c r="A813" s="14"/>
      <c r="B813" s="252"/>
      <c r="C813" s="253"/>
      <c r="D813" s="243" t="s">
        <v>233</v>
      </c>
      <c r="E813" s="254" t="s">
        <v>1</v>
      </c>
      <c r="F813" s="255" t="s">
        <v>1121</v>
      </c>
      <c r="G813" s="253"/>
      <c r="H813" s="256">
        <v>3.5699999999999998</v>
      </c>
      <c r="I813" s="257"/>
      <c r="J813" s="253"/>
      <c r="K813" s="253"/>
      <c r="L813" s="258"/>
      <c r="M813" s="259"/>
      <c r="N813" s="260"/>
      <c r="O813" s="260"/>
      <c r="P813" s="260"/>
      <c r="Q813" s="260"/>
      <c r="R813" s="260"/>
      <c r="S813" s="260"/>
      <c r="T813" s="26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2" t="s">
        <v>233</v>
      </c>
      <c r="AU813" s="262" t="s">
        <v>85</v>
      </c>
      <c r="AV813" s="14" t="s">
        <v>85</v>
      </c>
      <c r="AW813" s="14" t="s">
        <v>32</v>
      </c>
      <c r="AX813" s="14" t="s">
        <v>76</v>
      </c>
      <c r="AY813" s="262" t="s">
        <v>224</v>
      </c>
    </row>
    <row r="814" s="15" customFormat="1">
      <c r="A814" s="15"/>
      <c r="B814" s="263"/>
      <c r="C814" s="264"/>
      <c r="D814" s="243" t="s">
        <v>233</v>
      </c>
      <c r="E814" s="265" t="s">
        <v>1</v>
      </c>
      <c r="F814" s="266" t="s">
        <v>237</v>
      </c>
      <c r="G814" s="264"/>
      <c r="H814" s="267">
        <v>6.2350000000000003</v>
      </c>
      <c r="I814" s="268"/>
      <c r="J814" s="264"/>
      <c r="K814" s="264"/>
      <c r="L814" s="269"/>
      <c r="M814" s="270"/>
      <c r="N814" s="271"/>
      <c r="O814" s="271"/>
      <c r="P814" s="271"/>
      <c r="Q814" s="271"/>
      <c r="R814" s="271"/>
      <c r="S814" s="271"/>
      <c r="T814" s="272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3" t="s">
        <v>233</v>
      </c>
      <c r="AU814" s="273" t="s">
        <v>85</v>
      </c>
      <c r="AV814" s="15" t="s">
        <v>231</v>
      </c>
      <c r="AW814" s="15" t="s">
        <v>32</v>
      </c>
      <c r="AX814" s="15" t="s">
        <v>83</v>
      </c>
      <c r="AY814" s="273" t="s">
        <v>224</v>
      </c>
    </row>
    <row r="815" s="2" customFormat="1" ht="24.15" customHeight="1">
      <c r="A815" s="39"/>
      <c r="B815" s="40"/>
      <c r="C815" s="228" t="s">
        <v>1122</v>
      </c>
      <c r="D815" s="228" t="s">
        <v>226</v>
      </c>
      <c r="E815" s="229" t="s">
        <v>1123</v>
      </c>
      <c r="F815" s="230" t="s">
        <v>1124</v>
      </c>
      <c r="G815" s="231" t="s">
        <v>229</v>
      </c>
      <c r="H815" s="232">
        <v>1.317</v>
      </c>
      <c r="I815" s="233"/>
      <c r="J815" s="234">
        <f>ROUND(I815*H815,2)</f>
        <v>0</v>
      </c>
      <c r="K815" s="230" t="s">
        <v>230</v>
      </c>
      <c r="L815" s="45"/>
      <c r="M815" s="235" t="s">
        <v>1</v>
      </c>
      <c r="N815" s="236" t="s">
        <v>41</v>
      </c>
      <c r="O815" s="92"/>
      <c r="P815" s="237">
        <f>O815*H815</f>
        <v>0</v>
      </c>
      <c r="Q815" s="237">
        <v>0</v>
      </c>
      <c r="R815" s="237">
        <f>Q815*H815</f>
        <v>0</v>
      </c>
      <c r="S815" s="237">
        <v>1.8</v>
      </c>
      <c r="T815" s="238">
        <f>S815*H815</f>
        <v>2.3706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231</v>
      </c>
      <c r="AT815" s="239" t="s">
        <v>226</v>
      </c>
      <c r="AU815" s="239" t="s">
        <v>85</v>
      </c>
      <c r="AY815" s="18" t="s">
        <v>224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83</v>
      </c>
      <c r="BK815" s="240">
        <f>ROUND(I815*H815,2)</f>
        <v>0</v>
      </c>
      <c r="BL815" s="18" t="s">
        <v>231</v>
      </c>
      <c r="BM815" s="239" t="s">
        <v>1125</v>
      </c>
    </row>
    <row r="816" s="13" customFormat="1">
      <c r="A816" s="13"/>
      <c r="B816" s="241"/>
      <c r="C816" s="242"/>
      <c r="D816" s="243" t="s">
        <v>233</v>
      </c>
      <c r="E816" s="244" t="s">
        <v>1</v>
      </c>
      <c r="F816" s="245" t="s">
        <v>1126</v>
      </c>
      <c r="G816" s="242"/>
      <c r="H816" s="244" t="s">
        <v>1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1" t="s">
        <v>233</v>
      </c>
      <c r="AU816" s="251" t="s">
        <v>85</v>
      </c>
      <c r="AV816" s="13" t="s">
        <v>83</v>
      </c>
      <c r="AW816" s="13" t="s">
        <v>32</v>
      </c>
      <c r="AX816" s="13" t="s">
        <v>76</v>
      </c>
      <c r="AY816" s="251" t="s">
        <v>224</v>
      </c>
    </row>
    <row r="817" s="14" customFormat="1">
      <c r="A817" s="14"/>
      <c r="B817" s="252"/>
      <c r="C817" s="253"/>
      <c r="D817" s="243" t="s">
        <v>233</v>
      </c>
      <c r="E817" s="254" t="s">
        <v>1</v>
      </c>
      <c r="F817" s="255" t="s">
        <v>1127</v>
      </c>
      <c r="G817" s="253"/>
      <c r="H817" s="256">
        <v>1.317</v>
      </c>
      <c r="I817" s="257"/>
      <c r="J817" s="253"/>
      <c r="K817" s="253"/>
      <c r="L817" s="258"/>
      <c r="M817" s="259"/>
      <c r="N817" s="260"/>
      <c r="O817" s="260"/>
      <c r="P817" s="260"/>
      <c r="Q817" s="260"/>
      <c r="R817" s="260"/>
      <c r="S817" s="260"/>
      <c r="T817" s="26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2" t="s">
        <v>233</v>
      </c>
      <c r="AU817" s="262" t="s">
        <v>85</v>
      </c>
      <c r="AV817" s="14" t="s">
        <v>85</v>
      </c>
      <c r="AW817" s="14" t="s">
        <v>32</v>
      </c>
      <c r="AX817" s="14" t="s">
        <v>83</v>
      </c>
      <c r="AY817" s="262" t="s">
        <v>224</v>
      </c>
    </row>
    <row r="818" s="2" customFormat="1" ht="24.15" customHeight="1">
      <c r="A818" s="39"/>
      <c r="B818" s="40"/>
      <c r="C818" s="228" t="s">
        <v>1128</v>
      </c>
      <c r="D818" s="228" t="s">
        <v>226</v>
      </c>
      <c r="E818" s="229" t="s">
        <v>1129</v>
      </c>
      <c r="F818" s="230" t="s">
        <v>1130</v>
      </c>
      <c r="G818" s="231" t="s">
        <v>229</v>
      </c>
      <c r="H818" s="232">
        <v>1.899</v>
      </c>
      <c r="I818" s="233"/>
      <c r="J818" s="234">
        <f>ROUND(I818*H818,2)</f>
        <v>0</v>
      </c>
      <c r="K818" s="230" t="s">
        <v>230</v>
      </c>
      <c r="L818" s="45"/>
      <c r="M818" s="235" t="s">
        <v>1</v>
      </c>
      <c r="N818" s="236" t="s">
        <v>41</v>
      </c>
      <c r="O818" s="92"/>
      <c r="P818" s="237">
        <f>O818*H818</f>
        <v>0</v>
      </c>
      <c r="Q818" s="237">
        <v>0</v>
      </c>
      <c r="R818" s="237">
        <f>Q818*H818</f>
        <v>0</v>
      </c>
      <c r="S818" s="237">
        <v>1.8</v>
      </c>
      <c r="T818" s="238">
        <f>S818*H818</f>
        <v>3.4182000000000001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9" t="s">
        <v>231</v>
      </c>
      <c r="AT818" s="239" t="s">
        <v>226</v>
      </c>
      <c r="AU818" s="239" t="s">
        <v>85</v>
      </c>
      <c r="AY818" s="18" t="s">
        <v>224</v>
      </c>
      <c r="BE818" s="240">
        <f>IF(N818="základní",J818,0)</f>
        <v>0</v>
      </c>
      <c r="BF818" s="240">
        <f>IF(N818="snížená",J818,0)</f>
        <v>0</v>
      </c>
      <c r="BG818" s="240">
        <f>IF(N818="zákl. přenesená",J818,0)</f>
        <v>0</v>
      </c>
      <c r="BH818" s="240">
        <f>IF(N818="sníž. přenesená",J818,0)</f>
        <v>0</v>
      </c>
      <c r="BI818" s="240">
        <f>IF(N818="nulová",J818,0)</f>
        <v>0</v>
      </c>
      <c r="BJ818" s="18" t="s">
        <v>83</v>
      </c>
      <c r="BK818" s="240">
        <f>ROUND(I818*H818,2)</f>
        <v>0</v>
      </c>
      <c r="BL818" s="18" t="s">
        <v>231</v>
      </c>
      <c r="BM818" s="239" t="s">
        <v>1131</v>
      </c>
    </row>
    <row r="819" s="13" customFormat="1">
      <c r="A819" s="13"/>
      <c r="B819" s="241"/>
      <c r="C819" s="242"/>
      <c r="D819" s="243" t="s">
        <v>233</v>
      </c>
      <c r="E819" s="244" t="s">
        <v>1</v>
      </c>
      <c r="F819" s="245" t="s">
        <v>1126</v>
      </c>
      <c r="G819" s="242"/>
      <c r="H819" s="244" t="s">
        <v>1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233</v>
      </c>
      <c r="AU819" s="251" t="s">
        <v>85</v>
      </c>
      <c r="AV819" s="13" t="s">
        <v>83</v>
      </c>
      <c r="AW819" s="13" t="s">
        <v>32</v>
      </c>
      <c r="AX819" s="13" t="s">
        <v>76</v>
      </c>
      <c r="AY819" s="251" t="s">
        <v>224</v>
      </c>
    </row>
    <row r="820" s="14" customFormat="1">
      <c r="A820" s="14"/>
      <c r="B820" s="252"/>
      <c r="C820" s="253"/>
      <c r="D820" s="243" t="s">
        <v>233</v>
      </c>
      <c r="E820" s="254" t="s">
        <v>1</v>
      </c>
      <c r="F820" s="255" t="s">
        <v>1132</v>
      </c>
      <c r="G820" s="253"/>
      <c r="H820" s="256">
        <v>1.899</v>
      </c>
      <c r="I820" s="257"/>
      <c r="J820" s="253"/>
      <c r="K820" s="253"/>
      <c r="L820" s="258"/>
      <c r="M820" s="259"/>
      <c r="N820" s="260"/>
      <c r="O820" s="260"/>
      <c r="P820" s="260"/>
      <c r="Q820" s="260"/>
      <c r="R820" s="260"/>
      <c r="S820" s="260"/>
      <c r="T820" s="26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2" t="s">
        <v>233</v>
      </c>
      <c r="AU820" s="262" t="s">
        <v>85</v>
      </c>
      <c r="AV820" s="14" t="s">
        <v>85</v>
      </c>
      <c r="AW820" s="14" t="s">
        <v>32</v>
      </c>
      <c r="AX820" s="14" t="s">
        <v>83</v>
      </c>
      <c r="AY820" s="262" t="s">
        <v>224</v>
      </c>
    </row>
    <row r="821" s="2" customFormat="1" ht="24.15" customHeight="1">
      <c r="A821" s="39"/>
      <c r="B821" s="40"/>
      <c r="C821" s="228" t="s">
        <v>1133</v>
      </c>
      <c r="D821" s="228" t="s">
        <v>226</v>
      </c>
      <c r="E821" s="229" t="s">
        <v>1134</v>
      </c>
      <c r="F821" s="230" t="s">
        <v>1135</v>
      </c>
      <c r="G821" s="231" t="s">
        <v>229</v>
      </c>
      <c r="H821" s="232">
        <v>0.748</v>
      </c>
      <c r="I821" s="233"/>
      <c r="J821" s="234">
        <f>ROUND(I821*H821,2)</f>
        <v>0</v>
      </c>
      <c r="K821" s="230" t="s">
        <v>230</v>
      </c>
      <c r="L821" s="45"/>
      <c r="M821" s="235" t="s">
        <v>1</v>
      </c>
      <c r="N821" s="236" t="s">
        <v>41</v>
      </c>
      <c r="O821" s="92"/>
      <c r="P821" s="237">
        <f>O821*H821</f>
        <v>0</v>
      </c>
      <c r="Q821" s="237">
        <v>0</v>
      </c>
      <c r="R821" s="237">
        <f>Q821*H821</f>
        <v>0</v>
      </c>
      <c r="S821" s="237">
        <v>2.2000000000000002</v>
      </c>
      <c r="T821" s="238">
        <f>S821*H821</f>
        <v>1.6456000000000002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9" t="s">
        <v>231</v>
      </c>
      <c r="AT821" s="239" t="s">
        <v>226</v>
      </c>
      <c r="AU821" s="239" t="s">
        <v>85</v>
      </c>
      <c r="AY821" s="18" t="s">
        <v>224</v>
      </c>
      <c r="BE821" s="240">
        <f>IF(N821="základní",J821,0)</f>
        <v>0</v>
      </c>
      <c r="BF821" s="240">
        <f>IF(N821="snížená",J821,0)</f>
        <v>0</v>
      </c>
      <c r="BG821" s="240">
        <f>IF(N821="zákl. přenesená",J821,0)</f>
        <v>0</v>
      </c>
      <c r="BH821" s="240">
        <f>IF(N821="sníž. přenesená",J821,0)</f>
        <v>0</v>
      </c>
      <c r="BI821" s="240">
        <f>IF(N821="nulová",J821,0)</f>
        <v>0</v>
      </c>
      <c r="BJ821" s="18" t="s">
        <v>83</v>
      </c>
      <c r="BK821" s="240">
        <f>ROUND(I821*H821,2)</f>
        <v>0</v>
      </c>
      <c r="BL821" s="18" t="s">
        <v>231</v>
      </c>
      <c r="BM821" s="239" t="s">
        <v>1136</v>
      </c>
    </row>
    <row r="822" s="13" customFormat="1">
      <c r="A822" s="13"/>
      <c r="B822" s="241"/>
      <c r="C822" s="242"/>
      <c r="D822" s="243" t="s">
        <v>233</v>
      </c>
      <c r="E822" s="244" t="s">
        <v>1</v>
      </c>
      <c r="F822" s="245" t="s">
        <v>359</v>
      </c>
      <c r="G822" s="242"/>
      <c r="H822" s="244" t="s">
        <v>1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1" t="s">
        <v>233</v>
      </c>
      <c r="AU822" s="251" t="s">
        <v>85</v>
      </c>
      <c r="AV822" s="13" t="s">
        <v>83</v>
      </c>
      <c r="AW822" s="13" t="s">
        <v>32</v>
      </c>
      <c r="AX822" s="13" t="s">
        <v>76</v>
      </c>
      <c r="AY822" s="251" t="s">
        <v>224</v>
      </c>
    </row>
    <row r="823" s="14" customFormat="1">
      <c r="A823" s="14"/>
      <c r="B823" s="252"/>
      <c r="C823" s="253"/>
      <c r="D823" s="243" t="s">
        <v>233</v>
      </c>
      <c r="E823" s="254" t="s">
        <v>1</v>
      </c>
      <c r="F823" s="255" t="s">
        <v>1137</v>
      </c>
      <c r="G823" s="253"/>
      <c r="H823" s="256">
        <v>0.748</v>
      </c>
      <c r="I823" s="257"/>
      <c r="J823" s="253"/>
      <c r="K823" s="253"/>
      <c r="L823" s="258"/>
      <c r="M823" s="259"/>
      <c r="N823" s="260"/>
      <c r="O823" s="260"/>
      <c r="P823" s="260"/>
      <c r="Q823" s="260"/>
      <c r="R823" s="260"/>
      <c r="S823" s="260"/>
      <c r="T823" s="26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2" t="s">
        <v>233</v>
      </c>
      <c r="AU823" s="262" t="s">
        <v>85</v>
      </c>
      <c r="AV823" s="14" t="s">
        <v>85</v>
      </c>
      <c r="AW823" s="14" t="s">
        <v>32</v>
      </c>
      <c r="AX823" s="14" t="s">
        <v>83</v>
      </c>
      <c r="AY823" s="262" t="s">
        <v>224</v>
      </c>
    </row>
    <row r="824" s="2" customFormat="1" ht="24.15" customHeight="1">
      <c r="A824" s="39"/>
      <c r="B824" s="40"/>
      <c r="C824" s="228" t="s">
        <v>1138</v>
      </c>
      <c r="D824" s="228" t="s">
        <v>226</v>
      </c>
      <c r="E824" s="229" t="s">
        <v>1139</v>
      </c>
      <c r="F824" s="230" t="s">
        <v>1140</v>
      </c>
      <c r="G824" s="231" t="s">
        <v>416</v>
      </c>
      <c r="H824" s="232">
        <v>12.140000000000001</v>
      </c>
      <c r="I824" s="233"/>
      <c r="J824" s="234">
        <f>ROUND(I824*H824,2)</f>
        <v>0</v>
      </c>
      <c r="K824" s="230" t="s">
        <v>230</v>
      </c>
      <c r="L824" s="45"/>
      <c r="M824" s="235" t="s">
        <v>1</v>
      </c>
      <c r="N824" s="236" t="s">
        <v>41</v>
      </c>
      <c r="O824" s="92"/>
      <c r="P824" s="237">
        <f>O824*H824</f>
        <v>0</v>
      </c>
      <c r="Q824" s="237">
        <v>0</v>
      </c>
      <c r="R824" s="237">
        <f>Q824*H824</f>
        <v>0</v>
      </c>
      <c r="S824" s="237">
        <v>0</v>
      </c>
      <c r="T824" s="238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9" t="s">
        <v>231</v>
      </c>
      <c r="AT824" s="239" t="s">
        <v>226</v>
      </c>
      <c r="AU824" s="239" t="s">
        <v>85</v>
      </c>
      <c r="AY824" s="18" t="s">
        <v>224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8" t="s">
        <v>83</v>
      </c>
      <c r="BK824" s="240">
        <f>ROUND(I824*H824,2)</f>
        <v>0</v>
      </c>
      <c r="BL824" s="18" t="s">
        <v>231</v>
      </c>
      <c r="BM824" s="239" t="s">
        <v>1141</v>
      </c>
    </row>
    <row r="825" s="14" customFormat="1">
      <c r="A825" s="14"/>
      <c r="B825" s="252"/>
      <c r="C825" s="253"/>
      <c r="D825" s="243" t="s">
        <v>233</v>
      </c>
      <c r="E825" s="254" t="s">
        <v>1</v>
      </c>
      <c r="F825" s="255" t="s">
        <v>1142</v>
      </c>
      <c r="G825" s="253"/>
      <c r="H825" s="256">
        <v>12.140000000000001</v>
      </c>
      <c r="I825" s="257"/>
      <c r="J825" s="253"/>
      <c r="K825" s="253"/>
      <c r="L825" s="258"/>
      <c r="M825" s="259"/>
      <c r="N825" s="260"/>
      <c r="O825" s="260"/>
      <c r="P825" s="260"/>
      <c r="Q825" s="260"/>
      <c r="R825" s="260"/>
      <c r="S825" s="260"/>
      <c r="T825" s="26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2" t="s">
        <v>233</v>
      </c>
      <c r="AU825" s="262" t="s">
        <v>85</v>
      </c>
      <c r="AV825" s="14" t="s">
        <v>85</v>
      </c>
      <c r="AW825" s="14" t="s">
        <v>32</v>
      </c>
      <c r="AX825" s="14" t="s">
        <v>83</v>
      </c>
      <c r="AY825" s="262" t="s">
        <v>224</v>
      </c>
    </row>
    <row r="826" s="2" customFormat="1" ht="33" customHeight="1">
      <c r="A826" s="39"/>
      <c r="B826" s="40"/>
      <c r="C826" s="228" t="s">
        <v>1143</v>
      </c>
      <c r="D826" s="228" t="s">
        <v>226</v>
      </c>
      <c r="E826" s="229" t="s">
        <v>1144</v>
      </c>
      <c r="F826" s="230" t="s">
        <v>1145</v>
      </c>
      <c r="G826" s="231" t="s">
        <v>296</v>
      </c>
      <c r="H826" s="232">
        <v>87.212999999999994</v>
      </c>
      <c r="I826" s="233"/>
      <c r="J826" s="234">
        <f>ROUND(I826*H826,2)</f>
        <v>0</v>
      </c>
      <c r="K826" s="230" t="s">
        <v>230</v>
      </c>
      <c r="L826" s="45"/>
      <c r="M826" s="235" t="s">
        <v>1</v>
      </c>
      <c r="N826" s="236" t="s">
        <v>41</v>
      </c>
      <c r="O826" s="92"/>
      <c r="P826" s="237">
        <f>O826*H826</f>
        <v>0</v>
      </c>
      <c r="Q826" s="237">
        <v>0</v>
      </c>
      <c r="R826" s="237">
        <f>Q826*H826</f>
        <v>0</v>
      </c>
      <c r="S826" s="237">
        <v>0.045999999999999999</v>
      </c>
      <c r="T826" s="238">
        <f>S826*H826</f>
        <v>4.0117979999999998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9" t="s">
        <v>231</v>
      </c>
      <c r="AT826" s="239" t="s">
        <v>226</v>
      </c>
      <c r="AU826" s="239" t="s">
        <v>85</v>
      </c>
      <c r="AY826" s="18" t="s">
        <v>224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8" t="s">
        <v>83</v>
      </c>
      <c r="BK826" s="240">
        <f>ROUND(I826*H826,2)</f>
        <v>0</v>
      </c>
      <c r="BL826" s="18" t="s">
        <v>231</v>
      </c>
      <c r="BM826" s="239" t="s">
        <v>1146</v>
      </c>
    </row>
    <row r="827" s="13" customFormat="1">
      <c r="A827" s="13"/>
      <c r="B827" s="241"/>
      <c r="C827" s="242"/>
      <c r="D827" s="243" t="s">
        <v>233</v>
      </c>
      <c r="E827" s="244" t="s">
        <v>1</v>
      </c>
      <c r="F827" s="245" t="s">
        <v>247</v>
      </c>
      <c r="G827" s="242"/>
      <c r="H827" s="244" t="s">
        <v>1</v>
      </c>
      <c r="I827" s="246"/>
      <c r="J827" s="242"/>
      <c r="K827" s="242"/>
      <c r="L827" s="247"/>
      <c r="M827" s="248"/>
      <c r="N827" s="249"/>
      <c r="O827" s="249"/>
      <c r="P827" s="249"/>
      <c r="Q827" s="249"/>
      <c r="R827" s="249"/>
      <c r="S827" s="249"/>
      <c r="T827" s="25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1" t="s">
        <v>233</v>
      </c>
      <c r="AU827" s="251" t="s">
        <v>85</v>
      </c>
      <c r="AV827" s="13" t="s">
        <v>83</v>
      </c>
      <c r="AW827" s="13" t="s">
        <v>32</v>
      </c>
      <c r="AX827" s="13" t="s">
        <v>76</v>
      </c>
      <c r="AY827" s="251" t="s">
        <v>224</v>
      </c>
    </row>
    <row r="828" s="14" customFormat="1">
      <c r="A828" s="14"/>
      <c r="B828" s="252"/>
      <c r="C828" s="253"/>
      <c r="D828" s="243" t="s">
        <v>233</v>
      </c>
      <c r="E828" s="254" t="s">
        <v>1</v>
      </c>
      <c r="F828" s="255" t="s">
        <v>585</v>
      </c>
      <c r="G828" s="253"/>
      <c r="H828" s="256">
        <v>7.8300000000000001</v>
      </c>
      <c r="I828" s="257"/>
      <c r="J828" s="253"/>
      <c r="K828" s="253"/>
      <c r="L828" s="258"/>
      <c r="M828" s="259"/>
      <c r="N828" s="260"/>
      <c r="O828" s="260"/>
      <c r="P828" s="260"/>
      <c r="Q828" s="260"/>
      <c r="R828" s="260"/>
      <c r="S828" s="260"/>
      <c r="T828" s="26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2" t="s">
        <v>233</v>
      </c>
      <c r="AU828" s="262" t="s">
        <v>85</v>
      </c>
      <c r="AV828" s="14" t="s">
        <v>85</v>
      </c>
      <c r="AW828" s="14" t="s">
        <v>32</v>
      </c>
      <c r="AX828" s="14" t="s">
        <v>76</v>
      </c>
      <c r="AY828" s="262" t="s">
        <v>224</v>
      </c>
    </row>
    <row r="829" s="14" customFormat="1">
      <c r="A829" s="14"/>
      <c r="B829" s="252"/>
      <c r="C829" s="253"/>
      <c r="D829" s="243" t="s">
        <v>233</v>
      </c>
      <c r="E829" s="254" t="s">
        <v>1</v>
      </c>
      <c r="F829" s="255" t="s">
        <v>587</v>
      </c>
      <c r="G829" s="253"/>
      <c r="H829" s="256">
        <v>-3.1000000000000001</v>
      </c>
      <c r="I829" s="257"/>
      <c r="J829" s="253"/>
      <c r="K829" s="253"/>
      <c r="L829" s="258"/>
      <c r="M829" s="259"/>
      <c r="N829" s="260"/>
      <c r="O829" s="260"/>
      <c r="P829" s="260"/>
      <c r="Q829" s="260"/>
      <c r="R829" s="260"/>
      <c r="S829" s="260"/>
      <c r="T829" s="261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2" t="s">
        <v>233</v>
      </c>
      <c r="AU829" s="262" t="s">
        <v>85</v>
      </c>
      <c r="AV829" s="14" t="s">
        <v>85</v>
      </c>
      <c r="AW829" s="14" t="s">
        <v>32</v>
      </c>
      <c r="AX829" s="14" t="s">
        <v>76</v>
      </c>
      <c r="AY829" s="262" t="s">
        <v>224</v>
      </c>
    </row>
    <row r="830" s="14" customFormat="1">
      <c r="A830" s="14"/>
      <c r="B830" s="252"/>
      <c r="C830" s="253"/>
      <c r="D830" s="243" t="s">
        <v>233</v>
      </c>
      <c r="E830" s="254" t="s">
        <v>1</v>
      </c>
      <c r="F830" s="255" t="s">
        <v>1147</v>
      </c>
      <c r="G830" s="253"/>
      <c r="H830" s="256">
        <v>8.2080000000000002</v>
      </c>
      <c r="I830" s="257"/>
      <c r="J830" s="253"/>
      <c r="K830" s="253"/>
      <c r="L830" s="258"/>
      <c r="M830" s="259"/>
      <c r="N830" s="260"/>
      <c r="O830" s="260"/>
      <c r="P830" s="260"/>
      <c r="Q830" s="260"/>
      <c r="R830" s="260"/>
      <c r="S830" s="260"/>
      <c r="T830" s="26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2" t="s">
        <v>233</v>
      </c>
      <c r="AU830" s="262" t="s">
        <v>85</v>
      </c>
      <c r="AV830" s="14" t="s">
        <v>85</v>
      </c>
      <c r="AW830" s="14" t="s">
        <v>32</v>
      </c>
      <c r="AX830" s="14" t="s">
        <v>76</v>
      </c>
      <c r="AY830" s="262" t="s">
        <v>224</v>
      </c>
    </row>
    <row r="831" s="14" customFormat="1">
      <c r="A831" s="14"/>
      <c r="B831" s="252"/>
      <c r="C831" s="253"/>
      <c r="D831" s="243" t="s">
        <v>233</v>
      </c>
      <c r="E831" s="254" t="s">
        <v>1</v>
      </c>
      <c r="F831" s="255" t="s">
        <v>1148</v>
      </c>
      <c r="G831" s="253"/>
      <c r="H831" s="256">
        <v>9.4320000000000004</v>
      </c>
      <c r="I831" s="257"/>
      <c r="J831" s="253"/>
      <c r="K831" s="253"/>
      <c r="L831" s="258"/>
      <c r="M831" s="259"/>
      <c r="N831" s="260"/>
      <c r="O831" s="260"/>
      <c r="P831" s="260"/>
      <c r="Q831" s="260"/>
      <c r="R831" s="260"/>
      <c r="S831" s="260"/>
      <c r="T831" s="261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2" t="s">
        <v>233</v>
      </c>
      <c r="AU831" s="262" t="s">
        <v>85</v>
      </c>
      <c r="AV831" s="14" t="s">
        <v>85</v>
      </c>
      <c r="AW831" s="14" t="s">
        <v>32</v>
      </c>
      <c r="AX831" s="14" t="s">
        <v>76</v>
      </c>
      <c r="AY831" s="262" t="s">
        <v>224</v>
      </c>
    </row>
    <row r="832" s="14" customFormat="1">
      <c r="A832" s="14"/>
      <c r="B832" s="252"/>
      <c r="C832" s="253"/>
      <c r="D832" s="243" t="s">
        <v>233</v>
      </c>
      <c r="E832" s="254" t="s">
        <v>1</v>
      </c>
      <c r="F832" s="255" t="s">
        <v>1149</v>
      </c>
      <c r="G832" s="253"/>
      <c r="H832" s="256">
        <v>64.129000000000005</v>
      </c>
      <c r="I832" s="257"/>
      <c r="J832" s="253"/>
      <c r="K832" s="253"/>
      <c r="L832" s="258"/>
      <c r="M832" s="259"/>
      <c r="N832" s="260"/>
      <c r="O832" s="260"/>
      <c r="P832" s="260"/>
      <c r="Q832" s="260"/>
      <c r="R832" s="260"/>
      <c r="S832" s="260"/>
      <c r="T832" s="26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2" t="s">
        <v>233</v>
      </c>
      <c r="AU832" s="262" t="s">
        <v>85</v>
      </c>
      <c r="AV832" s="14" t="s">
        <v>85</v>
      </c>
      <c r="AW832" s="14" t="s">
        <v>32</v>
      </c>
      <c r="AX832" s="14" t="s">
        <v>76</v>
      </c>
      <c r="AY832" s="262" t="s">
        <v>224</v>
      </c>
    </row>
    <row r="833" s="14" customFormat="1">
      <c r="A833" s="14"/>
      <c r="B833" s="252"/>
      <c r="C833" s="253"/>
      <c r="D833" s="243" t="s">
        <v>233</v>
      </c>
      <c r="E833" s="254" t="s">
        <v>1</v>
      </c>
      <c r="F833" s="255" t="s">
        <v>1150</v>
      </c>
      <c r="G833" s="253"/>
      <c r="H833" s="256">
        <v>-10.35</v>
      </c>
      <c r="I833" s="257"/>
      <c r="J833" s="253"/>
      <c r="K833" s="253"/>
      <c r="L833" s="258"/>
      <c r="M833" s="259"/>
      <c r="N833" s="260"/>
      <c r="O833" s="260"/>
      <c r="P833" s="260"/>
      <c r="Q833" s="260"/>
      <c r="R833" s="260"/>
      <c r="S833" s="260"/>
      <c r="T833" s="26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2" t="s">
        <v>233</v>
      </c>
      <c r="AU833" s="262" t="s">
        <v>85</v>
      </c>
      <c r="AV833" s="14" t="s">
        <v>85</v>
      </c>
      <c r="AW833" s="14" t="s">
        <v>32</v>
      </c>
      <c r="AX833" s="14" t="s">
        <v>76</v>
      </c>
      <c r="AY833" s="262" t="s">
        <v>224</v>
      </c>
    </row>
    <row r="834" s="14" customFormat="1">
      <c r="A834" s="14"/>
      <c r="B834" s="252"/>
      <c r="C834" s="253"/>
      <c r="D834" s="243" t="s">
        <v>233</v>
      </c>
      <c r="E834" s="254" t="s">
        <v>1</v>
      </c>
      <c r="F834" s="255" t="s">
        <v>587</v>
      </c>
      <c r="G834" s="253"/>
      <c r="H834" s="256">
        <v>-3.1000000000000001</v>
      </c>
      <c r="I834" s="257"/>
      <c r="J834" s="253"/>
      <c r="K834" s="253"/>
      <c r="L834" s="258"/>
      <c r="M834" s="259"/>
      <c r="N834" s="260"/>
      <c r="O834" s="260"/>
      <c r="P834" s="260"/>
      <c r="Q834" s="260"/>
      <c r="R834" s="260"/>
      <c r="S834" s="260"/>
      <c r="T834" s="26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2" t="s">
        <v>233</v>
      </c>
      <c r="AU834" s="262" t="s">
        <v>85</v>
      </c>
      <c r="AV834" s="14" t="s">
        <v>85</v>
      </c>
      <c r="AW834" s="14" t="s">
        <v>32</v>
      </c>
      <c r="AX834" s="14" t="s">
        <v>76</v>
      </c>
      <c r="AY834" s="262" t="s">
        <v>224</v>
      </c>
    </row>
    <row r="835" s="14" customFormat="1">
      <c r="A835" s="14"/>
      <c r="B835" s="252"/>
      <c r="C835" s="253"/>
      <c r="D835" s="243" t="s">
        <v>233</v>
      </c>
      <c r="E835" s="254" t="s">
        <v>1</v>
      </c>
      <c r="F835" s="255" t="s">
        <v>1151</v>
      </c>
      <c r="G835" s="253"/>
      <c r="H835" s="256">
        <v>-3.2000000000000002</v>
      </c>
      <c r="I835" s="257"/>
      <c r="J835" s="253"/>
      <c r="K835" s="253"/>
      <c r="L835" s="258"/>
      <c r="M835" s="259"/>
      <c r="N835" s="260"/>
      <c r="O835" s="260"/>
      <c r="P835" s="260"/>
      <c r="Q835" s="260"/>
      <c r="R835" s="260"/>
      <c r="S835" s="260"/>
      <c r="T835" s="26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2" t="s">
        <v>233</v>
      </c>
      <c r="AU835" s="262" t="s">
        <v>85</v>
      </c>
      <c r="AV835" s="14" t="s">
        <v>85</v>
      </c>
      <c r="AW835" s="14" t="s">
        <v>32</v>
      </c>
      <c r="AX835" s="14" t="s">
        <v>76</v>
      </c>
      <c r="AY835" s="262" t="s">
        <v>224</v>
      </c>
    </row>
    <row r="836" s="14" customFormat="1">
      <c r="A836" s="14"/>
      <c r="B836" s="252"/>
      <c r="C836" s="253"/>
      <c r="D836" s="243" t="s">
        <v>233</v>
      </c>
      <c r="E836" s="254" t="s">
        <v>1</v>
      </c>
      <c r="F836" s="255" t="s">
        <v>1152</v>
      </c>
      <c r="G836" s="253"/>
      <c r="H836" s="256">
        <v>17.364000000000001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2" t="s">
        <v>233</v>
      </c>
      <c r="AU836" s="262" t="s">
        <v>85</v>
      </c>
      <c r="AV836" s="14" t="s">
        <v>85</v>
      </c>
      <c r="AW836" s="14" t="s">
        <v>32</v>
      </c>
      <c r="AX836" s="14" t="s">
        <v>76</v>
      </c>
      <c r="AY836" s="262" t="s">
        <v>224</v>
      </c>
    </row>
    <row r="837" s="15" customFormat="1">
      <c r="A837" s="15"/>
      <c r="B837" s="263"/>
      <c r="C837" s="264"/>
      <c r="D837" s="243" t="s">
        <v>233</v>
      </c>
      <c r="E837" s="265" t="s">
        <v>1</v>
      </c>
      <c r="F837" s="266" t="s">
        <v>237</v>
      </c>
      <c r="G837" s="264"/>
      <c r="H837" s="267">
        <v>87.212999999999994</v>
      </c>
      <c r="I837" s="268"/>
      <c r="J837" s="264"/>
      <c r="K837" s="264"/>
      <c r="L837" s="269"/>
      <c r="M837" s="270"/>
      <c r="N837" s="271"/>
      <c r="O837" s="271"/>
      <c r="P837" s="271"/>
      <c r="Q837" s="271"/>
      <c r="R837" s="271"/>
      <c r="S837" s="271"/>
      <c r="T837" s="272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73" t="s">
        <v>233</v>
      </c>
      <c r="AU837" s="273" t="s">
        <v>85</v>
      </c>
      <c r="AV837" s="15" t="s">
        <v>231</v>
      </c>
      <c r="AW837" s="15" t="s">
        <v>32</v>
      </c>
      <c r="AX837" s="15" t="s">
        <v>83</v>
      </c>
      <c r="AY837" s="273" t="s">
        <v>224</v>
      </c>
    </row>
    <row r="838" s="2" customFormat="1" ht="24.15" customHeight="1">
      <c r="A838" s="39"/>
      <c r="B838" s="40"/>
      <c r="C838" s="228" t="s">
        <v>1153</v>
      </c>
      <c r="D838" s="228" t="s">
        <v>226</v>
      </c>
      <c r="E838" s="229" t="s">
        <v>1154</v>
      </c>
      <c r="F838" s="230" t="s">
        <v>1155</v>
      </c>
      <c r="G838" s="231" t="s">
        <v>229</v>
      </c>
      <c r="H838" s="232">
        <v>126</v>
      </c>
      <c r="I838" s="233"/>
      <c r="J838" s="234">
        <f>ROUND(I838*H838,2)</f>
        <v>0</v>
      </c>
      <c r="K838" s="230" t="s">
        <v>230</v>
      </c>
      <c r="L838" s="45"/>
      <c r="M838" s="235" t="s">
        <v>1</v>
      </c>
      <c r="N838" s="236" t="s">
        <v>41</v>
      </c>
      <c r="O838" s="92"/>
      <c r="P838" s="237">
        <f>O838*H838</f>
        <v>0</v>
      </c>
      <c r="Q838" s="237">
        <v>0</v>
      </c>
      <c r="R838" s="237">
        <f>Q838*H838</f>
        <v>0</v>
      </c>
      <c r="S838" s="237">
        <v>0.25</v>
      </c>
      <c r="T838" s="238">
        <f>S838*H838</f>
        <v>31.5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231</v>
      </c>
      <c r="AT838" s="239" t="s">
        <v>226</v>
      </c>
      <c r="AU838" s="239" t="s">
        <v>85</v>
      </c>
      <c r="AY838" s="18" t="s">
        <v>224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83</v>
      </c>
      <c r="BK838" s="240">
        <f>ROUND(I838*H838,2)</f>
        <v>0</v>
      </c>
      <c r="BL838" s="18" t="s">
        <v>231</v>
      </c>
      <c r="BM838" s="239" t="s">
        <v>1156</v>
      </c>
    </row>
    <row r="839" s="13" customFormat="1">
      <c r="A839" s="13"/>
      <c r="B839" s="241"/>
      <c r="C839" s="242"/>
      <c r="D839" s="243" t="s">
        <v>233</v>
      </c>
      <c r="E839" s="244" t="s">
        <v>1</v>
      </c>
      <c r="F839" s="245" t="s">
        <v>1157</v>
      </c>
      <c r="G839" s="242"/>
      <c r="H839" s="244" t="s">
        <v>1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1" t="s">
        <v>233</v>
      </c>
      <c r="AU839" s="251" t="s">
        <v>85</v>
      </c>
      <c r="AV839" s="13" t="s">
        <v>83</v>
      </c>
      <c r="AW839" s="13" t="s">
        <v>32</v>
      </c>
      <c r="AX839" s="13" t="s">
        <v>76</v>
      </c>
      <c r="AY839" s="251" t="s">
        <v>224</v>
      </c>
    </row>
    <row r="840" s="14" customFormat="1">
      <c r="A840" s="14"/>
      <c r="B840" s="252"/>
      <c r="C840" s="253"/>
      <c r="D840" s="243" t="s">
        <v>233</v>
      </c>
      <c r="E840" s="254" t="s">
        <v>1</v>
      </c>
      <c r="F840" s="255" t="s">
        <v>1158</v>
      </c>
      <c r="G840" s="253"/>
      <c r="H840" s="256">
        <v>126</v>
      </c>
      <c r="I840" s="257"/>
      <c r="J840" s="253"/>
      <c r="K840" s="253"/>
      <c r="L840" s="258"/>
      <c r="M840" s="259"/>
      <c r="N840" s="260"/>
      <c r="O840" s="260"/>
      <c r="P840" s="260"/>
      <c r="Q840" s="260"/>
      <c r="R840" s="260"/>
      <c r="S840" s="260"/>
      <c r="T840" s="26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2" t="s">
        <v>233</v>
      </c>
      <c r="AU840" s="262" t="s">
        <v>85</v>
      </c>
      <c r="AV840" s="14" t="s">
        <v>85</v>
      </c>
      <c r="AW840" s="14" t="s">
        <v>32</v>
      </c>
      <c r="AX840" s="14" t="s">
        <v>83</v>
      </c>
      <c r="AY840" s="262" t="s">
        <v>224</v>
      </c>
    </row>
    <row r="841" s="2" customFormat="1" ht="16.5" customHeight="1">
      <c r="A841" s="39"/>
      <c r="B841" s="40"/>
      <c r="C841" s="228" t="s">
        <v>1159</v>
      </c>
      <c r="D841" s="228" t="s">
        <v>226</v>
      </c>
      <c r="E841" s="229" t="s">
        <v>1160</v>
      </c>
      <c r="F841" s="230" t="s">
        <v>1161</v>
      </c>
      <c r="G841" s="231" t="s">
        <v>332</v>
      </c>
      <c r="H841" s="232">
        <v>24.5</v>
      </c>
      <c r="I841" s="233"/>
      <c r="J841" s="234">
        <f>ROUND(I841*H841,2)</f>
        <v>0</v>
      </c>
      <c r="K841" s="230" t="s">
        <v>230</v>
      </c>
      <c r="L841" s="45"/>
      <c r="M841" s="235" t="s">
        <v>1</v>
      </c>
      <c r="N841" s="236" t="s">
        <v>41</v>
      </c>
      <c r="O841" s="92"/>
      <c r="P841" s="237">
        <f>O841*H841</f>
        <v>0</v>
      </c>
      <c r="Q841" s="237">
        <v>0</v>
      </c>
      <c r="R841" s="237">
        <f>Q841*H841</f>
        <v>0</v>
      </c>
      <c r="S841" s="237">
        <v>1</v>
      </c>
      <c r="T841" s="238">
        <f>S841*H841</f>
        <v>24.5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9" t="s">
        <v>231</v>
      </c>
      <c r="AT841" s="239" t="s">
        <v>226</v>
      </c>
      <c r="AU841" s="239" t="s">
        <v>85</v>
      </c>
      <c r="AY841" s="18" t="s">
        <v>224</v>
      </c>
      <c r="BE841" s="240">
        <f>IF(N841="základní",J841,0)</f>
        <v>0</v>
      </c>
      <c r="BF841" s="240">
        <f>IF(N841="snížená",J841,0)</f>
        <v>0</v>
      </c>
      <c r="BG841" s="240">
        <f>IF(N841="zákl. přenesená",J841,0)</f>
        <v>0</v>
      </c>
      <c r="BH841" s="240">
        <f>IF(N841="sníž. přenesená",J841,0)</f>
        <v>0</v>
      </c>
      <c r="BI841" s="240">
        <f>IF(N841="nulová",J841,0)</f>
        <v>0</v>
      </c>
      <c r="BJ841" s="18" t="s">
        <v>83</v>
      </c>
      <c r="BK841" s="240">
        <f>ROUND(I841*H841,2)</f>
        <v>0</v>
      </c>
      <c r="BL841" s="18" t="s">
        <v>231</v>
      </c>
      <c r="BM841" s="239" t="s">
        <v>1162</v>
      </c>
    </row>
    <row r="842" s="13" customFormat="1">
      <c r="A842" s="13"/>
      <c r="B842" s="241"/>
      <c r="C842" s="242"/>
      <c r="D842" s="243" t="s">
        <v>233</v>
      </c>
      <c r="E842" s="244" t="s">
        <v>1</v>
      </c>
      <c r="F842" s="245" t="s">
        <v>1163</v>
      </c>
      <c r="G842" s="242"/>
      <c r="H842" s="244" t="s">
        <v>1</v>
      </c>
      <c r="I842" s="246"/>
      <c r="J842" s="242"/>
      <c r="K842" s="242"/>
      <c r="L842" s="247"/>
      <c r="M842" s="248"/>
      <c r="N842" s="249"/>
      <c r="O842" s="249"/>
      <c r="P842" s="249"/>
      <c r="Q842" s="249"/>
      <c r="R842" s="249"/>
      <c r="S842" s="249"/>
      <c r="T842" s="25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1" t="s">
        <v>233</v>
      </c>
      <c r="AU842" s="251" t="s">
        <v>85</v>
      </c>
      <c r="AV842" s="13" t="s">
        <v>83</v>
      </c>
      <c r="AW842" s="13" t="s">
        <v>32</v>
      </c>
      <c r="AX842" s="13" t="s">
        <v>76</v>
      </c>
      <c r="AY842" s="251" t="s">
        <v>224</v>
      </c>
    </row>
    <row r="843" s="14" customFormat="1">
      <c r="A843" s="14"/>
      <c r="B843" s="252"/>
      <c r="C843" s="253"/>
      <c r="D843" s="243" t="s">
        <v>233</v>
      </c>
      <c r="E843" s="254" t="s">
        <v>1</v>
      </c>
      <c r="F843" s="255" t="s">
        <v>1164</v>
      </c>
      <c r="G843" s="253"/>
      <c r="H843" s="256">
        <v>20</v>
      </c>
      <c r="I843" s="257"/>
      <c r="J843" s="253"/>
      <c r="K843" s="253"/>
      <c r="L843" s="258"/>
      <c r="M843" s="259"/>
      <c r="N843" s="260"/>
      <c r="O843" s="260"/>
      <c r="P843" s="260"/>
      <c r="Q843" s="260"/>
      <c r="R843" s="260"/>
      <c r="S843" s="260"/>
      <c r="T843" s="26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2" t="s">
        <v>233</v>
      </c>
      <c r="AU843" s="262" t="s">
        <v>85</v>
      </c>
      <c r="AV843" s="14" t="s">
        <v>85</v>
      </c>
      <c r="AW843" s="14" t="s">
        <v>32</v>
      </c>
      <c r="AX843" s="14" t="s">
        <v>76</v>
      </c>
      <c r="AY843" s="262" t="s">
        <v>224</v>
      </c>
    </row>
    <row r="844" s="13" customFormat="1">
      <c r="A844" s="13"/>
      <c r="B844" s="241"/>
      <c r="C844" s="242"/>
      <c r="D844" s="243" t="s">
        <v>233</v>
      </c>
      <c r="E844" s="244" t="s">
        <v>1</v>
      </c>
      <c r="F844" s="245" t="s">
        <v>1165</v>
      </c>
      <c r="G844" s="242"/>
      <c r="H844" s="244" t="s">
        <v>1</v>
      </c>
      <c r="I844" s="246"/>
      <c r="J844" s="242"/>
      <c r="K844" s="242"/>
      <c r="L844" s="247"/>
      <c r="M844" s="248"/>
      <c r="N844" s="249"/>
      <c r="O844" s="249"/>
      <c r="P844" s="249"/>
      <c r="Q844" s="249"/>
      <c r="R844" s="249"/>
      <c r="S844" s="249"/>
      <c r="T844" s="25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1" t="s">
        <v>233</v>
      </c>
      <c r="AU844" s="251" t="s">
        <v>85</v>
      </c>
      <c r="AV844" s="13" t="s">
        <v>83</v>
      </c>
      <c r="AW844" s="13" t="s">
        <v>32</v>
      </c>
      <c r="AX844" s="13" t="s">
        <v>76</v>
      </c>
      <c r="AY844" s="251" t="s">
        <v>224</v>
      </c>
    </row>
    <row r="845" s="14" customFormat="1">
      <c r="A845" s="14"/>
      <c r="B845" s="252"/>
      <c r="C845" s="253"/>
      <c r="D845" s="243" t="s">
        <v>233</v>
      </c>
      <c r="E845" s="254" t="s">
        <v>1</v>
      </c>
      <c r="F845" s="255" t="s">
        <v>1166</v>
      </c>
      <c r="G845" s="253"/>
      <c r="H845" s="256">
        <v>2.5</v>
      </c>
      <c r="I845" s="257"/>
      <c r="J845" s="253"/>
      <c r="K845" s="253"/>
      <c r="L845" s="258"/>
      <c r="M845" s="259"/>
      <c r="N845" s="260"/>
      <c r="O845" s="260"/>
      <c r="P845" s="260"/>
      <c r="Q845" s="260"/>
      <c r="R845" s="260"/>
      <c r="S845" s="260"/>
      <c r="T845" s="26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2" t="s">
        <v>233</v>
      </c>
      <c r="AU845" s="262" t="s">
        <v>85</v>
      </c>
      <c r="AV845" s="14" t="s">
        <v>85</v>
      </c>
      <c r="AW845" s="14" t="s">
        <v>32</v>
      </c>
      <c r="AX845" s="14" t="s">
        <v>76</v>
      </c>
      <c r="AY845" s="262" t="s">
        <v>224</v>
      </c>
    </row>
    <row r="846" s="13" customFormat="1">
      <c r="A846" s="13"/>
      <c r="B846" s="241"/>
      <c r="C846" s="242"/>
      <c r="D846" s="243" t="s">
        <v>233</v>
      </c>
      <c r="E846" s="244" t="s">
        <v>1</v>
      </c>
      <c r="F846" s="245" t="s">
        <v>1167</v>
      </c>
      <c r="G846" s="242"/>
      <c r="H846" s="244" t="s">
        <v>1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233</v>
      </c>
      <c r="AU846" s="251" t="s">
        <v>85</v>
      </c>
      <c r="AV846" s="13" t="s">
        <v>83</v>
      </c>
      <c r="AW846" s="13" t="s">
        <v>32</v>
      </c>
      <c r="AX846" s="13" t="s">
        <v>76</v>
      </c>
      <c r="AY846" s="251" t="s">
        <v>224</v>
      </c>
    </row>
    <row r="847" s="14" customFormat="1">
      <c r="A847" s="14"/>
      <c r="B847" s="252"/>
      <c r="C847" s="253"/>
      <c r="D847" s="243" t="s">
        <v>233</v>
      </c>
      <c r="E847" s="254" t="s">
        <v>1</v>
      </c>
      <c r="F847" s="255" t="s">
        <v>1168</v>
      </c>
      <c r="G847" s="253"/>
      <c r="H847" s="256">
        <v>2</v>
      </c>
      <c r="I847" s="257"/>
      <c r="J847" s="253"/>
      <c r="K847" s="253"/>
      <c r="L847" s="258"/>
      <c r="M847" s="259"/>
      <c r="N847" s="260"/>
      <c r="O847" s="260"/>
      <c r="P847" s="260"/>
      <c r="Q847" s="260"/>
      <c r="R847" s="260"/>
      <c r="S847" s="260"/>
      <c r="T847" s="26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2" t="s">
        <v>233</v>
      </c>
      <c r="AU847" s="262" t="s">
        <v>85</v>
      </c>
      <c r="AV847" s="14" t="s">
        <v>85</v>
      </c>
      <c r="AW847" s="14" t="s">
        <v>32</v>
      </c>
      <c r="AX847" s="14" t="s">
        <v>76</v>
      </c>
      <c r="AY847" s="262" t="s">
        <v>224</v>
      </c>
    </row>
    <row r="848" s="15" customFormat="1">
      <c r="A848" s="15"/>
      <c r="B848" s="263"/>
      <c r="C848" s="264"/>
      <c r="D848" s="243" t="s">
        <v>233</v>
      </c>
      <c r="E848" s="265" t="s">
        <v>1</v>
      </c>
      <c r="F848" s="266" t="s">
        <v>237</v>
      </c>
      <c r="G848" s="264"/>
      <c r="H848" s="267">
        <v>24.5</v>
      </c>
      <c r="I848" s="268"/>
      <c r="J848" s="264"/>
      <c r="K848" s="264"/>
      <c r="L848" s="269"/>
      <c r="M848" s="270"/>
      <c r="N848" s="271"/>
      <c r="O848" s="271"/>
      <c r="P848" s="271"/>
      <c r="Q848" s="271"/>
      <c r="R848" s="271"/>
      <c r="S848" s="271"/>
      <c r="T848" s="272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3" t="s">
        <v>233</v>
      </c>
      <c r="AU848" s="273" t="s">
        <v>85</v>
      </c>
      <c r="AV848" s="15" t="s">
        <v>231</v>
      </c>
      <c r="AW848" s="15" t="s">
        <v>32</v>
      </c>
      <c r="AX848" s="15" t="s">
        <v>83</v>
      </c>
      <c r="AY848" s="273" t="s">
        <v>224</v>
      </c>
    </row>
    <row r="849" s="2" customFormat="1" ht="24.15" customHeight="1">
      <c r="A849" s="39"/>
      <c r="B849" s="40"/>
      <c r="C849" s="228" t="s">
        <v>1169</v>
      </c>
      <c r="D849" s="228" t="s">
        <v>226</v>
      </c>
      <c r="E849" s="229" t="s">
        <v>1170</v>
      </c>
      <c r="F849" s="230" t="s">
        <v>1171</v>
      </c>
      <c r="G849" s="231" t="s">
        <v>229</v>
      </c>
      <c r="H849" s="232">
        <v>23.5</v>
      </c>
      <c r="I849" s="233"/>
      <c r="J849" s="234">
        <f>ROUND(I849*H849,2)</f>
        <v>0</v>
      </c>
      <c r="K849" s="230" t="s">
        <v>230</v>
      </c>
      <c r="L849" s="45"/>
      <c r="M849" s="235" t="s">
        <v>1</v>
      </c>
      <c r="N849" s="236" t="s">
        <v>41</v>
      </c>
      <c r="O849" s="92"/>
      <c r="P849" s="237">
        <f>O849*H849</f>
        <v>0</v>
      </c>
      <c r="Q849" s="237">
        <v>0.00010000000000000001</v>
      </c>
      <c r="R849" s="237">
        <f>Q849*H849</f>
        <v>0.0023500000000000001</v>
      </c>
      <c r="S849" s="237">
        <v>2.4100000000000001</v>
      </c>
      <c r="T849" s="238">
        <f>S849*H849</f>
        <v>56.635000000000005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9" t="s">
        <v>231</v>
      </c>
      <c r="AT849" s="239" t="s">
        <v>226</v>
      </c>
      <c r="AU849" s="239" t="s">
        <v>85</v>
      </c>
      <c r="AY849" s="18" t="s">
        <v>224</v>
      </c>
      <c r="BE849" s="240">
        <f>IF(N849="základní",J849,0)</f>
        <v>0</v>
      </c>
      <c r="BF849" s="240">
        <f>IF(N849="snížená",J849,0)</f>
        <v>0</v>
      </c>
      <c r="BG849" s="240">
        <f>IF(N849="zákl. přenesená",J849,0)</f>
        <v>0</v>
      </c>
      <c r="BH849" s="240">
        <f>IF(N849="sníž. přenesená",J849,0)</f>
        <v>0</v>
      </c>
      <c r="BI849" s="240">
        <f>IF(N849="nulová",J849,0)</f>
        <v>0</v>
      </c>
      <c r="BJ849" s="18" t="s">
        <v>83</v>
      </c>
      <c r="BK849" s="240">
        <f>ROUND(I849*H849,2)</f>
        <v>0</v>
      </c>
      <c r="BL849" s="18" t="s">
        <v>231</v>
      </c>
      <c r="BM849" s="239" t="s">
        <v>1172</v>
      </c>
    </row>
    <row r="850" s="13" customFormat="1">
      <c r="A850" s="13"/>
      <c r="B850" s="241"/>
      <c r="C850" s="242"/>
      <c r="D850" s="243" t="s">
        <v>233</v>
      </c>
      <c r="E850" s="244" t="s">
        <v>1</v>
      </c>
      <c r="F850" s="245" t="s">
        <v>1173</v>
      </c>
      <c r="G850" s="242"/>
      <c r="H850" s="244" t="s">
        <v>1</v>
      </c>
      <c r="I850" s="246"/>
      <c r="J850" s="242"/>
      <c r="K850" s="242"/>
      <c r="L850" s="247"/>
      <c r="M850" s="248"/>
      <c r="N850" s="249"/>
      <c r="O850" s="249"/>
      <c r="P850" s="249"/>
      <c r="Q850" s="249"/>
      <c r="R850" s="249"/>
      <c r="S850" s="249"/>
      <c r="T850" s="25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1" t="s">
        <v>233</v>
      </c>
      <c r="AU850" s="251" t="s">
        <v>85</v>
      </c>
      <c r="AV850" s="13" t="s">
        <v>83</v>
      </c>
      <c r="AW850" s="13" t="s">
        <v>32</v>
      </c>
      <c r="AX850" s="13" t="s">
        <v>76</v>
      </c>
      <c r="AY850" s="251" t="s">
        <v>224</v>
      </c>
    </row>
    <row r="851" s="14" customFormat="1">
      <c r="A851" s="14"/>
      <c r="B851" s="252"/>
      <c r="C851" s="253"/>
      <c r="D851" s="243" t="s">
        <v>233</v>
      </c>
      <c r="E851" s="254" t="s">
        <v>1</v>
      </c>
      <c r="F851" s="255" t="s">
        <v>1174</v>
      </c>
      <c r="G851" s="253"/>
      <c r="H851" s="256">
        <v>10.269</v>
      </c>
      <c r="I851" s="257"/>
      <c r="J851" s="253"/>
      <c r="K851" s="253"/>
      <c r="L851" s="258"/>
      <c r="M851" s="259"/>
      <c r="N851" s="260"/>
      <c r="O851" s="260"/>
      <c r="P851" s="260"/>
      <c r="Q851" s="260"/>
      <c r="R851" s="260"/>
      <c r="S851" s="260"/>
      <c r="T851" s="26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2" t="s">
        <v>233</v>
      </c>
      <c r="AU851" s="262" t="s">
        <v>85</v>
      </c>
      <c r="AV851" s="14" t="s">
        <v>85</v>
      </c>
      <c r="AW851" s="14" t="s">
        <v>32</v>
      </c>
      <c r="AX851" s="14" t="s">
        <v>76</v>
      </c>
      <c r="AY851" s="262" t="s">
        <v>224</v>
      </c>
    </row>
    <row r="852" s="14" customFormat="1">
      <c r="A852" s="14"/>
      <c r="B852" s="252"/>
      <c r="C852" s="253"/>
      <c r="D852" s="243" t="s">
        <v>233</v>
      </c>
      <c r="E852" s="254" t="s">
        <v>1</v>
      </c>
      <c r="F852" s="255" t="s">
        <v>1175</v>
      </c>
      <c r="G852" s="253"/>
      <c r="H852" s="256">
        <v>18.638999999999999</v>
      </c>
      <c r="I852" s="257"/>
      <c r="J852" s="253"/>
      <c r="K852" s="253"/>
      <c r="L852" s="258"/>
      <c r="M852" s="259"/>
      <c r="N852" s="260"/>
      <c r="O852" s="260"/>
      <c r="P852" s="260"/>
      <c r="Q852" s="260"/>
      <c r="R852" s="260"/>
      <c r="S852" s="260"/>
      <c r="T852" s="26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2" t="s">
        <v>233</v>
      </c>
      <c r="AU852" s="262" t="s">
        <v>85</v>
      </c>
      <c r="AV852" s="14" t="s">
        <v>85</v>
      </c>
      <c r="AW852" s="14" t="s">
        <v>32</v>
      </c>
      <c r="AX852" s="14" t="s">
        <v>76</v>
      </c>
      <c r="AY852" s="262" t="s">
        <v>224</v>
      </c>
    </row>
    <row r="853" s="13" customFormat="1">
      <c r="A853" s="13"/>
      <c r="B853" s="241"/>
      <c r="C853" s="242"/>
      <c r="D853" s="243" t="s">
        <v>233</v>
      </c>
      <c r="E853" s="244" t="s">
        <v>1</v>
      </c>
      <c r="F853" s="245" t="s">
        <v>1176</v>
      </c>
      <c r="G853" s="242"/>
      <c r="H853" s="244" t="s">
        <v>1</v>
      </c>
      <c r="I853" s="246"/>
      <c r="J853" s="242"/>
      <c r="K853" s="242"/>
      <c r="L853" s="247"/>
      <c r="M853" s="248"/>
      <c r="N853" s="249"/>
      <c r="O853" s="249"/>
      <c r="P853" s="249"/>
      <c r="Q853" s="249"/>
      <c r="R853" s="249"/>
      <c r="S853" s="249"/>
      <c r="T853" s="25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1" t="s">
        <v>233</v>
      </c>
      <c r="AU853" s="251" t="s">
        <v>85</v>
      </c>
      <c r="AV853" s="13" t="s">
        <v>83</v>
      </c>
      <c r="AW853" s="13" t="s">
        <v>32</v>
      </c>
      <c r="AX853" s="13" t="s">
        <v>76</v>
      </c>
      <c r="AY853" s="251" t="s">
        <v>224</v>
      </c>
    </row>
    <row r="854" s="14" customFormat="1">
      <c r="A854" s="14"/>
      <c r="B854" s="252"/>
      <c r="C854" s="253"/>
      <c r="D854" s="243" t="s">
        <v>233</v>
      </c>
      <c r="E854" s="254" t="s">
        <v>1</v>
      </c>
      <c r="F854" s="255" t="s">
        <v>1177</v>
      </c>
      <c r="G854" s="253"/>
      <c r="H854" s="256">
        <v>6.0510000000000002</v>
      </c>
      <c r="I854" s="257"/>
      <c r="J854" s="253"/>
      <c r="K854" s="253"/>
      <c r="L854" s="258"/>
      <c r="M854" s="259"/>
      <c r="N854" s="260"/>
      <c r="O854" s="260"/>
      <c r="P854" s="260"/>
      <c r="Q854" s="260"/>
      <c r="R854" s="260"/>
      <c r="S854" s="260"/>
      <c r="T854" s="261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2" t="s">
        <v>233</v>
      </c>
      <c r="AU854" s="262" t="s">
        <v>85</v>
      </c>
      <c r="AV854" s="14" t="s">
        <v>85</v>
      </c>
      <c r="AW854" s="14" t="s">
        <v>32</v>
      </c>
      <c r="AX854" s="14" t="s">
        <v>76</v>
      </c>
      <c r="AY854" s="262" t="s">
        <v>224</v>
      </c>
    </row>
    <row r="855" s="14" customFormat="1">
      <c r="A855" s="14"/>
      <c r="B855" s="252"/>
      <c r="C855" s="253"/>
      <c r="D855" s="243" t="s">
        <v>233</v>
      </c>
      <c r="E855" s="254" t="s">
        <v>1</v>
      </c>
      <c r="F855" s="255" t="s">
        <v>1178</v>
      </c>
      <c r="G855" s="253"/>
      <c r="H855" s="256">
        <v>11.228999999999999</v>
      </c>
      <c r="I855" s="257"/>
      <c r="J855" s="253"/>
      <c r="K855" s="253"/>
      <c r="L855" s="258"/>
      <c r="M855" s="259"/>
      <c r="N855" s="260"/>
      <c r="O855" s="260"/>
      <c r="P855" s="260"/>
      <c r="Q855" s="260"/>
      <c r="R855" s="260"/>
      <c r="S855" s="260"/>
      <c r="T855" s="26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2" t="s">
        <v>233</v>
      </c>
      <c r="AU855" s="262" t="s">
        <v>85</v>
      </c>
      <c r="AV855" s="14" t="s">
        <v>85</v>
      </c>
      <c r="AW855" s="14" t="s">
        <v>32</v>
      </c>
      <c r="AX855" s="14" t="s">
        <v>76</v>
      </c>
      <c r="AY855" s="262" t="s">
        <v>224</v>
      </c>
    </row>
    <row r="856" s="15" customFormat="1">
      <c r="A856" s="15"/>
      <c r="B856" s="263"/>
      <c r="C856" s="264"/>
      <c r="D856" s="243" t="s">
        <v>233</v>
      </c>
      <c r="E856" s="265" t="s">
        <v>1</v>
      </c>
      <c r="F856" s="266" t="s">
        <v>237</v>
      </c>
      <c r="G856" s="264"/>
      <c r="H856" s="267">
        <v>46.188000000000002</v>
      </c>
      <c r="I856" s="268"/>
      <c r="J856" s="264"/>
      <c r="K856" s="264"/>
      <c r="L856" s="269"/>
      <c r="M856" s="270"/>
      <c r="N856" s="271"/>
      <c r="O856" s="271"/>
      <c r="P856" s="271"/>
      <c r="Q856" s="271"/>
      <c r="R856" s="271"/>
      <c r="S856" s="271"/>
      <c r="T856" s="272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73" t="s">
        <v>233</v>
      </c>
      <c r="AU856" s="273" t="s">
        <v>85</v>
      </c>
      <c r="AV856" s="15" t="s">
        <v>231</v>
      </c>
      <c r="AW856" s="15" t="s">
        <v>32</v>
      </c>
      <c r="AX856" s="15" t="s">
        <v>76</v>
      </c>
      <c r="AY856" s="273" t="s">
        <v>224</v>
      </c>
    </row>
    <row r="857" s="14" customFormat="1">
      <c r="A857" s="14"/>
      <c r="B857" s="252"/>
      <c r="C857" s="253"/>
      <c r="D857" s="243" t="s">
        <v>233</v>
      </c>
      <c r="E857" s="254" t="s">
        <v>1</v>
      </c>
      <c r="F857" s="255" t="s">
        <v>1179</v>
      </c>
      <c r="G857" s="253"/>
      <c r="H857" s="256">
        <v>23.5</v>
      </c>
      <c r="I857" s="257"/>
      <c r="J857" s="253"/>
      <c r="K857" s="253"/>
      <c r="L857" s="258"/>
      <c r="M857" s="259"/>
      <c r="N857" s="260"/>
      <c r="O857" s="260"/>
      <c r="P857" s="260"/>
      <c r="Q857" s="260"/>
      <c r="R857" s="260"/>
      <c r="S857" s="260"/>
      <c r="T857" s="26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2" t="s">
        <v>233</v>
      </c>
      <c r="AU857" s="262" t="s">
        <v>85</v>
      </c>
      <c r="AV857" s="14" t="s">
        <v>85</v>
      </c>
      <c r="AW857" s="14" t="s">
        <v>32</v>
      </c>
      <c r="AX857" s="14" t="s">
        <v>83</v>
      </c>
      <c r="AY857" s="262" t="s">
        <v>224</v>
      </c>
    </row>
    <row r="858" s="2" customFormat="1" ht="24.15" customHeight="1">
      <c r="A858" s="39"/>
      <c r="B858" s="40"/>
      <c r="C858" s="228" t="s">
        <v>1180</v>
      </c>
      <c r="D858" s="228" t="s">
        <v>226</v>
      </c>
      <c r="E858" s="229" t="s">
        <v>1181</v>
      </c>
      <c r="F858" s="230" t="s">
        <v>1182</v>
      </c>
      <c r="G858" s="231" t="s">
        <v>229</v>
      </c>
      <c r="H858" s="232">
        <v>23.5</v>
      </c>
      <c r="I858" s="233"/>
      <c r="J858" s="234">
        <f>ROUND(I858*H858,2)</f>
        <v>0</v>
      </c>
      <c r="K858" s="230" t="s">
        <v>230</v>
      </c>
      <c r="L858" s="45"/>
      <c r="M858" s="235" t="s">
        <v>1</v>
      </c>
      <c r="N858" s="236" t="s">
        <v>41</v>
      </c>
      <c r="O858" s="92"/>
      <c r="P858" s="237">
        <f>O858*H858</f>
        <v>0</v>
      </c>
      <c r="Q858" s="237">
        <v>0</v>
      </c>
      <c r="R858" s="237">
        <f>Q858*H858</f>
        <v>0</v>
      </c>
      <c r="S858" s="237">
        <v>2.2000000000000002</v>
      </c>
      <c r="T858" s="238">
        <f>S858*H858</f>
        <v>51.700000000000003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9" t="s">
        <v>231</v>
      </c>
      <c r="AT858" s="239" t="s">
        <v>226</v>
      </c>
      <c r="AU858" s="239" t="s">
        <v>85</v>
      </c>
      <c r="AY858" s="18" t="s">
        <v>224</v>
      </c>
      <c r="BE858" s="240">
        <f>IF(N858="základní",J858,0)</f>
        <v>0</v>
      </c>
      <c r="BF858" s="240">
        <f>IF(N858="snížená",J858,0)</f>
        <v>0</v>
      </c>
      <c r="BG858" s="240">
        <f>IF(N858="zákl. přenesená",J858,0)</f>
        <v>0</v>
      </c>
      <c r="BH858" s="240">
        <f>IF(N858="sníž. přenesená",J858,0)</f>
        <v>0</v>
      </c>
      <c r="BI858" s="240">
        <f>IF(N858="nulová",J858,0)</f>
        <v>0</v>
      </c>
      <c r="BJ858" s="18" t="s">
        <v>83</v>
      </c>
      <c r="BK858" s="240">
        <f>ROUND(I858*H858,2)</f>
        <v>0</v>
      </c>
      <c r="BL858" s="18" t="s">
        <v>231</v>
      </c>
      <c r="BM858" s="239" t="s">
        <v>1183</v>
      </c>
    </row>
    <row r="859" s="13" customFormat="1">
      <c r="A859" s="13"/>
      <c r="B859" s="241"/>
      <c r="C859" s="242"/>
      <c r="D859" s="243" t="s">
        <v>233</v>
      </c>
      <c r="E859" s="244" t="s">
        <v>1</v>
      </c>
      <c r="F859" s="245" t="s">
        <v>1173</v>
      </c>
      <c r="G859" s="242"/>
      <c r="H859" s="244" t="s">
        <v>1</v>
      </c>
      <c r="I859" s="246"/>
      <c r="J859" s="242"/>
      <c r="K859" s="242"/>
      <c r="L859" s="247"/>
      <c r="M859" s="248"/>
      <c r="N859" s="249"/>
      <c r="O859" s="249"/>
      <c r="P859" s="249"/>
      <c r="Q859" s="249"/>
      <c r="R859" s="249"/>
      <c r="S859" s="249"/>
      <c r="T859" s="25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1" t="s">
        <v>233</v>
      </c>
      <c r="AU859" s="251" t="s">
        <v>85</v>
      </c>
      <c r="AV859" s="13" t="s">
        <v>83</v>
      </c>
      <c r="AW859" s="13" t="s">
        <v>32</v>
      </c>
      <c r="AX859" s="13" t="s">
        <v>76</v>
      </c>
      <c r="AY859" s="251" t="s">
        <v>224</v>
      </c>
    </row>
    <row r="860" s="14" customFormat="1">
      <c r="A860" s="14"/>
      <c r="B860" s="252"/>
      <c r="C860" s="253"/>
      <c r="D860" s="243" t="s">
        <v>233</v>
      </c>
      <c r="E860" s="254" t="s">
        <v>1</v>
      </c>
      <c r="F860" s="255" t="s">
        <v>1174</v>
      </c>
      <c r="G860" s="253"/>
      <c r="H860" s="256">
        <v>10.269</v>
      </c>
      <c r="I860" s="257"/>
      <c r="J860" s="253"/>
      <c r="K860" s="253"/>
      <c r="L860" s="258"/>
      <c r="M860" s="259"/>
      <c r="N860" s="260"/>
      <c r="O860" s="260"/>
      <c r="P860" s="260"/>
      <c r="Q860" s="260"/>
      <c r="R860" s="260"/>
      <c r="S860" s="260"/>
      <c r="T860" s="26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2" t="s">
        <v>233</v>
      </c>
      <c r="AU860" s="262" t="s">
        <v>85</v>
      </c>
      <c r="AV860" s="14" t="s">
        <v>85</v>
      </c>
      <c r="AW860" s="14" t="s">
        <v>32</v>
      </c>
      <c r="AX860" s="14" t="s">
        <v>76</v>
      </c>
      <c r="AY860" s="262" t="s">
        <v>224</v>
      </c>
    </row>
    <row r="861" s="14" customFormat="1">
      <c r="A861" s="14"/>
      <c r="B861" s="252"/>
      <c r="C861" s="253"/>
      <c r="D861" s="243" t="s">
        <v>233</v>
      </c>
      <c r="E861" s="254" t="s">
        <v>1</v>
      </c>
      <c r="F861" s="255" t="s">
        <v>1175</v>
      </c>
      <c r="G861" s="253"/>
      <c r="H861" s="256">
        <v>18.638999999999999</v>
      </c>
      <c r="I861" s="257"/>
      <c r="J861" s="253"/>
      <c r="K861" s="253"/>
      <c r="L861" s="258"/>
      <c r="M861" s="259"/>
      <c r="N861" s="260"/>
      <c r="O861" s="260"/>
      <c r="P861" s="260"/>
      <c r="Q861" s="260"/>
      <c r="R861" s="260"/>
      <c r="S861" s="260"/>
      <c r="T861" s="26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2" t="s">
        <v>233</v>
      </c>
      <c r="AU861" s="262" t="s">
        <v>85</v>
      </c>
      <c r="AV861" s="14" t="s">
        <v>85</v>
      </c>
      <c r="AW861" s="14" t="s">
        <v>32</v>
      </c>
      <c r="AX861" s="14" t="s">
        <v>76</v>
      </c>
      <c r="AY861" s="262" t="s">
        <v>224</v>
      </c>
    </row>
    <row r="862" s="13" customFormat="1">
      <c r="A862" s="13"/>
      <c r="B862" s="241"/>
      <c r="C862" s="242"/>
      <c r="D862" s="243" t="s">
        <v>233</v>
      </c>
      <c r="E862" s="244" t="s">
        <v>1</v>
      </c>
      <c r="F862" s="245" t="s">
        <v>1176</v>
      </c>
      <c r="G862" s="242"/>
      <c r="H862" s="244" t="s">
        <v>1</v>
      </c>
      <c r="I862" s="246"/>
      <c r="J862" s="242"/>
      <c r="K862" s="242"/>
      <c r="L862" s="247"/>
      <c r="M862" s="248"/>
      <c r="N862" s="249"/>
      <c r="O862" s="249"/>
      <c r="P862" s="249"/>
      <c r="Q862" s="249"/>
      <c r="R862" s="249"/>
      <c r="S862" s="249"/>
      <c r="T862" s="25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1" t="s">
        <v>233</v>
      </c>
      <c r="AU862" s="251" t="s">
        <v>85</v>
      </c>
      <c r="AV862" s="13" t="s">
        <v>83</v>
      </c>
      <c r="AW862" s="13" t="s">
        <v>32</v>
      </c>
      <c r="AX862" s="13" t="s">
        <v>76</v>
      </c>
      <c r="AY862" s="251" t="s">
        <v>224</v>
      </c>
    </row>
    <row r="863" s="14" customFormat="1">
      <c r="A863" s="14"/>
      <c r="B863" s="252"/>
      <c r="C863" s="253"/>
      <c r="D863" s="243" t="s">
        <v>233</v>
      </c>
      <c r="E863" s="254" t="s">
        <v>1</v>
      </c>
      <c r="F863" s="255" t="s">
        <v>1177</v>
      </c>
      <c r="G863" s="253"/>
      <c r="H863" s="256">
        <v>6.0510000000000002</v>
      </c>
      <c r="I863" s="257"/>
      <c r="J863" s="253"/>
      <c r="K863" s="253"/>
      <c r="L863" s="258"/>
      <c r="M863" s="259"/>
      <c r="N863" s="260"/>
      <c r="O863" s="260"/>
      <c r="P863" s="260"/>
      <c r="Q863" s="260"/>
      <c r="R863" s="260"/>
      <c r="S863" s="260"/>
      <c r="T863" s="261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2" t="s">
        <v>233</v>
      </c>
      <c r="AU863" s="262" t="s">
        <v>85</v>
      </c>
      <c r="AV863" s="14" t="s">
        <v>85</v>
      </c>
      <c r="AW863" s="14" t="s">
        <v>32</v>
      </c>
      <c r="AX863" s="14" t="s">
        <v>76</v>
      </c>
      <c r="AY863" s="262" t="s">
        <v>224</v>
      </c>
    </row>
    <row r="864" s="14" customFormat="1">
      <c r="A864" s="14"/>
      <c r="B864" s="252"/>
      <c r="C864" s="253"/>
      <c r="D864" s="243" t="s">
        <v>233</v>
      </c>
      <c r="E864" s="254" t="s">
        <v>1</v>
      </c>
      <c r="F864" s="255" t="s">
        <v>1178</v>
      </c>
      <c r="G864" s="253"/>
      <c r="H864" s="256">
        <v>11.228999999999999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2" t="s">
        <v>233</v>
      </c>
      <c r="AU864" s="262" t="s">
        <v>85</v>
      </c>
      <c r="AV864" s="14" t="s">
        <v>85</v>
      </c>
      <c r="AW864" s="14" t="s">
        <v>32</v>
      </c>
      <c r="AX864" s="14" t="s">
        <v>76</v>
      </c>
      <c r="AY864" s="262" t="s">
        <v>224</v>
      </c>
    </row>
    <row r="865" s="15" customFormat="1">
      <c r="A865" s="15"/>
      <c r="B865" s="263"/>
      <c r="C865" s="264"/>
      <c r="D865" s="243" t="s">
        <v>233</v>
      </c>
      <c r="E865" s="265" t="s">
        <v>1</v>
      </c>
      <c r="F865" s="266" t="s">
        <v>237</v>
      </c>
      <c r="G865" s="264"/>
      <c r="H865" s="267">
        <v>46.188000000000002</v>
      </c>
      <c r="I865" s="268"/>
      <c r="J865" s="264"/>
      <c r="K865" s="264"/>
      <c r="L865" s="269"/>
      <c r="M865" s="270"/>
      <c r="N865" s="271"/>
      <c r="O865" s="271"/>
      <c r="P865" s="271"/>
      <c r="Q865" s="271"/>
      <c r="R865" s="271"/>
      <c r="S865" s="271"/>
      <c r="T865" s="272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73" t="s">
        <v>233</v>
      </c>
      <c r="AU865" s="273" t="s">
        <v>85</v>
      </c>
      <c r="AV865" s="15" t="s">
        <v>231</v>
      </c>
      <c r="AW865" s="15" t="s">
        <v>32</v>
      </c>
      <c r="AX865" s="15" t="s">
        <v>76</v>
      </c>
      <c r="AY865" s="273" t="s">
        <v>224</v>
      </c>
    </row>
    <row r="866" s="14" customFormat="1">
      <c r="A866" s="14"/>
      <c r="B866" s="252"/>
      <c r="C866" s="253"/>
      <c r="D866" s="243" t="s">
        <v>233</v>
      </c>
      <c r="E866" s="254" t="s">
        <v>1</v>
      </c>
      <c r="F866" s="255" t="s">
        <v>1179</v>
      </c>
      <c r="G866" s="253"/>
      <c r="H866" s="256">
        <v>23.5</v>
      </c>
      <c r="I866" s="257"/>
      <c r="J866" s="253"/>
      <c r="K866" s="253"/>
      <c r="L866" s="258"/>
      <c r="M866" s="259"/>
      <c r="N866" s="260"/>
      <c r="O866" s="260"/>
      <c r="P866" s="260"/>
      <c r="Q866" s="260"/>
      <c r="R866" s="260"/>
      <c r="S866" s="260"/>
      <c r="T866" s="26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2" t="s">
        <v>233</v>
      </c>
      <c r="AU866" s="262" t="s">
        <v>85</v>
      </c>
      <c r="AV866" s="14" t="s">
        <v>85</v>
      </c>
      <c r="AW866" s="14" t="s">
        <v>32</v>
      </c>
      <c r="AX866" s="14" t="s">
        <v>83</v>
      </c>
      <c r="AY866" s="262" t="s">
        <v>224</v>
      </c>
    </row>
    <row r="867" s="2" customFormat="1" ht="24.15" customHeight="1">
      <c r="A867" s="39"/>
      <c r="B867" s="40"/>
      <c r="C867" s="228" t="s">
        <v>1184</v>
      </c>
      <c r="D867" s="228" t="s">
        <v>226</v>
      </c>
      <c r="E867" s="229" t="s">
        <v>1185</v>
      </c>
      <c r="F867" s="230" t="s">
        <v>1186</v>
      </c>
      <c r="G867" s="231" t="s">
        <v>229</v>
      </c>
      <c r="H867" s="232">
        <v>52.921999999999997</v>
      </c>
      <c r="I867" s="233"/>
      <c r="J867" s="234">
        <f>ROUND(I867*H867,2)</f>
        <v>0</v>
      </c>
      <c r="K867" s="230" t="s">
        <v>230</v>
      </c>
      <c r="L867" s="45"/>
      <c r="M867" s="235" t="s">
        <v>1</v>
      </c>
      <c r="N867" s="236" t="s">
        <v>41</v>
      </c>
      <c r="O867" s="92"/>
      <c r="P867" s="237">
        <f>O867*H867</f>
        <v>0</v>
      </c>
      <c r="Q867" s="237">
        <v>0</v>
      </c>
      <c r="R867" s="237">
        <f>Q867*H867</f>
        <v>0</v>
      </c>
      <c r="S867" s="237">
        <v>2.4100000000000001</v>
      </c>
      <c r="T867" s="238">
        <f>S867*H867</f>
        <v>127.54201999999999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39" t="s">
        <v>231</v>
      </c>
      <c r="AT867" s="239" t="s">
        <v>226</v>
      </c>
      <c r="AU867" s="239" t="s">
        <v>85</v>
      </c>
      <c r="AY867" s="18" t="s">
        <v>224</v>
      </c>
      <c r="BE867" s="240">
        <f>IF(N867="základní",J867,0)</f>
        <v>0</v>
      </c>
      <c r="BF867" s="240">
        <f>IF(N867="snížená",J867,0)</f>
        <v>0</v>
      </c>
      <c r="BG867" s="240">
        <f>IF(N867="zákl. přenesená",J867,0)</f>
        <v>0</v>
      </c>
      <c r="BH867" s="240">
        <f>IF(N867="sníž. přenesená",J867,0)</f>
        <v>0</v>
      </c>
      <c r="BI867" s="240">
        <f>IF(N867="nulová",J867,0)</f>
        <v>0</v>
      </c>
      <c r="BJ867" s="18" t="s">
        <v>83</v>
      </c>
      <c r="BK867" s="240">
        <f>ROUND(I867*H867,2)</f>
        <v>0</v>
      </c>
      <c r="BL867" s="18" t="s">
        <v>231</v>
      </c>
      <c r="BM867" s="239" t="s">
        <v>1187</v>
      </c>
    </row>
    <row r="868" s="13" customFormat="1">
      <c r="A868" s="13"/>
      <c r="B868" s="241"/>
      <c r="C868" s="242"/>
      <c r="D868" s="243" t="s">
        <v>233</v>
      </c>
      <c r="E868" s="244" t="s">
        <v>1</v>
      </c>
      <c r="F868" s="245" t="s">
        <v>1188</v>
      </c>
      <c r="G868" s="242"/>
      <c r="H868" s="244" t="s">
        <v>1</v>
      </c>
      <c r="I868" s="246"/>
      <c r="J868" s="242"/>
      <c r="K868" s="242"/>
      <c r="L868" s="247"/>
      <c r="M868" s="248"/>
      <c r="N868" s="249"/>
      <c r="O868" s="249"/>
      <c r="P868" s="249"/>
      <c r="Q868" s="249"/>
      <c r="R868" s="249"/>
      <c r="S868" s="249"/>
      <c r="T868" s="25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1" t="s">
        <v>233</v>
      </c>
      <c r="AU868" s="251" t="s">
        <v>85</v>
      </c>
      <c r="AV868" s="13" t="s">
        <v>83</v>
      </c>
      <c r="AW868" s="13" t="s">
        <v>32</v>
      </c>
      <c r="AX868" s="13" t="s">
        <v>76</v>
      </c>
      <c r="AY868" s="251" t="s">
        <v>224</v>
      </c>
    </row>
    <row r="869" s="14" customFormat="1">
      <c r="A869" s="14"/>
      <c r="B869" s="252"/>
      <c r="C869" s="253"/>
      <c r="D869" s="243" t="s">
        <v>233</v>
      </c>
      <c r="E869" s="254" t="s">
        <v>1</v>
      </c>
      <c r="F869" s="255" t="s">
        <v>1189</v>
      </c>
      <c r="G869" s="253"/>
      <c r="H869" s="256">
        <v>52.921999999999997</v>
      </c>
      <c r="I869" s="257"/>
      <c r="J869" s="253"/>
      <c r="K869" s="253"/>
      <c r="L869" s="258"/>
      <c r="M869" s="259"/>
      <c r="N869" s="260"/>
      <c r="O869" s="260"/>
      <c r="P869" s="260"/>
      <c r="Q869" s="260"/>
      <c r="R869" s="260"/>
      <c r="S869" s="260"/>
      <c r="T869" s="26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2" t="s">
        <v>233</v>
      </c>
      <c r="AU869" s="262" t="s">
        <v>85</v>
      </c>
      <c r="AV869" s="14" t="s">
        <v>85</v>
      </c>
      <c r="AW869" s="14" t="s">
        <v>32</v>
      </c>
      <c r="AX869" s="14" t="s">
        <v>83</v>
      </c>
      <c r="AY869" s="262" t="s">
        <v>224</v>
      </c>
    </row>
    <row r="870" s="2" customFormat="1" ht="24.15" customHeight="1">
      <c r="A870" s="39"/>
      <c r="B870" s="40"/>
      <c r="C870" s="228" t="s">
        <v>1190</v>
      </c>
      <c r="D870" s="228" t="s">
        <v>226</v>
      </c>
      <c r="E870" s="229" t="s">
        <v>1191</v>
      </c>
      <c r="F870" s="230" t="s">
        <v>1192</v>
      </c>
      <c r="G870" s="231" t="s">
        <v>229</v>
      </c>
      <c r="H870" s="232">
        <v>18</v>
      </c>
      <c r="I870" s="233"/>
      <c r="J870" s="234">
        <f>ROUND(I870*H870,2)</f>
        <v>0</v>
      </c>
      <c r="K870" s="230" t="s">
        <v>230</v>
      </c>
      <c r="L870" s="45"/>
      <c r="M870" s="235" t="s">
        <v>1</v>
      </c>
      <c r="N870" s="236" t="s">
        <v>41</v>
      </c>
      <c r="O870" s="92"/>
      <c r="P870" s="237">
        <f>O870*H870</f>
        <v>0</v>
      </c>
      <c r="Q870" s="237">
        <v>0</v>
      </c>
      <c r="R870" s="237">
        <f>Q870*H870</f>
        <v>0</v>
      </c>
      <c r="S870" s="237">
        <v>2.2000000000000002</v>
      </c>
      <c r="T870" s="238">
        <f>S870*H870</f>
        <v>39.600000000000001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9" t="s">
        <v>231</v>
      </c>
      <c r="AT870" s="239" t="s">
        <v>226</v>
      </c>
      <c r="AU870" s="239" t="s">
        <v>85</v>
      </c>
      <c r="AY870" s="18" t="s">
        <v>224</v>
      </c>
      <c r="BE870" s="240">
        <f>IF(N870="základní",J870,0)</f>
        <v>0</v>
      </c>
      <c r="BF870" s="240">
        <f>IF(N870="snížená",J870,0)</f>
        <v>0</v>
      </c>
      <c r="BG870" s="240">
        <f>IF(N870="zákl. přenesená",J870,0)</f>
        <v>0</v>
      </c>
      <c r="BH870" s="240">
        <f>IF(N870="sníž. přenesená",J870,0)</f>
        <v>0</v>
      </c>
      <c r="BI870" s="240">
        <f>IF(N870="nulová",J870,0)</f>
        <v>0</v>
      </c>
      <c r="BJ870" s="18" t="s">
        <v>83</v>
      </c>
      <c r="BK870" s="240">
        <f>ROUND(I870*H870,2)</f>
        <v>0</v>
      </c>
      <c r="BL870" s="18" t="s">
        <v>231</v>
      </c>
      <c r="BM870" s="239" t="s">
        <v>1193</v>
      </c>
    </row>
    <row r="871" s="13" customFormat="1">
      <c r="A871" s="13"/>
      <c r="B871" s="241"/>
      <c r="C871" s="242"/>
      <c r="D871" s="243" t="s">
        <v>233</v>
      </c>
      <c r="E871" s="244" t="s">
        <v>1</v>
      </c>
      <c r="F871" s="245" t="s">
        <v>1194</v>
      </c>
      <c r="G871" s="242"/>
      <c r="H871" s="244" t="s">
        <v>1</v>
      </c>
      <c r="I871" s="246"/>
      <c r="J871" s="242"/>
      <c r="K871" s="242"/>
      <c r="L871" s="247"/>
      <c r="M871" s="248"/>
      <c r="N871" s="249"/>
      <c r="O871" s="249"/>
      <c r="P871" s="249"/>
      <c r="Q871" s="249"/>
      <c r="R871" s="249"/>
      <c r="S871" s="249"/>
      <c r="T871" s="25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1" t="s">
        <v>233</v>
      </c>
      <c r="AU871" s="251" t="s">
        <v>85</v>
      </c>
      <c r="AV871" s="13" t="s">
        <v>83</v>
      </c>
      <c r="AW871" s="13" t="s">
        <v>32</v>
      </c>
      <c r="AX871" s="13" t="s">
        <v>76</v>
      </c>
      <c r="AY871" s="251" t="s">
        <v>224</v>
      </c>
    </row>
    <row r="872" s="14" customFormat="1">
      <c r="A872" s="14"/>
      <c r="B872" s="252"/>
      <c r="C872" s="253"/>
      <c r="D872" s="243" t="s">
        <v>233</v>
      </c>
      <c r="E872" s="254" t="s">
        <v>1</v>
      </c>
      <c r="F872" s="255" t="s">
        <v>1195</v>
      </c>
      <c r="G872" s="253"/>
      <c r="H872" s="256">
        <v>18</v>
      </c>
      <c r="I872" s="257"/>
      <c r="J872" s="253"/>
      <c r="K872" s="253"/>
      <c r="L872" s="258"/>
      <c r="M872" s="259"/>
      <c r="N872" s="260"/>
      <c r="O872" s="260"/>
      <c r="P872" s="260"/>
      <c r="Q872" s="260"/>
      <c r="R872" s="260"/>
      <c r="S872" s="260"/>
      <c r="T872" s="26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2" t="s">
        <v>233</v>
      </c>
      <c r="AU872" s="262" t="s">
        <v>85</v>
      </c>
      <c r="AV872" s="14" t="s">
        <v>85</v>
      </c>
      <c r="AW872" s="14" t="s">
        <v>32</v>
      </c>
      <c r="AX872" s="14" t="s">
        <v>83</v>
      </c>
      <c r="AY872" s="262" t="s">
        <v>224</v>
      </c>
    </row>
    <row r="873" s="2" customFormat="1" ht="24.15" customHeight="1">
      <c r="A873" s="39"/>
      <c r="B873" s="40"/>
      <c r="C873" s="228" t="s">
        <v>1196</v>
      </c>
      <c r="D873" s="228" t="s">
        <v>226</v>
      </c>
      <c r="E873" s="229" t="s">
        <v>1197</v>
      </c>
      <c r="F873" s="230" t="s">
        <v>1198</v>
      </c>
      <c r="G873" s="231" t="s">
        <v>416</v>
      </c>
      <c r="H873" s="232">
        <v>1</v>
      </c>
      <c r="I873" s="233"/>
      <c r="J873" s="234">
        <f>ROUND(I873*H873,2)</f>
        <v>0</v>
      </c>
      <c r="K873" s="230" t="s">
        <v>230</v>
      </c>
      <c r="L873" s="45"/>
      <c r="M873" s="235" t="s">
        <v>1</v>
      </c>
      <c r="N873" s="236" t="s">
        <v>41</v>
      </c>
      <c r="O873" s="92"/>
      <c r="P873" s="237">
        <f>O873*H873</f>
        <v>0</v>
      </c>
      <c r="Q873" s="237">
        <v>0.00024000000000000001</v>
      </c>
      <c r="R873" s="237">
        <f>Q873*H873</f>
        <v>0.00024000000000000001</v>
      </c>
      <c r="S873" s="237">
        <v>0</v>
      </c>
      <c r="T873" s="238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39" t="s">
        <v>231</v>
      </c>
      <c r="AT873" s="239" t="s">
        <v>226</v>
      </c>
      <c r="AU873" s="239" t="s">
        <v>85</v>
      </c>
      <c r="AY873" s="18" t="s">
        <v>224</v>
      </c>
      <c r="BE873" s="240">
        <f>IF(N873="základní",J873,0)</f>
        <v>0</v>
      </c>
      <c r="BF873" s="240">
        <f>IF(N873="snížená",J873,0)</f>
        <v>0</v>
      </c>
      <c r="BG873" s="240">
        <f>IF(N873="zákl. přenesená",J873,0)</f>
        <v>0</v>
      </c>
      <c r="BH873" s="240">
        <f>IF(N873="sníž. přenesená",J873,0)</f>
        <v>0</v>
      </c>
      <c r="BI873" s="240">
        <f>IF(N873="nulová",J873,0)</f>
        <v>0</v>
      </c>
      <c r="BJ873" s="18" t="s">
        <v>83</v>
      </c>
      <c r="BK873" s="240">
        <f>ROUND(I873*H873,2)</f>
        <v>0</v>
      </c>
      <c r="BL873" s="18" t="s">
        <v>231</v>
      </c>
      <c r="BM873" s="239" t="s">
        <v>1199</v>
      </c>
    </row>
    <row r="874" s="13" customFormat="1">
      <c r="A874" s="13"/>
      <c r="B874" s="241"/>
      <c r="C874" s="242"/>
      <c r="D874" s="243" t="s">
        <v>233</v>
      </c>
      <c r="E874" s="244" t="s">
        <v>1</v>
      </c>
      <c r="F874" s="245" t="s">
        <v>900</v>
      </c>
      <c r="G874" s="242"/>
      <c r="H874" s="244" t="s">
        <v>1</v>
      </c>
      <c r="I874" s="246"/>
      <c r="J874" s="242"/>
      <c r="K874" s="242"/>
      <c r="L874" s="247"/>
      <c r="M874" s="248"/>
      <c r="N874" s="249"/>
      <c r="O874" s="249"/>
      <c r="P874" s="249"/>
      <c r="Q874" s="249"/>
      <c r="R874" s="249"/>
      <c r="S874" s="249"/>
      <c r="T874" s="25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1" t="s">
        <v>233</v>
      </c>
      <c r="AU874" s="251" t="s">
        <v>85</v>
      </c>
      <c r="AV874" s="13" t="s">
        <v>83</v>
      </c>
      <c r="AW874" s="13" t="s">
        <v>32</v>
      </c>
      <c r="AX874" s="13" t="s">
        <v>76</v>
      </c>
      <c r="AY874" s="251" t="s">
        <v>224</v>
      </c>
    </row>
    <row r="875" s="14" customFormat="1">
      <c r="A875" s="14"/>
      <c r="B875" s="252"/>
      <c r="C875" s="253"/>
      <c r="D875" s="243" t="s">
        <v>233</v>
      </c>
      <c r="E875" s="254" t="s">
        <v>1</v>
      </c>
      <c r="F875" s="255" t="s">
        <v>1200</v>
      </c>
      <c r="G875" s="253"/>
      <c r="H875" s="256">
        <v>1</v>
      </c>
      <c r="I875" s="257"/>
      <c r="J875" s="253"/>
      <c r="K875" s="253"/>
      <c r="L875" s="258"/>
      <c r="M875" s="259"/>
      <c r="N875" s="260"/>
      <c r="O875" s="260"/>
      <c r="P875" s="260"/>
      <c r="Q875" s="260"/>
      <c r="R875" s="260"/>
      <c r="S875" s="260"/>
      <c r="T875" s="26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2" t="s">
        <v>233</v>
      </c>
      <c r="AU875" s="262" t="s">
        <v>85</v>
      </c>
      <c r="AV875" s="14" t="s">
        <v>85</v>
      </c>
      <c r="AW875" s="14" t="s">
        <v>32</v>
      </c>
      <c r="AX875" s="14" t="s">
        <v>83</v>
      </c>
      <c r="AY875" s="262" t="s">
        <v>224</v>
      </c>
    </row>
    <row r="876" s="2" customFormat="1" ht="24.15" customHeight="1">
      <c r="A876" s="39"/>
      <c r="B876" s="40"/>
      <c r="C876" s="285" t="s">
        <v>1201</v>
      </c>
      <c r="D876" s="285" t="s">
        <v>420</v>
      </c>
      <c r="E876" s="286" t="s">
        <v>1202</v>
      </c>
      <c r="F876" s="287" t="s">
        <v>1203</v>
      </c>
      <c r="G876" s="288" t="s">
        <v>332</v>
      </c>
      <c r="H876" s="289">
        <v>0.001</v>
      </c>
      <c r="I876" s="290"/>
      <c r="J876" s="291">
        <f>ROUND(I876*H876,2)</f>
        <v>0</v>
      </c>
      <c r="K876" s="287" t="s">
        <v>230</v>
      </c>
      <c r="L876" s="292"/>
      <c r="M876" s="293" t="s">
        <v>1</v>
      </c>
      <c r="N876" s="294" t="s">
        <v>41</v>
      </c>
      <c r="O876" s="92"/>
      <c r="P876" s="237">
        <f>O876*H876</f>
        <v>0</v>
      </c>
      <c r="Q876" s="237">
        <v>1</v>
      </c>
      <c r="R876" s="237">
        <f>Q876*H876</f>
        <v>0.001</v>
      </c>
      <c r="S876" s="237">
        <v>0</v>
      </c>
      <c r="T876" s="238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39" t="s">
        <v>293</v>
      </c>
      <c r="AT876" s="239" t="s">
        <v>420</v>
      </c>
      <c r="AU876" s="239" t="s">
        <v>85</v>
      </c>
      <c r="AY876" s="18" t="s">
        <v>224</v>
      </c>
      <c r="BE876" s="240">
        <f>IF(N876="základní",J876,0)</f>
        <v>0</v>
      </c>
      <c r="BF876" s="240">
        <f>IF(N876="snížená",J876,0)</f>
        <v>0</v>
      </c>
      <c r="BG876" s="240">
        <f>IF(N876="zákl. přenesená",J876,0)</f>
        <v>0</v>
      </c>
      <c r="BH876" s="240">
        <f>IF(N876="sníž. přenesená",J876,0)</f>
        <v>0</v>
      </c>
      <c r="BI876" s="240">
        <f>IF(N876="nulová",J876,0)</f>
        <v>0</v>
      </c>
      <c r="BJ876" s="18" t="s">
        <v>83</v>
      </c>
      <c r="BK876" s="240">
        <f>ROUND(I876*H876,2)</f>
        <v>0</v>
      </c>
      <c r="BL876" s="18" t="s">
        <v>231</v>
      </c>
      <c r="BM876" s="239" t="s">
        <v>1204</v>
      </c>
    </row>
    <row r="877" s="14" customFormat="1">
      <c r="A877" s="14"/>
      <c r="B877" s="252"/>
      <c r="C877" s="253"/>
      <c r="D877" s="243" t="s">
        <v>233</v>
      </c>
      <c r="E877" s="254" t="s">
        <v>1</v>
      </c>
      <c r="F877" s="255" t="s">
        <v>1205</v>
      </c>
      <c r="G877" s="253"/>
      <c r="H877" s="256">
        <v>0</v>
      </c>
      <c r="I877" s="257"/>
      <c r="J877" s="253"/>
      <c r="K877" s="253"/>
      <c r="L877" s="258"/>
      <c r="M877" s="259"/>
      <c r="N877" s="260"/>
      <c r="O877" s="260"/>
      <c r="P877" s="260"/>
      <c r="Q877" s="260"/>
      <c r="R877" s="260"/>
      <c r="S877" s="260"/>
      <c r="T877" s="26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2" t="s">
        <v>233</v>
      </c>
      <c r="AU877" s="262" t="s">
        <v>85</v>
      </c>
      <c r="AV877" s="14" t="s">
        <v>85</v>
      </c>
      <c r="AW877" s="14" t="s">
        <v>32</v>
      </c>
      <c r="AX877" s="14" t="s">
        <v>76</v>
      </c>
      <c r="AY877" s="262" t="s">
        <v>224</v>
      </c>
    </row>
    <row r="878" s="14" customFormat="1">
      <c r="A878" s="14"/>
      <c r="B878" s="252"/>
      <c r="C878" s="253"/>
      <c r="D878" s="243" t="s">
        <v>233</v>
      </c>
      <c r="E878" s="254" t="s">
        <v>1</v>
      </c>
      <c r="F878" s="255" t="s">
        <v>12</v>
      </c>
      <c r="G878" s="253"/>
      <c r="H878" s="256">
        <v>0.001</v>
      </c>
      <c r="I878" s="257"/>
      <c r="J878" s="253"/>
      <c r="K878" s="253"/>
      <c r="L878" s="258"/>
      <c r="M878" s="259"/>
      <c r="N878" s="260"/>
      <c r="O878" s="260"/>
      <c r="P878" s="260"/>
      <c r="Q878" s="260"/>
      <c r="R878" s="260"/>
      <c r="S878" s="260"/>
      <c r="T878" s="26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2" t="s">
        <v>233</v>
      </c>
      <c r="AU878" s="262" t="s">
        <v>85</v>
      </c>
      <c r="AV878" s="14" t="s">
        <v>85</v>
      </c>
      <c r="AW878" s="14" t="s">
        <v>32</v>
      </c>
      <c r="AX878" s="14" t="s">
        <v>83</v>
      </c>
      <c r="AY878" s="262" t="s">
        <v>224</v>
      </c>
    </row>
    <row r="879" s="2" customFormat="1" ht="24.15" customHeight="1">
      <c r="A879" s="39"/>
      <c r="B879" s="40"/>
      <c r="C879" s="228" t="s">
        <v>1206</v>
      </c>
      <c r="D879" s="228" t="s">
        <v>226</v>
      </c>
      <c r="E879" s="229" t="s">
        <v>1207</v>
      </c>
      <c r="F879" s="230" t="s">
        <v>1208</v>
      </c>
      <c r="G879" s="231" t="s">
        <v>296</v>
      </c>
      <c r="H879" s="232">
        <v>1009.3150000000001</v>
      </c>
      <c r="I879" s="233"/>
      <c r="J879" s="234">
        <f>ROUND(I879*H879,2)</f>
        <v>0</v>
      </c>
      <c r="K879" s="230" t="s">
        <v>230</v>
      </c>
      <c r="L879" s="45"/>
      <c r="M879" s="235" t="s">
        <v>1</v>
      </c>
      <c r="N879" s="236" t="s">
        <v>41</v>
      </c>
      <c r="O879" s="92"/>
      <c r="P879" s="237">
        <f>O879*H879</f>
        <v>0</v>
      </c>
      <c r="Q879" s="237">
        <v>0</v>
      </c>
      <c r="R879" s="237">
        <f>Q879*H879</f>
        <v>0</v>
      </c>
      <c r="S879" s="237">
        <v>0</v>
      </c>
      <c r="T879" s="238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39" t="s">
        <v>231</v>
      </c>
      <c r="AT879" s="239" t="s">
        <v>226</v>
      </c>
      <c r="AU879" s="239" t="s">
        <v>85</v>
      </c>
      <c r="AY879" s="18" t="s">
        <v>224</v>
      </c>
      <c r="BE879" s="240">
        <f>IF(N879="základní",J879,0)</f>
        <v>0</v>
      </c>
      <c r="BF879" s="240">
        <f>IF(N879="snížená",J879,0)</f>
        <v>0</v>
      </c>
      <c r="BG879" s="240">
        <f>IF(N879="zákl. přenesená",J879,0)</f>
        <v>0</v>
      </c>
      <c r="BH879" s="240">
        <f>IF(N879="sníž. přenesená",J879,0)</f>
        <v>0</v>
      </c>
      <c r="BI879" s="240">
        <f>IF(N879="nulová",J879,0)</f>
        <v>0</v>
      </c>
      <c r="BJ879" s="18" t="s">
        <v>83</v>
      </c>
      <c r="BK879" s="240">
        <f>ROUND(I879*H879,2)</f>
        <v>0</v>
      </c>
      <c r="BL879" s="18" t="s">
        <v>231</v>
      </c>
      <c r="BM879" s="239" t="s">
        <v>1209</v>
      </c>
    </row>
    <row r="880" s="14" customFormat="1">
      <c r="A880" s="14"/>
      <c r="B880" s="252"/>
      <c r="C880" s="253"/>
      <c r="D880" s="243" t="s">
        <v>233</v>
      </c>
      <c r="E880" s="254" t="s">
        <v>1</v>
      </c>
      <c r="F880" s="255" t="s">
        <v>160</v>
      </c>
      <c r="G880" s="253"/>
      <c r="H880" s="256">
        <v>1009.3150000000001</v>
      </c>
      <c r="I880" s="257"/>
      <c r="J880" s="253"/>
      <c r="K880" s="253"/>
      <c r="L880" s="258"/>
      <c r="M880" s="259"/>
      <c r="N880" s="260"/>
      <c r="O880" s="260"/>
      <c r="P880" s="260"/>
      <c r="Q880" s="260"/>
      <c r="R880" s="260"/>
      <c r="S880" s="260"/>
      <c r="T880" s="26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2" t="s">
        <v>233</v>
      </c>
      <c r="AU880" s="262" t="s">
        <v>85</v>
      </c>
      <c r="AV880" s="14" t="s">
        <v>85</v>
      </c>
      <c r="AW880" s="14" t="s">
        <v>32</v>
      </c>
      <c r="AX880" s="14" t="s">
        <v>83</v>
      </c>
      <c r="AY880" s="262" t="s">
        <v>224</v>
      </c>
    </row>
    <row r="881" s="2" customFormat="1" ht="24.15" customHeight="1">
      <c r="A881" s="39"/>
      <c r="B881" s="40"/>
      <c r="C881" s="228" t="s">
        <v>1210</v>
      </c>
      <c r="D881" s="228" t="s">
        <v>226</v>
      </c>
      <c r="E881" s="229" t="s">
        <v>1211</v>
      </c>
      <c r="F881" s="230" t="s">
        <v>1212</v>
      </c>
      <c r="G881" s="231" t="s">
        <v>296</v>
      </c>
      <c r="H881" s="232">
        <v>1009.3150000000001</v>
      </c>
      <c r="I881" s="233"/>
      <c r="J881" s="234">
        <f>ROUND(I881*H881,2)</f>
        <v>0</v>
      </c>
      <c r="K881" s="230" t="s">
        <v>230</v>
      </c>
      <c r="L881" s="45"/>
      <c r="M881" s="235" t="s">
        <v>1</v>
      </c>
      <c r="N881" s="236" t="s">
        <v>41</v>
      </c>
      <c r="O881" s="92"/>
      <c r="P881" s="237">
        <f>O881*H881</f>
        <v>0</v>
      </c>
      <c r="Q881" s="237">
        <v>0</v>
      </c>
      <c r="R881" s="237">
        <f>Q881*H881</f>
        <v>0</v>
      </c>
      <c r="S881" s="237">
        <v>0</v>
      </c>
      <c r="T881" s="238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9" t="s">
        <v>231</v>
      </c>
      <c r="AT881" s="239" t="s">
        <v>226</v>
      </c>
      <c r="AU881" s="239" t="s">
        <v>85</v>
      </c>
      <c r="AY881" s="18" t="s">
        <v>224</v>
      </c>
      <c r="BE881" s="240">
        <f>IF(N881="základní",J881,0)</f>
        <v>0</v>
      </c>
      <c r="BF881" s="240">
        <f>IF(N881="snížená",J881,0)</f>
        <v>0</v>
      </c>
      <c r="BG881" s="240">
        <f>IF(N881="zákl. přenesená",J881,0)</f>
        <v>0</v>
      </c>
      <c r="BH881" s="240">
        <f>IF(N881="sníž. přenesená",J881,0)</f>
        <v>0</v>
      </c>
      <c r="BI881" s="240">
        <f>IF(N881="nulová",J881,0)</f>
        <v>0</v>
      </c>
      <c r="BJ881" s="18" t="s">
        <v>83</v>
      </c>
      <c r="BK881" s="240">
        <f>ROUND(I881*H881,2)</f>
        <v>0</v>
      </c>
      <c r="BL881" s="18" t="s">
        <v>231</v>
      </c>
      <c r="BM881" s="239" t="s">
        <v>1213</v>
      </c>
    </row>
    <row r="882" s="14" customFormat="1">
      <c r="A882" s="14"/>
      <c r="B882" s="252"/>
      <c r="C882" s="253"/>
      <c r="D882" s="243" t="s">
        <v>233</v>
      </c>
      <c r="E882" s="254" t="s">
        <v>1</v>
      </c>
      <c r="F882" s="255" t="s">
        <v>160</v>
      </c>
      <c r="G882" s="253"/>
      <c r="H882" s="256">
        <v>1009.3150000000001</v>
      </c>
      <c r="I882" s="257"/>
      <c r="J882" s="253"/>
      <c r="K882" s="253"/>
      <c r="L882" s="258"/>
      <c r="M882" s="259"/>
      <c r="N882" s="260"/>
      <c r="O882" s="260"/>
      <c r="P882" s="260"/>
      <c r="Q882" s="260"/>
      <c r="R882" s="260"/>
      <c r="S882" s="260"/>
      <c r="T882" s="26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2" t="s">
        <v>233</v>
      </c>
      <c r="AU882" s="262" t="s">
        <v>85</v>
      </c>
      <c r="AV882" s="14" t="s">
        <v>85</v>
      </c>
      <c r="AW882" s="14" t="s">
        <v>32</v>
      </c>
      <c r="AX882" s="14" t="s">
        <v>83</v>
      </c>
      <c r="AY882" s="262" t="s">
        <v>224</v>
      </c>
    </row>
    <row r="883" s="12" customFormat="1" ht="22.8" customHeight="1">
      <c r="A883" s="12"/>
      <c r="B883" s="212"/>
      <c r="C883" s="213"/>
      <c r="D883" s="214" t="s">
        <v>75</v>
      </c>
      <c r="E883" s="226" t="s">
        <v>1214</v>
      </c>
      <c r="F883" s="226" t="s">
        <v>1215</v>
      </c>
      <c r="G883" s="213"/>
      <c r="H883" s="213"/>
      <c r="I883" s="216"/>
      <c r="J883" s="227">
        <f>BK883</f>
        <v>0</v>
      </c>
      <c r="K883" s="213"/>
      <c r="L883" s="218"/>
      <c r="M883" s="219"/>
      <c r="N883" s="220"/>
      <c r="O883" s="220"/>
      <c r="P883" s="221">
        <f>SUM(P884:P888)</f>
        <v>0</v>
      </c>
      <c r="Q883" s="220"/>
      <c r="R883" s="221">
        <f>SUM(R884:R888)</f>
        <v>0</v>
      </c>
      <c r="S883" s="220"/>
      <c r="T883" s="222">
        <f>SUM(T884:T888)</f>
        <v>0</v>
      </c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R883" s="223" t="s">
        <v>83</v>
      </c>
      <c r="AT883" s="224" t="s">
        <v>75</v>
      </c>
      <c r="AU883" s="224" t="s">
        <v>83</v>
      </c>
      <c r="AY883" s="223" t="s">
        <v>224</v>
      </c>
      <c r="BK883" s="225">
        <f>SUM(BK884:BK888)</f>
        <v>0</v>
      </c>
    </row>
    <row r="884" s="2" customFormat="1" ht="33" customHeight="1">
      <c r="A884" s="39"/>
      <c r="B884" s="40"/>
      <c r="C884" s="228" t="s">
        <v>1216</v>
      </c>
      <c r="D884" s="228" t="s">
        <v>226</v>
      </c>
      <c r="E884" s="229" t="s">
        <v>1217</v>
      </c>
      <c r="F884" s="230" t="s">
        <v>1218</v>
      </c>
      <c r="G884" s="231" t="s">
        <v>332</v>
      </c>
      <c r="H884" s="232">
        <v>542.69000000000005</v>
      </c>
      <c r="I884" s="233"/>
      <c r="J884" s="234">
        <f>ROUND(I884*H884,2)</f>
        <v>0</v>
      </c>
      <c r="K884" s="230" t="s">
        <v>230</v>
      </c>
      <c r="L884" s="45"/>
      <c r="M884" s="235" t="s">
        <v>1</v>
      </c>
      <c r="N884" s="236" t="s">
        <v>41</v>
      </c>
      <c r="O884" s="92"/>
      <c r="P884" s="237">
        <f>O884*H884</f>
        <v>0</v>
      </c>
      <c r="Q884" s="237">
        <v>0</v>
      </c>
      <c r="R884" s="237">
        <f>Q884*H884</f>
        <v>0</v>
      </c>
      <c r="S884" s="237">
        <v>0</v>
      </c>
      <c r="T884" s="238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39" t="s">
        <v>231</v>
      </c>
      <c r="AT884" s="239" t="s">
        <v>226</v>
      </c>
      <c r="AU884" s="239" t="s">
        <v>85</v>
      </c>
      <c r="AY884" s="18" t="s">
        <v>224</v>
      </c>
      <c r="BE884" s="240">
        <f>IF(N884="základní",J884,0)</f>
        <v>0</v>
      </c>
      <c r="BF884" s="240">
        <f>IF(N884="snížená",J884,0)</f>
        <v>0</v>
      </c>
      <c r="BG884" s="240">
        <f>IF(N884="zákl. přenesená",J884,0)</f>
        <v>0</v>
      </c>
      <c r="BH884" s="240">
        <f>IF(N884="sníž. přenesená",J884,0)</f>
        <v>0</v>
      </c>
      <c r="BI884" s="240">
        <f>IF(N884="nulová",J884,0)</f>
        <v>0</v>
      </c>
      <c r="BJ884" s="18" t="s">
        <v>83</v>
      </c>
      <c r="BK884" s="240">
        <f>ROUND(I884*H884,2)</f>
        <v>0</v>
      </c>
      <c r="BL884" s="18" t="s">
        <v>231</v>
      </c>
      <c r="BM884" s="239" t="s">
        <v>1219</v>
      </c>
    </row>
    <row r="885" s="2" customFormat="1" ht="24.15" customHeight="1">
      <c r="A885" s="39"/>
      <c r="B885" s="40"/>
      <c r="C885" s="228" t="s">
        <v>1220</v>
      </c>
      <c r="D885" s="228" t="s">
        <v>226</v>
      </c>
      <c r="E885" s="229" t="s">
        <v>1221</v>
      </c>
      <c r="F885" s="230" t="s">
        <v>1222</v>
      </c>
      <c r="G885" s="231" t="s">
        <v>332</v>
      </c>
      <c r="H885" s="232">
        <v>542.69000000000005</v>
      </c>
      <c r="I885" s="233"/>
      <c r="J885" s="234">
        <f>ROUND(I885*H885,2)</f>
        <v>0</v>
      </c>
      <c r="K885" s="230" t="s">
        <v>230</v>
      </c>
      <c r="L885" s="45"/>
      <c r="M885" s="235" t="s">
        <v>1</v>
      </c>
      <c r="N885" s="236" t="s">
        <v>41</v>
      </c>
      <c r="O885" s="92"/>
      <c r="P885" s="237">
        <f>O885*H885</f>
        <v>0</v>
      </c>
      <c r="Q885" s="237">
        <v>0</v>
      </c>
      <c r="R885" s="237">
        <f>Q885*H885</f>
        <v>0</v>
      </c>
      <c r="S885" s="237">
        <v>0</v>
      </c>
      <c r="T885" s="238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39" t="s">
        <v>231</v>
      </c>
      <c r="AT885" s="239" t="s">
        <v>226</v>
      </c>
      <c r="AU885" s="239" t="s">
        <v>85</v>
      </c>
      <c r="AY885" s="18" t="s">
        <v>224</v>
      </c>
      <c r="BE885" s="240">
        <f>IF(N885="základní",J885,0)</f>
        <v>0</v>
      </c>
      <c r="BF885" s="240">
        <f>IF(N885="snížená",J885,0)</f>
        <v>0</v>
      </c>
      <c r="BG885" s="240">
        <f>IF(N885="zákl. přenesená",J885,0)</f>
        <v>0</v>
      </c>
      <c r="BH885" s="240">
        <f>IF(N885="sníž. přenesená",J885,0)</f>
        <v>0</v>
      </c>
      <c r="BI885" s="240">
        <f>IF(N885="nulová",J885,0)</f>
        <v>0</v>
      </c>
      <c r="BJ885" s="18" t="s">
        <v>83</v>
      </c>
      <c r="BK885" s="240">
        <f>ROUND(I885*H885,2)</f>
        <v>0</v>
      </c>
      <c r="BL885" s="18" t="s">
        <v>231</v>
      </c>
      <c r="BM885" s="239" t="s">
        <v>1223</v>
      </c>
    </row>
    <row r="886" s="2" customFormat="1" ht="24.15" customHeight="1">
      <c r="A886" s="39"/>
      <c r="B886" s="40"/>
      <c r="C886" s="228" t="s">
        <v>1224</v>
      </c>
      <c r="D886" s="228" t="s">
        <v>226</v>
      </c>
      <c r="E886" s="229" t="s">
        <v>1225</v>
      </c>
      <c r="F886" s="230" t="s">
        <v>1226</v>
      </c>
      <c r="G886" s="231" t="s">
        <v>332</v>
      </c>
      <c r="H886" s="232">
        <v>10311.110000000001</v>
      </c>
      <c r="I886" s="233"/>
      <c r="J886" s="234">
        <f>ROUND(I886*H886,2)</f>
        <v>0</v>
      </c>
      <c r="K886" s="230" t="s">
        <v>230</v>
      </c>
      <c r="L886" s="45"/>
      <c r="M886" s="235" t="s">
        <v>1</v>
      </c>
      <c r="N886" s="236" t="s">
        <v>41</v>
      </c>
      <c r="O886" s="92"/>
      <c r="P886" s="237">
        <f>O886*H886</f>
        <v>0</v>
      </c>
      <c r="Q886" s="237">
        <v>0</v>
      </c>
      <c r="R886" s="237">
        <f>Q886*H886</f>
        <v>0</v>
      </c>
      <c r="S886" s="237">
        <v>0</v>
      </c>
      <c r="T886" s="238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39" t="s">
        <v>231</v>
      </c>
      <c r="AT886" s="239" t="s">
        <v>226</v>
      </c>
      <c r="AU886" s="239" t="s">
        <v>85</v>
      </c>
      <c r="AY886" s="18" t="s">
        <v>224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8" t="s">
        <v>83</v>
      </c>
      <c r="BK886" s="240">
        <f>ROUND(I886*H886,2)</f>
        <v>0</v>
      </c>
      <c r="BL886" s="18" t="s">
        <v>231</v>
      </c>
      <c r="BM886" s="239" t="s">
        <v>1227</v>
      </c>
    </row>
    <row r="887" s="14" customFormat="1">
      <c r="A887" s="14"/>
      <c r="B887" s="252"/>
      <c r="C887" s="253"/>
      <c r="D887" s="243" t="s">
        <v>233</v>
      </c>
      <c r="E887" s="253"/>
      <c r="F887" s="255" t="s">
        <v>1228</v>
      </c>
      <c r="G887" s="253"/>
      <c r="H887" s="256">
        <v>10311.110000000001</v>
      </c>
      <c r="I887" s="257"/>
      <c r="J887" s="253"/>
      <c r="K887" s="253"/>
      <c r="L887" s="258"/>
      <c r="M887" s="259"/>
      <c r="N887" s="260"/>
      <c r="O887" s="260"/>
      <c r="P887" s="260"/>
      <c r="Q887" s="260"/>
      <c r="R887" s="260"/>
      <c r="S887" s="260"/>
      <c r="T887" s="26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2" t="s">
        <v>233</v>
      </c>
      <c r="AU887" s="262" t="s">
        <v>85</v>
      </c>
      <c r="AV887" s="14" t="s">
        <v>85</v>
      </c>
      <c r="AW887" s="14" t="s">
        <v>4</v>
      </c>
      <c r="AX887" s="14" t="s">
        <v>83</v>
      </c>
      <c r="AY887" s="262" t="s">
        <v>224</v>
      </c>
    </row>
    <row r="888" s="2" customFormat="1" ht="33" customHeight="1">
      <c r="A888" s="39"/>
      <c r="B888" s="40"/>
      <c r="C888" s="228" t="s">
        <v>1229</v>
      </c>
      <c r="D888" s="228" t="s">
        <v>226</v>
      </c>
      <c r="E888" s="229" t="s">
        <v>1230</v>
      </c>
      <c r="F888" s="230" t="s">
        <v>1231</v>
      </c>
      <c r="G888" s="231" t="s">
        <v>332</v>
      </c>
      <c r="H888" s="232">
        <v>542.69000000000005</v>
      </c>
      <c r="I888" s="233"/>
      <c r="J888" s="234">
        <f>ROUND(I888*H888,2)</f>
        <v>0</v>
      </c>
      <c r="K888" s="230" t="s">
        <v>230</v>
      </c>
      <c r="L888" s="45"/>
      <c r="M888" s="235" t="s">
        <v>1</v>
      </c>
      <c r="N888" s="236" t="s">
        <v>41</v>
      </c>
      <c r="O888" s="92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39" t="s">
        <v>231</v>
      </c>
      <c r="AT888" s="239" t="s">
        <v>226</v>
      </c>
      <c r="AU888" s="239" t="s">
        <v>85</v>
      </c>
      <c r="AY888" s="18" t="s">
        <v>224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83</v>
      </c>
      <c r="BK888" s="240">
        <f>ROUND(I888*H888,2)</f>
        <v>0</v>
      </c>
      <c r="BL888" s="18" t="s">
        <v>231</v>
      </c>
      <c r="BM888" s="239" t="s">
        <v>1232</v>
      </c>
    </row>
    <row r="889" s="12" customFormat="1" ht="22.8" customHeight="1">
      <c r="A889" s="12"/>
      <c r="B889" s="212"/>
      <c r="C889" s="213"/>
      <c r="D889" s="214" t="s">
        <v>75</v>
      </c>
      <c r="E889" s="226" t="s">
        <v>1233</v>
      </c>
      <c r="F889" s="226" t="s">
        <v>1234</v>
      </c>
      <c r="G889" s="213"/>
      <c r="H889" s="213"/>
      <c r="I889" s="216"/>
      <c r="J889" s="227">
        <f>BK889</f>
        <v>0</v>
      </c>
      <c r="K889" s="213"/>
      <c r="L889" s="218"/>
      <c r="M889" s="219"/>
      <c r="N889" s="220"/>
      <c r="O889" s="220"/>
      <c r="P889" s="221">
        <f>P890</f>
        <v>0</v>
      </c>
      <c r="Q889" s="220"/>
      <c r="R889" s="221">
        <f>R890</f>
        <v>0</v>
      </c>
      <c r="S889" s="220"/>
      <c r="T889" s="222">
        <f>T890</f>
        <v>0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23" t="s">
        <v>83</v>
      </c>
      <c r="AT889" s="224" t="s">
        <v>75</v>
      </c>
      <c r="AU889" s="224" t="s">
        <v>83</v>
      </c>
      <c r="AY889" s="223" t="s">
        <v>224</v>
      </c>
      <c r="BK889" s="225">
        <f>BK890</f>
        <v>0</v>
      </c>
    </row>
    <row r="890" s="2" customFormat="1" ht="16.5" customHeight="1">
      <c r="A890" s="39"/>
      <c r="B890" s="40"/>
      <c r="C890" s="228" t="s">
        <v>1235</v>
      </c>
      <c r="D890" s="228" t="s">
        <v>226</v>
      </c>
      <c r="E890" s="229" t="s">
        <v>1236</v>
      </c>
      <c r="F890" s="230" t="s">
        <v>1237</v>
      </c>
      <c r="G890" s="231" t="s">
        <v>332</v>
      </c>
      <c r="H890" s="232">
        <v>583.29600000000005</v>
      </c>
      <c r="I890" s="233"/>
      <c r="J890" s="234">
        <f>ROUND(I890*H890,2)</f>
        <v>0</v>
      </c>
      <c r="K890" s="230" t="s">
        <v>230</v>
      </c>
      <c r="L890" s="45"/>
      <c r="M890" s="235" t="s">
        <v>1</v>
      </c>
      <c r="N890" s="236" t="s">
        <v>41</v>
      </c>
      <c r="O890" s="92"/>
      <c r="P890" s="237">
        <f>O890*H890</f>
        <v>0</v>
      </c>
      <c r="Q890" s="237">
        <v>0</v>
      </c>
      <c r="R890" s="237">
        <f>Q890*H890</f>
        <v>0</v>
      </c>
      <c r="S890" s="237">
        <v>0</v>
      </c>
      <c r="T890" s="238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9" t="s">
        <v>231</v>
      </c>
      <c r="AT890" s="239" t="s">
        <v>226</v>
      </c>
      <c r="AU890" s="239" t="s">
        <v>85</v>
      </c>
      <c r="AY890" s="18" t="s">
        <v>224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83</v>
      </c>
      <c r="BK890" s="240">
        <f>ROUND(I890*H890,2)</f>
        <v>0</v>
      </c>
      <c r="BL890" s="18" t="s">
        <v>231</v>
      </c>
      <c r="BM890" s="239" t="s">
        <v>1238</v>
      </c>
    </row>
    <row r="891" s="12" customFormat="1" ht="25.92" customHeight="1">
      <c r="A891" s="12"/>
      <c r="B891" s="212"/>
      <c r="C891" s="213"/>
      <c r="D891" s="214" t="s">
        <v>75</v>
      </c>
      <c r="E891" s="215" t="s">
        <v>1239</v>
      </c>
      <c r="F891" s="215" t="s">
        <v>1240</v>
      </c>
      <c r="G891" s="213"/>
      <c r="H891" s="213"/>
      <c r="I891" s="216"/>
      <c r="J891" s="217">
        <f>BK891</f>
        <v>0</v>
      </c>
      <c r="K891" s="213"/>
      <c r="L891" s="218"/>
      <c r="M891" s="219"/>
      <c r="N891" s="220"/>
      <c r="O891" s="220"/>
      <c r="P891" s="221">
        <f>P892+P911+P939+P1002+P1007+P1050+P1093+P1183+P1188+P1249+P1300+P1344+P1347+P1395+P1446+P1484+P1542</f>
        <v>0</v>
      </c>
      <c r="Q891" s="220"/>
      <c r="R891" s="221">
        <f>R892+R911+R939+R1002+R1007+R1050+R1093+R1183+R1188+R1249+R1300+R1344+R1347+R1395+R1446+R1484+R1542</f>
        <v>75.524945649999992</v>
      </c>
      <c r="S891" s="220"/>
      <c r="T891" s="222">
        <f>T892+T911+T939+T1002+T1007+T1050+T1093+T1183+T1188+T1249+T1300+T1344+T1347+T1395+T1446+T1484+T1542</f>
        <v>50.455916149999986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23" t="s">
        <v>85</v>
      </c>
      <c r="AT891" s="224" t="s">
        <v>75</v>
      </c>
      <c r="AU891" s="224" t="s">
        <v>76</v>
      </c>
      <c r="AY891" s="223" t="s">
        <v>224</v>
      </c>
      <c r="BK891" s="225">
        <f>BK892+BK911+BK939+BK1002+BK1007+BK1050+BK1093+BK1183+BK1188+BK1249+BK1300+BK1344+BK1347+BK1395+BK1446+BK1484+BK1542</f>
        <v>0</v>
      </c>
    </row>
    <row r="892" s="12" customFormat="1" ht="22.8" customHeight="1">
      <c r="A892" s="12"/>
      <c r="B892" s="212"/>
      <c r="C892" s="213"/>
      <c r="D892" s="214" t="s">
        <v>75</v>
      </c>
      <c r="E892" s="226" t="s">
        <v>1241</v>
      </c>
      <c r="F892" s="226" t="s">
        <v>1242</v>
      </c>
      <c r="G892" s="213"/>
      <c r="H892" s="213"/>
      <c r="I892" s="216"/>
      <c r="J892" s="227">
        <f>BK892</f>
        <v>0</v>
      </c>
      <c r="K892" s="213"/>
      <c r="L892" s="218"/>
      <c r="M892" s="219"/>
      <c r="N892" s="220"/>
      <c r="O892" s="220"/>
      <c r="P892" s="221">
        <f>SUM(P893:P910)</f>
        <v>0</v>
      </c>
      <c r="Q892" s="220"/>
      <c r="R892" s="221">
        <f>SUM(R893:R910)</f>
        <v>1.3649992</v>
      </c>
      <c r="S892" s="220"/>
      <c r="T892" s="222">
        <f>SUM(T893:T910)</f>
        <v>0</v>
      </c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R892" s="223" t="s">
        <v>85</v>
      </c>
      <c r="AT892" s="224" t="s">
        <v>75</v>
      </c>
      <c r="AU892" s="224" t="s">
        <v>83</v>
      </c>
      <c r="AY892" s="223" t="s">
        <v>224</v>
      </c>
      <c r="BK892" s="225">
        <f>SUM(BK893:BK910)</f>
        <v>0</v>
      </c>
    </row>
    <row r="893" s="2" customFormat="1" ht="24.15" customHeight="1">
      <c r="A893" s="39"/>
      <c r="B893" s="40"/>
      <c r="C893" s="228" t="s">
        <v>1243</v>
      </c>
      <c r="D893" s="228" t="s">
        <v>226</v>
      </c>
      <c r="E893" s="229" t="s">
        <v>1244</v>
      </c>
      <c r="F893" s="230" t="s">
        <v>1245</v>
      </c>
      <c r="G893" s="231" t="s">
        <v>296</v>
      </c>
      <c r="H893" s="232">
        <v>100</v>
      </c>
      <c r="I893" s="233"/>
      <c r="J893" s="234">
        <f>ROUND(I893*H893,2)</f>
        <v>0</v>
      </c>
      <c r="K893" s="230" t="s">
        <v>230</v>
      </c>
      <c r="L893" s="45"/>
      <c r="M893" s="235" t="s">
        <v>1</v>
      </c>
      <c r="N893" s="236" t="s">
        <v>41</v>
      </c>
      <c r="O893" s="92"/>
      <c r="P893" s="237">
        <f>O893*H893</f>
        <v>0</v>
      </c>
      <c r="Q893" s="237">
        <v>0</v>
      </c>
      <c r="R893" s="237">
        <f>Q893*H893</f>
        <v>0</v>
      </c>
      <c r="S893" s="237">
        <v>0</v>
      </c>
      <c r="T893" s="238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9" t="s">
        <v>363</v>
      </c>
      <c r="AT893" s="239" t="s">
        <v>226</v>
      </c>
      <c r="AU893" s="239" t="s">
        <v>85</v>
      </c>
      <c r="AY893" s="18" t="s">
        <v>224</v>
      </c>
      <c r="BE893" s="240">
        <f>IF(N893="základní",J893,0)</f>
        <v>0</v>
      </c>
      <c r="BF893" s="240">
        <f>IF(N893="snížená",J893,0)</f>
        <v>0</v>
      </c>
      <c r="BG893" s="240">
        <f>IF(N893="zákl. přenesená",J893,0)</f>
        <v>0</v>
      </c>
      <c r="BH893" s="240">
        <f>IF(N893="sníž. přenesená",J893,0)</f>
        <v>0</v>
      </c>
      <c r="BI893" s="240">
        <f>IF(N893="nulová",J893,0)</f>
        <v>0</v>
      </c>
      <c r="BJ893" s="18" t="s">
        <v>83</v>
      </c>
      <c r="BK893" s="240">
        <f>ROUND(I893*H893,2)</f>
        <v>0</v>
      </c>
      <c r="BL893" s="18" t="s">
        <v>363</v>
      </c>
      <c r="BM893" s="239" t="s">
        <v>1246</v>
      </c>
    </row>
    <row r="894" s="2" customFormat="1" ht="16.5" customHeight="1">
      <c r="A894" s="39"/>
      <c r="B894" s="40"/>
      <c r="C894" s="285" t="s">
        <v>1247</v>
      </c>
      <c r="D894" s="285" t="s">
        <v>420</v>
      </c>
      <c r="E894" s="286" t="s">
        <v>1248</v>
      </c>
      <c r="F894" s="287" t="s">
        <v>1249</v>
      </c>
      <c r="G894" s="288" t="s">
        <v>332</v>
      </c>
      <c r="H894" s="289">
        <v>0.029999999999999999</v>
      </c>
      <c r="I894" s="290"/>
      <c r="J894" s="291">
        <f>ROUND(I894*H894,2)</f>
        <v>0</v>
      </c>
      <c r="K894" s="287" t="s">
        <v>230</v>
      </c>
      <c r="L894" s="292"/>
      <c r="M894" s="293" t="s">
        <v>1</v>
      </c>
      <c r="N894" s="294" t="s">
        <v>41</v>
      </c>
      <c r="O894" s="92"/>
      <c r="P894" s="237">
        <f>O894*H894</f>
        <v>0</v>
      </c>
      <c r="Q894" s="237">
        <v>1</v>
      </c>
      <c r="R894" s="237">
        <f>Q894*H894</f>
        <v>0.029999999999999999</v>
      </c>
      <c r="S894" s="237">
        <v>0</v>
      </c>
      <c r="T894" s="238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39" t="s">
        <v>480</v>
      </c>
      <c r="AT894" s="239" t="s">
        <v>420</v>
      </c>
      <c r="AU894" s="239" t="s">
        <v>85</v>
      </c>
      <c r="AY894" s="18" t="s">
        <v>224</v>
      </c>
      <c r="BE894" s="240">
        <f>IF(N894="základní",J894,0)</f>
        <v>0</v>
      </c>
      <c r="BF894" s="240">
        <f>IF(N894="snížená",J894,0)</f>
        <v>0</v>
      </c>
      <c r="BG894" s="240">
        <f>IF(N894="zákl. přenesená",J894,0)</f>
        <v>0</v>
      </c>
      <c r="BH894" s="240">
        <f>IF(N894="sníž. přenesená",J894,0)</f>
        <v>0</v>
      </c>
      <c r="BI894" s="240">
        <f>IF(N894="nulová",J894,0)</f>
        <v>0</v>
      </c>
      <c r="BJ894" s="18" t="s">
        <v>83</v>
      </c>
      <c r="BK894" s="240">
        <f>ROUND(I894*H894,2)</f>
        <v>0</v>
      </c>
      <c r="BL894" s="18" t="s">
        <v>363</v>
      </c>
      <c r="BM894" s="239" t="s">
        <v>1250</v>
      </c>
    </row>
    <row r="895" s="14" customFormat="1">
      <c r="A895" s="14"/>
      <c r="B895" s="252"/>
      <c r="C895" s="253"/>
      <c r="D895" s="243" t="s">
        <v>233</v>
      </c>
      <c r="E895" s="253"/>
      <c r="F895" s="255" t="s">
        <v>1251</v>
      </c>
      <c r="G895" s="253"/>
      <c r="H895" s="256">
        <v>0.029999999999999999</v>
      </c>
      <c r="I895" s="257"/>
      <c r="J895" s="253"/>
      <c r="K895" s="253"/>
      <c r="L895" s="258"/>
      <c r="M895" s="259"/>
      <c r="N895" s="260"/>
      <c r="O895" s="260"/>
      <c r="P895" s="260"/>
      <c r="Q895" s="260"/>
      <c r="R895" s="260"/>
      <c r="S895" s="260"/>
      <c r="T895" s="26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2" t="s">
        <v>233</v>
      </c>
      <c r="AU895" s="262" t="s">
        <v>85</v>
      </c>
      <c r="AV895" s="14" t="s">
        <v>85</v>
      </c>
      <c r="AW895" s="14" t="s">
        <v>4</v>
      </c>
      <c r="AX895" s="14" t="s">
        <v>83</v>
      </c>
      <c r="AY895" s="262" t="s">
        <v>224</v>
      </c>
    </row>
    <row r="896" s="2" customFormat="1" ht="24.15" customHeight="1">
      <c r="A896" s="39"/>
      <c r="B896" s="40"/>
      <c r="C896" s="228" t="s">
        <v>1252</v>
      </c>
      <c r="D896" s="228" t="s">
        <v>226</v>
      </c>
      <c r="E896" s="229" t="s">
        <v>1253</v>
      </c>
      <c r="F896" s="230" t="s">
        <v>1254</v>
      </c>
      <c r="G896" s="231" t="s">
        <v>296</v>
      </c>
      <c r="H896" s="232">
        <v>84.522999999999996</v>
      </c>
      <c r="I896" s="233"/>
      <c r="J896" s="234">
        <f>ROUND(I896*H896,2)</f>
        <v>0</v>
      </c>
      <c r="K896" s="230" t="s">
        <v>230</v>
      </c>
      <c r="L896" s="45"/>
      <c r="M896" s="235" t="s">
        <v>1</v>
      </c>
      <c r="N896" s="236" t="s">
        <v>41</v>
      </c>
      <c r="O896" s="92"/>
      <c r="P896" s="237">
        <f>O896*H896</f>
        <v>0</v>
      </c>
      <c r="Q896" s="237">
        <v>0</v>
      </c>
      <c r="R896" s="237">
        <f>Q896*H896</f>
        <v>0</v>
      </c>
      <c r="S896" s="237">
        <v>0</v>
      </c>
      <c r="T896" s="238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39" t="s">
        <v>363</v>
      </c>
      <c r="AT896" s="239" t="s">
        <v>226</v>
      </c>
      <c r="AU896" s="239" t="s">
        <v>85</v>
      </c>
      <c r="AY896" s="18" t="s">
        <v>224</v>
      </c>
      <c r="BE896" s="240">
        <f>IF(N896="základní",J896,0)</f>
        <v>0</v>
      </c>
      <c r="BF896" s="240">
        <f>IF(N896="snížená",J896,0)</f>
        <v>0</v>
      </c>
      <c r="BG896" s="240">
        <f>IF(N896="zákl. přenesená",J896,0)</f>
        <v>0</v>
      </c>
      <c r="BH896" s="240">
        <f>IF(N896="sníž. přenesená",J896,0)</f>
        <v>0</v>
      </c>
      <c r="BI896" s="240">
        <f>IF(N896="nulová",J896,0)</f>
        <v>0</v>
      </c>
      <c r="BJ896" s="18" t="s">
        <v>83</v>
      </c>
      <c r="BK896" s="240">
        <f>ROUND(I896*H896,2)</f>
        <v>0</v>
      </c>
      <c r="BL896" s="18" t="s">
        <v>363</v>
      </c>
      <c r="BM896" s="239" t="s">
        <v>1255</v>
      </c>
    </row>
    <row r="897" s="14" customFormat="1">
      <c r="A897" s="14"/>
      <c r="B897" s="252"/>
      <c r="C897" s="253"/>
      <c r="D897" s="243" t="s">
        <v>233</v>
      </c>
      <c r="E897" s="254" t="s">
        <v>1</v>
      </c>
      <c r="F897" s="255" t="s">
        <v>1256</v>
      </c>
      <c r="G897" s="253"/>
      <c r="H897" s="256">
        <v>20.106999999999999</v>
      </c>
      <c r="I897" s="257"/>
      <c r="J897" s="253"/>
      <c r="K897" s="253"/>
      <c r="L897" s="258"/>
      <c r="M897" s="259"/>
      <c r="N897" s="260"/>
      <c r="O897" s="260"/>
      <c r="P897" s="260"/>
      <c r="Q897" s="260"/>
      <c r="R897" s="260"/>
      <c r="S897" s="260"/>
      <c r="T897" s="26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2" t="s">
        <v>233</v>
      </c>
      <c r="AU897" s="262" t="s">
        <v>85</v>
      </c>
      <c r="AV897" s="14" t="s">
        <v>85</v>
      </c>
      <c r="AW897" s="14" t="s">
        <v>32</v>
      </c>
      <c r="AX897" s="14" t="s">
        <v>76</v>
      </c>
      <c r="AY897" s="262" t="s">
        <v>224</v>
      </c>
    </row>
    <row r="898" s="14" customFormat="1">
      <c r="A898" s="14"/>
      <c r="B898" s="252"/>
      <c r="C898" s="253"/>
      <c r="D898" s="243" t="s">
        <v>233</v>
      </c>
      <c r="E898" s="254" t="s">
        <v>1</v>
      </c>
      <c r="F898" s="255" t="s">
        <v>1257</v>
      </c>
      <c r="G898" s="253"/>
      <c r="H898" s="256">
        <v>67.896000000000001</v>
      </c>
      <c r="I898" s="257"/>
      <c r="J898" s="253"/>
      <c r="K898" s="253"/>
      <c r="L898" s="258"/>
      <c r="M898" s="259"/>
      <c r="N898" s="260"/>
      <c r="O898" s="260"/>
      <c r="P898" s="260"/>
      <c r="Q898" s="260"/>
      <c r="R898" s="260"/>
      <c r="S898" s="260"/>
      <c r="T898" s="26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2" t="s">
        <v>233</v>
      </c>
      <c r="AU898" s="262" t="s">
        <v>85</v>
      </c>
      <c r="AV898" s="14" t="s">
        <v>85</v>
      </c>
      <c r="AW898" s="14" t="s">
        <v>32</v>
      </c>
      <c r="AX898" s="14" t="s">
        <v>76</v>
      </c>
      <c r="AY898" s="262" t="s">
        <v>224</v>
      </c>
    </row>
    <row r="899" s="14" customFormat="1">
      <c r="A899" s="14"/>
      <c r="B899" s="252"/>
      <c r="C899" s="253"/>
      <c r="D899" s="243" t="s">
        <v>233</v>
      </c>
      <c r="E899" s="254" t="s">
        <v>1</v>
      </c>
      <c r="F899" s="255" t="s">
        <v>1258</v>
      </c>
      <c r="G899" s="253"/>
      <c r="H899" s="256">
        <v>-3.48</v>
      </c>
      <c r="I899" s="257"/>
      <c r="J899" s="253"/>
      <c r="K899" s="253"/>
      <c r="L899" s="258"/>
      <c r="M899" s="259"/>
      <c r="N899" s="260"/>
      <c r="O899" s="260"/>
      <c r="P899" s="260"/>
      <c r="Q899" s="260"/>
      <c r="R899" s="260"/>
      <c r="S899" s="260"/>
      <c r="T899" s="26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2" t="s">
        <v>233</v>
      </c>
      <c r="AU899" s="262" t="s">
        <v>85</v>
      </c>
      <c r="AV899" s="14" t="s">
        <v>85</v>
      </c>
      <c r="AW899" s="14" t="s">
        <v>32</v>
      </c>
      <c r="AX899" s="14" t="s">
        <v>76</v>
      </c>
      <c r="AY899" s="262" t="s">
        <v>224</v>
      </c>
    </row>
    <row r="900" s="15" customFormat="1">
      <c r="A900" s="15"/>
      <c r="B900" s="263"/>
      <c r="C900" s="264"/>
      <c r="D900" s="243" t="s">
        <v>233</v>
      </c>
      <c r="E900" s="265" t="s">
        <v>1</v>
      </c>
      <c r="F900" s="266" t="s">
        <v>237</v>
      </c>
      <c r="G900" s="264"/>
      <c r="H900" s="267">
        <v>84.522999999999996</v>
      </c>
      <c r="I900" s="268"/>
      <c r="J900" s="264"/>
      <c r="K900" s="264"/>
      <c r="L900" s="269"/>
      <c r="M900" s="270"/>
      <c r="N900" s="271"/>
      <c r="O900" s="271"/>
      <c r="P900" s="271"/>
      <c r="Q900" s="271"/>
      <c r="R900" s="271"/>
      <c r="S900" s="271"/>
      <c r="T900" s="272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3" t="s">
        <v>233</v>
      </c>
      <c r="AU900" s="273" t="s">
        <v>85</v>
      </c>
      <c r="AV900" s="15" t="s">
        <v>231</v>
      </c>
      <c r="AW900" s="15" t="s">
        <v>32</v>
      </c>
      <c r="AX900" s="15" t="s">
        <v>83</v>
      </c>
      <c r="AY900" s="273" t="s">
        <v>224</v>
      </c>
    </row>
    <row r="901" s="2" customFormat="1" ht="16.5" customHeight="1">
      <c r="A901" s="39"/>
      <c r="B901" s="40"/>
      <c r="C901" s="285" t="s">
        <v>1259</v>
      </c>
      <c r="D901" s="285" t="s">
        <v>420</v>
      </c>
      <c r="E901" s="286" t="s">
        <v>1248</v>
      </c>
      <c r="F901" s="287" t="s">
        <v>1249</v>
      </c>
      <c r="G901" s="288" t="s">
        <v>332</v>
      </c>
      <c r="H901" s="289">
        <v>0.029999999999999999</v>
      </c>
      <c r="I901" s="290"/>
      <c r="J901" s="291">
        <f>ROUND(I901*H901,2)</f>
        <v>0</v>
      </c>
      <c r="K901" s="287" t="s">
        <v>230</v>
      </c>
      <c r="L901" s="292"/>
      <c r="M901" s="293" t="s">
        <v>1</v>
      </c>
      <c r="N901" s="294" t="s">
        <v>41</v>
      </c>
      <c r="O901" s="92"/>
      <c r="P901" s="237">
        <f>O901*H901</f>
        <v>0</v>
      </c>
      <c r="Q901" s="237">
        <v>1</v>
      </c>
      <c r="R901" s="237">
        <f>Q901*H901</f>
        <v>0.029999999999999999</v>
      </c>
      <c r="S901" s="237">
        <v>0</v>
      </c>
      <c r="T901" s="238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9" t="s">
        <v>480</v>
      </c>
      <c r="AT901" s="239" t="s">
        <v>420</v>
      </c>
      <c r="AU901" s="239" t="s">
        <v>85</v>
      </c>
      <c r="AY901" s="18" t="s">
        <v>224</v>
      </c>
      <c r="BE901" s="240">
        <f>IF(N901="základní",J901,0)</f>
        <v>0</v>
      </c>
      <c r="BF901" s="240">
        <f>IF(N901="snížená",J901,0)</f>
        <v>0</v>
      </c>
      <c r="BG901" s="240">
        <f>IF(N901="zákl. přenesená",J901,0)</f>
        <v>0</v>
      </c>
      <c r="BH901" s="240">
        <f>IF(N901="sníž. přenesená",J901,0)</f>
        <v>0</v>
      </c>
      <c r="BI901" s="240">
        <f>IF(N901="nulová",J901,0)</f>
        <v>0</v>
      </c>
      <c r="BJ901" s="18" t="s">
        <v>83</v>
      </c>
      <c r="BK901" s="240">
        <f>ROUND(I901*H901,2)</f>
        <v>0</v>
      </c>
      <c r="BL901" s="18" t="s">
        <v>363</v>
      </c>
      <c r="BM901" s="239" t="s">
        <v>1260</v>
      </c>
    </row>
    <row r="902" s="14" customFormat="1">
      <c r="A902" s="14"/>
      <c r="B902" s="252"/>
      <c r="C902" s="253"/>
      <c r="D902" s="243" t="s">
        <v>233</v>
      </c>
      <c r="E902" s="253"/>
      <c r="F902" s="255" t="s">
        <v>1261</v>
      </c>
      <c r="G902" s="253"/>
      <c r="H902" s="256">
        <v>0.029999999999999999</v>
      </c>
      <c r="I902" s="257"/>
      <c r="J902" s="253"/>
      <c r="K902" s="253"/>
      <c r="L902" s="258"/>
      <c r="M902" s="259"/>
      <c r="N902" s="260"/>
      <c r="O902" s="260"/>
      <c r="P902" s="260"/>
      <c r="Q902" s="260"/>
      <c r="R902" s="260"/>
      <c r="S902" s="260"/>
      <c r="T902" s="261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2" t="s">
        <v>233</v>
      </c>
      <c r="AU902" s="262" t="s">
        <v>85</v>
      </c>
      <c r="AV902" s="14" t="s">
        <v>85</v>
      </c>
      <c r="AW902" s="14" t="s">
        <v>4</v>
      </c>
      <c r="AX902" s="14" t="s">
        <v>83</v>
      </c>
      <c r="AY902" s="262" t="s">
        <v>224</v>
      </c>
    </row>
    <row r="903" s="2" customFormat="1" ht="24.15" customHeight="1">
      <c r="A903" s="39"/>
      <c r="B903" s="40"/>
      <c r="C903" s="228" t="s">
        <v>1262</v>
      </c>
      <c r="D903" s="228" t="s">
        <v>226</v>
      </c>
      <c r="E903" s="229" t="s">
        <v>1263</v>
      </c>
      <c r="F903" s="230" t="s">
        <v>1264</v>
      </c>
      <c r="G903" s="231" t="s">
        <v>296</v>
      </c>
      <c r="H903" s="232">
        <v>100</v>
      </c>
      <c r="I903" s="233"/>
      <c r="J903" s="234">
        <f>ROUND(I903*H903,2)</f>
        <v>0</v>
      </c>
      <c r="K903" s="230" t="s">
        <v>230</v>
      </c>
      <c r="L903" s="45"/>
      <c r="M903" s="235" t="s">
        <v>1</v>
      </c>
      <c r="N903" s="236" t="s">
        <v>41</v>
      </c>
      <c r="O903" s="92"/>
      <c r="P903" s="237">
        <f>O903*H903</f>
        <v>0</v>
      </c>
      <c r="Q903" s="237">
        <v>0.00040000000000000002</v>
      </c>
      <c r="R903" s="237">
        <f>Q903*H903</f>
        <v>0.040000000000000001</v>
      </c>
      <c r="S903" s="237">
        <v>0</v>
      </c>
      <c r="T903" s="238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9" t="s">
        <v>363</v>
      </c>
      <c r="AT903" s="239" t="s">
        <v>226</v>
      </c>
      <c r="AU903" s="239" t="s">
        <v>85</v>
      </c>
      <c r="AY903" s="18" t="s">
        <v>224</v>
      </c>
      <c r="BE903" s="240">
        <f>IF(N903="základní",J903,0)</f>
        <v>0</v>
      </c>
      <c r="BF903" s="240">
        <f>IF(N903="snížená",J903,0)</f>
        <v>0</v>
      </c>
      <c r="BG903" s="240">
        <f>IF(N903="zákl. přenesená",J903,0)</f>
        <v>0</v>
      </c>
      <c r="BH903" s="240">
        <f>IF(N903="sníž. přenesená",J903,0)</f>
        <v>0</v>
      </c>
      <c r="BI903" s="240">
        <f>IF(N903="nulová",J903,0)</f>
        <v>0</v>
      </c>
      <c r="BJ903" s="18" t="s">
        <v>83</v>
      </c>
      <c r="BK903" s="240">
        <f>ROUND(I903*H903,2)</f>
        <v>0</v>
      </c>
      <c r="BL903" s="18" t="s">
        <v>363</v>
      </c>
      <c r="BM903" s="239" t="s">
        <v>1265</v>
      </c>
    </row>
    <row r="904" s="2" customFormat="1" ht="49.05" customHeight="1">
      <c r="A904" s="39"/>
      <c r="B904" s="40"/>
      <c r="C904" s="285" t="s">
        <v>1266</v>
      </c>
      <c r="D904" s="285" t="s">
        <v>420</v>
      </c>
      <c r="E904" s="286" t="s">
        <v>1267</v>
      </c>
      <c r="F904" s="287" t="s">
        <v>1268</v>
      </c>
      <c r="G904" s="288" t="s">
        <v>296</v>
      </c>
      <c r="H904" s="289">
        <v>115</v>
      </c>
      <c r="I904" s="290"/>
      <c r="J904" s="291">
        <f>ROUND(I904*H904,2)</f>
        <v>0</v>
      </c>
      <c r="K904" s="287" t="s">
        <v>230</v>
      </c>
      <c r="L904" s="292"/>
      <c r="M904" s="293" t="s">
        <v>1</v>
      </c>
      <c r="N904" s="294" t="s">
        <v>41</v>
      </c>
      <c r="O904" s="92"/>
      <c r="P904" s="237">
        <f>O904*H904</f>
        <v>0</v>
      </c>
      <c r="Q904" s="237">
        <v>0.0053</v>
      </c>
      <c r="R904" s="237">
        <f>Q904*H904</f>
        <v>0.60950000000000004</v>
      </c>
      <c r="S904" s="237">
        <v>0</v>
      </c>
      <c r="T904" s="238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39" t="s">
        <v>480</v>
      </c>
      <c r="AT904" s="239" t="s">
        <v>420</v>
      </c>
      <c r="AU904" s="239" t="s">
        <v>85</v>
      </c>
      <c r="AY904" s="18" t="s">
        <v>224</v>
      </c>
      <c r="BE904" s="240">
        <f>IF(N904="základní",J904,0)</f>
        <v>0</v>
      </c>
      <c r="BF904" s="240">
        <f>IF(N904="snížená",J904,0)</f>
        <v>0</v>
      </c>
      <c r="BG904" s="240">
        <f>IF(N904="zákl. přenesená",J904,0)</f>
        <v>0</v>
      </c>
      <c r="BH904" s="240">
        <f>IF(N904="sníž. přenesená",J904,0)</f>
        <v>0</v>
      </c>
      <c r="BI904" s="240">
        <f>IF(N904="nulová",J904,0)</f>
        <v>0</v>
      </c>
      <c r="BJ904" s="18" t="s">
        <v>83</v>
      </c>
      <c r="BK904" s="240">
        <f>ROUND(I904*H904,2)</f>
        <v>0</v>
      </c>
      <c r="BL904" s="18" t="s">
        <v>363</v>
      </c>
      <c r="BM904" s="239" t="s">
        <v>1269</v>
      </c>
    </row>
    <row r="905" s="14" customFormat="1">
      <c r="A905" s="14"/>
      <c r="B905" s="252"/>
      <c r="C905" s="253"/>
      <c r="D905" s="243" t="s">
        <v>233</v>
      </c>
      <c r="E905" s="253"/>
      <c r="F905" s="255" t="s">
        <v>1270</v>
      </c>
      <c r="G905" s="253"/>
      <c r="H905" s="256">
        <v>115</v>
      </c>
      <c r="I905" s="257"/>
      <c r="J905" s="253"/>
      <c r="K905" s="253"/>
      <c r="L905" s="258"/>
      <c r="M905" s="259"/>
      <c r="N905" s="260"/>
      <c r="O905" s="260"/>
      <c r="P905" s="260"/>
      <c r="Q905" s="260"/>
      <c r="R905" s="260"/>
      <c r="S905" s="260"/>
      <c r="T905" s="26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2" t="s">
        <v>233</v>
      </c>
      <c r="AU905" s="262" t="s">
        <v>85</v>
      </c>
      <c r="AV905" s="14" t="s">
        <v>85</v>
      </c>
      <c r="AW905" s="14" t="s">
        <v>4</v>
      </c>
      <c r="AX905" s="14" t="s">
        <v>83</v>
      </c>
      <c r="AY905" s="262" t="s">
        <v>224</v>
      </c>
    </row>
    <row r="906" s="2" customFormat="1" ht="24.15" customHeight="1">
      <c r="A906" s="39"/>
      <c r="B906" s="40"/>
      <c r="C906" s="228" t="s">
        <v>1271</v>
      </c>
      <c r="D906" s="228" t="s">
        <v>226</v>
      </c>
      <c r="E906" s="229" t="s">
        <v>1272</v>
      </c>
      <c r="F906" s="230" t="s">
        <v>1273</v>
      </c>
      <c r="G906" s="231" t="s">
        <v>296</v>
      </c>
      <c r="H906" s="232">
        <v>84.522999999999996</v>
      </c>
      <c r="I906" s="233"/>
      <c r="J906" s="234">
        <f>ROUND(I906*H906,2)</f>
        <v>0</v>
      </c>
      <c r="K906" s="230" t="s">
        <v>230</v>
      </c>
      <c r="L906" s="45"/>
      <c r="M906" s="235" t="s">
        <v>1</v>
      </c>
      <c r="N906" s="236" t="s">
        <v>41</v>
      </c>
      <c r="O906" s="92"/>
      <c r="P906" s="237">
        <f>O906*H906</f>
        <v>0</v>
      </c>
      <c r="Q906" s="237">
        <v>0.00040000000000000002</v>
      </c>
      <c r="R906" s="237">
        <f>Q906*H906</f>
        <v>0.033809199999999998</v>
      </c>
      <c r="S906" s="237">
        <v>0</v>
      </c>
      <c r="T906" s="238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9" t="s">
        <v>363</v>
      </c>
      <c r="AT906" s="239" t="s">
        <v>226</v>
      </c>
      <c r="AU906" s="239" t="s">
        <v>85</v>
      </c>
      <c r="AY906" s="18" t="s">
        <v>224</v>
      </c>
      <c r="BE906" s="240">
        <f>IF(N906="základní",J906,0)</f>
        <v>0</v>
      </c>
      <c r="BF906" s="240">
        <f>IF(N906="snížená",J906,0)</f>
        <v>0</v>
      </c>
      <c r="BG906" s="240">
        <f>IF(N906="zákl. přenesená",J906,0)</f>
        <v>0</v>
      </c>
      <c r="BH906" s="240">
        <f>IF(N906="sníž. přenesená",J906,0)</f>
        <v>0</v>
      </c>
      <c r="BI906" s="240">
        <f>IF(N906="nulová",J906,0)</f>
        <v>0</v>
      </c>
      <c r="BJ906" s="18" t="s">
        <v>83</v>
      </c>
      <c r="BK906" s="240">
        <f>ROUND(I906*H906,2)</f>
        <v>0</v>
      </c>
      <c r="BL906" s="18" t="s">
        <v>363</v>
      </c>
      <c r="BM906" s="239" t="s">
        <v>1274</v>
      </c>
    </row>
    <row r="907" s="2" customFormat="1" ht="49.05" customHeight="1">
      <c r="A907" s="39"/>
      <c r="B907" s="40"/>
      <c r="C907" s="285" t="s">
        <v>1275</v>
      </c>
      <c r="D907" s="285" t="s">
        <v>420</v>
      </c>
      <c r="E907" s="286" t="s">
        <v>1267</v>
      </c>
      <c r="F907" s="287" t="s">
        <v>1268</v>
      </c>
      <c r="G907" s="288" t="s">
        <v>296</v>
      </c>
      <c r="H907" s="289">
        <v>117.3</v>
      </c>
      <c r="I907" s="290"/>
      <c r="J907" s="291">
        <f>ROUND(I907*H907,2)</f>
        <v>0</v>
      </c>
      <c r="K907" s="287" t="s">
        <v>230</v>
      </c>
      <c r="L907" s="292"/>
      <c r="M907" s="293" t="s">
        <v>1</v>
      </c>
      <c r="N907" s="294" t="s">
        <v>41</v>
      </c>
      <c r="O907" s="92"/>
      <c r="P907" s="237">
        <f>O907*H907</f>
        <v>0</v>
      </c>
      <c r="Q907" s="237">
        <v>0.0053</v>
      </c>
      <c r="R907" s="237">
        <f>Q907*H907</f>
        <v>0.62168999999999996</v>
      </c>
      <c r="S907" s="237">
        <v>0</v>
      </c>
      <c r="T907" s="238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9" t="s">
        <v>480</v>
      </c>
      <c r="AT907" s="239" t="s">
        <v>420</v>
      </c>
      <c r="AU907" s="239" t="s">
        <v>85</v>
      </c>
      <c r="AY907" s="18" t="s">
        <v>224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8" t="s">
        <v>83</v>
      </c>
      <c r="BK907" s="240">
        <f>ROUND(I907*H907,2)</f>
        <v>0</v>
      </c>
      <c r="BL907" s="18" t="s">
        <v>363</v>
      </c>
      <c r="BM907" s="239" t="s">
        <v>1276</v>
      </c>
    </row>
    <row r="908" s="14" customFormat="1">
      <c r="A908" s="14"/>
      <c r="B908" s="252"/>
      <c r="C908" s="253"/>
      <c r="D908" s="243" t="s">
        <v>233</v>
      </c>
      <c r="E908" s="254" t="s">
        <v>1</v>
      </c>
      <c r="F908" s="255" t="s">
        <v>1277</v>
      </c>
      <c r="G908" s="253"/>
      <c r="H908" s="256">
        <v>102</v>
      </c>
      <c r="I908" s="257"/>
      <c r="J908" s="253"/>
      <c r="K908" s="253"/>
      <c r="L908" s="258"/>
      <c r="M908" s="259"/>
      <c r="N908" s="260"/>
      <c r="O908" s="260"/>
      <c r="P908" s="260"/>
      <c r="Q908" s="260"/>
      <c r="R908" s="260"/>
      <c r="S908" s="260"/>
      <c r="T908" s="26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2" t="s">
        <v>233</v>
      </c>
      <c r="AU908" s="262" t="s">
        <v>85</v>
      </c>
      <c r="AV908" s="14" t="s">
        <v>85</v>
      </c>
      <c r="AW908" s="14" t="s">
        <v>32</v>
      </c>
      <c r="AX908" s="14" t="s">
        <v>83</v>
      </c>
      <c r="AY908" s="262" t="s">
        <v>224</v>
      </c>
    </row>
    <row r="909" s="14" customFormat="1">
      <c r="A909" s="14"/>
      <c r="B909" s="252"/>
      <c r="C909" s="253"/>
      <c r="D909" s="243" t="s">
        <v>233</v>
      </c>
      <c r="E909" s="253"/>
      <c r="F909" s="255" t="s">
        <v>1278</v>
      </c>
      <c r="G909" s="253"/>
      <c r="H909" s="256">
        <v>117.3</v>
      </c>
      <c r="I909" s="257"/>
      <c r="J909" s="253"/>
      <c r="K909" s="253"/>
      <c r="L909" s="258"/>
      <c r="M909" s="259"/>
      <c r="N909" s="260"/>
      <c r="O909" s="260"/>
      <c r="P909" s="260"/>
      <c r="Q909" s="260"/>
      <c r="R909" s="260"/>
      <c r="S909" s="260"/>
      <c r="T909" s="26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2" t="s">
        <v>233</v>
      </c>
      <c r="AU909" s="262" t="s">
        <v>85</v>
      </c>
      <c r="AV909" s="14" t="s">
        <v>85</v>
      </c>
      <c r="AW909" s="14" t="s">
        <v>4</v>
      </c>
      <c r="AX909" s="14" t="s">
        <v>83</v>
      </c>
      <c r="AY909" s="262" t="s">
        <v>224</v>
      </c>
    </row>
    <row r="910" s="2" customFormat="1" ht="24.15" customHeight="1">
      <c r="A910" s="39"/>
      <c r="B910" s="40"/>
      <c r="C910" s="228" t="s">
        <v>1279</v>
      </c>
      <c r="D910" s="228" t="s">
        <v>226</v>
      </c>
      <c r="E910" s="229" t="s">
        <v>1280</v>
      </c>
      <c r="F910" s="230" t="s">
        <v>1281</v>
      </c>
      <c r="G910" s="231" t="s">
        <v>1282</v>
      </c>
      <c r="H910" s="295"/>
      <c r="I910" s="233"/>
      <c r="J910" s="234">
        <f>ROUND(I910*H910,2)</f>
        <v>0</v>
      </c>
      <c r="K910" s="230" t="s">
        <v>230</v>
      </c>
      <c r="L910" s="45"/>
      <c r="M910" s="235" t="s">
        <v>1</v>
      </c>
      <c r="N910" s="236" t="s">
        <v>41</v>
      </c>
      <c r="O910" s="92"/>
      <c r="P910" s="237">
        <f>O910*H910</f>
        <v>0</v>
      </c>
      <c r="Q910" s="237">
        <v>0</v>
      </c>
      <c r="R910" s="237">
        <f>Q910*H910</f>
        <v>0</v>
      </c>
      <c r="S910" s="237">
        <v>0</v>
      </c>
      <c r="T910" s="238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9" t="s">
        <v>363</v>
      </c>
      <c r="AT910" s="239" t="s">
        <v>226</v>
      </c>
      <c r="AU910" s="239" t="s">
        <v>85</v>
      </c>
      <c r="AY910" s="18" t="s">
        <v>224</v>
      </c>
      <c r="BE910" s="240">
        <f>IF(N910="základní",J910,0)</f>
        <v>0</v>
      </c>
      <c r="BF910" s="240">
        <f>IF(N910="snížená",J910,0)</f>
        <v>0</v>
      </c>
      <c r="BG910" s="240">
        <f>IF(N910="zákl. přenesená",J910,0)</f>
        <v>0</v>
      </c>
      <c r="BH910" s="240">
        <f>IF(N910="sníž. přenesená",J910,0)</f>
        <v>0</v>
      </c>
      <c r="BI910" s="240">
        <f>IF(N910="nulová",J910,0)</f>
        <v>0</v>
      </c>
      <c r="BJ910" s="18" t="s">
        <v>83</v>
      </c>
      <c r="BK910" s="240">
        <f>ROUND(I910*H910,2)</f>
        <v>0</v>
      </c>
      <c r="BL910" s="18" t="s">
        <v>363</v>
      </c>
      <c r="BM910" s="239" t="s">
        <v>1283</v>
      </c>
    </row>
    <row r="911" s="12" customFormat="1" ht="22.8" customHeight="1">
      <c r="A911" s="12"/>
      <c r="B911" s="212"/>
      <c r="C911" s="213"/>
      <c r="D911" s="214" t="s">
        <v>75</v>
      </c>
      <c r="E911" s="226" t="s">
        <v>1284</v>
      </c>
      <c r="F911" s="226" t="s">
        <v>1285</v>
      </c>
      <c r="G911" s="213"/>
      <c r="H911" s="213"/>
      <c r="I911" s="216"/>
      <c r="J911" s="227">
        <f>BK911</f>
        <v>0</v>
      </c>
      <c r="K911" s="213"/>
      <c r="L911" s="218"/>
      <c r="M911" s="219"/>
      <c r="N911" s="220"/>
      <c r="O911" s="220"/>
      <c r="P911" s="221">
        <f>SUM(P912:P938)</f>
        <v>0</v>
      </c>
      <c r="Q911" s="220"/>
      <c r="R911" s="221">
        <f>SUM(R912:R938)</f>
        <v>1.6649000000000001</v>
      </c>
      <c r="S911" s="220"/>
      <c r="T911" s="222">
        <f>SUM(T912:T938)</f>
        <v>0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23" t="s">
        <v>85</v>
      </c>
      <c r="AT911" s="224" t="s">
        <v>75</v>
      </c>
      <c r="AU911" s="224" t="s">
        <v>83</v>
      </c>
      <c r="AY911" s="223" t="s">
        <v>224</v>
      </c>
      <c r="BK911" s="225">
        <f>SUM(BK912:BK938)</f>
        <v>0</v>
      </c>
    </row>
    <row r="912" s="2" customFormat="1" ht="24.15" customHeight="1">
      <c r="A912" s="39"/>
      <c r="B912" s="40"/>
      <c r="C912" s="228" t="s">
        <v>1286</v>
      </c>
      <c r="D912" s="228" t="s">
        <v>226</v>
      </c>
      <c r="E912" s="229" t="s">
        <v>1287</v>
      </c>
      <c r="F912" s="230" t="s">
        <v>1288</v>
      </c>
      <c r="G912" s="231" t="s">
        <v>296</v>
      </c>
      <c r="H912" s="232">
        <v>210</v>
      </c>
      <c r="I912" s="233"/>
      <c r="J912" s="234">
        <f>ROUND(I912*H912,2)</f>
        <v>0</v>
      </c>
      <c r="K912" s="230" t="s">
        <v>230</v>
      </c>
      <c r="L912" s="45"/>
      <c r="M912" s="235" t="s">
        <v>1</v>
      </c>
      <c r="N912" s="236" t="s">
        <v>41</v>
      </c>
      <c r="O912" s="92"/>
      <c r="P912" s="237">
        <f>O912*H912</f>
        <v>0</v>
      </c>
      <c r="Q912" s="237">
        <v>0</v>
      </c>
      <c r="R912" s="237">
        <f>Q912*H912</f>
        <v>0</v>
      </c>
      <c r="S912" s="237">
        <v>0</v>
      </c>
      <c r="T912" s="238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9" t="s">
        <v>363</v>
      </c>
      <c r="AT912" s="239" t="s">
        <v>226</v>
      </c>
      <c r="AU912" s="239" t="s">
        <v>85</v>
      </c>
      <c r="AY912" s="18" t="s">
        <v>224</v>
      </c>
      <c r="BE912" s="240">
        <f>IF(N912="základní",J912,0)</f>
        <v>0</v>
      </c>
      <c r="BF912" s="240">
        <f>IF(N912="snížená",J912,0)</f>
        <v>0</v>
      </c>
      <c r="BG912" s="240">
        <f>IF(N912="zákl. přenesená",J912,0)</f>
        <v>0</v>
      </c>
      <c r="BH912" s="240">
        <f>IF(N912="sníž. přenesená",J912,0)</f>
        <v>0</v>
      </c>
      <c r="BI912" s="240">
        <f>IF(N912="nulová",J912,0)</f>
        <v>0</v>
      </c>
      <c r="BJ912" s="18" t="s">
        <v>83</v>
      </c>
      <c r="BK912" s="240">
        <f>ROUND(I912*H912,2)</f>
        <v>0</v>
      </c>
      <c r="BL912" s="18" t="s">
        <v>363</v>
      </c>
      <c r="BM912" s="239" t="s">
        <v>1289</v>
      </c>
    </row>
    <row r="913" s="14" customFormat="1">
      <c r="A913" s="14"/>
      <c r="B913" s="252"/>
      <c r="C913" s="253"/>
      <c r="D913" s="243" t="s">
        <v>233</v>
      </c>
      <c r="E913" s="254" t="s">
        <v>1</v>
      </c>
      <c r="F913" s="255" t="s">
        <v>1290</v>
      </c>
      <c r="G913" s="253"/>
      <c r="H913" s="256">
        <v>123.434</v>
      </c>
      <c r="I913" s="257"/>
      <c r="J913" s="253"/>
      <c r="K913" s="253"/>
      <c r="L913" s="258"/>
      <c r="M913" s="259"/>
      <c r="N913" s="260"/>
      <c r="O913" s="260"/>
      <c r="P913" s="260"/>
      <c r="Q913" s="260"/>
      <c r="R913" s="260"/>
      <c r="S913" s="260"/>
      <c r="T913" s="26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2" t="s">
        <v>233</v>
      </c>
      <c r="AU913" s="262" t="s">
        <v>85</v>
      </c>
      <c r="AV913" s="14" t="s">
        <v>85</v>
      </c>
      <c r="AW913" s="14" t="s">
        <v>32</v>
      </c>
      <c r="AX913" s="14" t="s">
        <v>76</v>
      </c>
      <c r="AY913" s="262" t="s">
        <v>224</v>
      </c>
    </row>
    <row r="914" s="14" customFormat="1">
      <c r="A914" s="14"/>
      <c r="B914" s="252"/>
      <c r="C914" s="253"/>
      <c r="D914" s="243" t="s">
        <v>233</v>
      </c>
      <c r="E914" s="254" t="s">
        <v>1</v>
      </c>
      <c r="F914" s="255" t="s">
        <v>1291</v>
      </c>
      <c r="G914" s="253"/>
      <c r="H914" s="256">
        <v>21.111000000000001</v>
      </c>
      <c r="I914" s="257"/>
      <c r="J914" s="253"/>
      <c r="K914" s="253"/>
      <c r="L914" s="258"/>
      <c r="M914" s="259"/>
      <c r="N914" s="260"/>
      <c r="O914" s="260"/>
      <c r="P914" s="260"/>
      <c r="Q914" s="260"/>
      <c r="R914" s="260"/>
      <c r="S914" s="260"/>
      <c r="T914" s="26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2" t="s">
        <v>233</v>
      </c>
      <c r="AU914" s="262" t="s">
        <v>85</v>
      </c>
      <c r="AV914" s="14" t="s">
        <v>85</v>
      </c>
      <c r="AW914" s="14" t="s">
        <v>32</v>
      </c>
      <c r="AX914" s="14" t="s">
        <v>76</v>
      </c>
      <c r="AY914" s="262" t="s">
        <v>224</v>
      </c>
    </row>
    <row r="915" s="14" customFormat="1">
      <c r="A915" s="14"/>
      <c r="B915" s="252"/>
      <c r="C915" s="253"/>
      <c r="D915" s="243" t="s">
        <v>233</v>
      </c>
      <c r="E915" s="254" t="s">
        <v>1</v>
      </c>
      <c r="F915" s="255" t="s">
        <v>1292</v>
      </c>
      <c r="G915" s="253"/>
      <c r="H915" s="256">
        <v>6.7999999999999998</v>
      </c>
      <c r="I915" s="257"/>
      <c r="J915" s="253"/>
      <c r="K915" s="253"/>
      <c r="L915" s="258"/>
      <c r="M915" s="259"/>
      <c r="N915" s="260"/>
      <c r="O915" s="260"/>
      <c r="P915" s="260"/>
      <c r="Q915" s="260"/>
      <c r="R915" s="260"/>
      <c r="S915" s="260"/>
      <c r="T915" s="26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2" t="s">
        <v>233</v>
      </c>
      <c r="AU915" s="262" t="s">
        <v>85</v>
      </c>
      <c r="AV915" s="14" t="s">
        <v>85</v>
      </c>
      <c r="AW915" s="14" t="s">
        <v>32</v>
      </c>
      <c r="AX915" s="14" t="s">
        <v>76</v>
      </c>
      <c r="AY915" s="262" t="s">
        <v>224</v>
      </c>
    </row>
    <row r="916" s="14" customFormat="1">
      <c r="A916" s="14"/>
      <c r="B916" s="252"/>
      <c r="C916" s="253"/>
      <c r="D916" s="243" t="s">
        <v>233</v>
      </c>
      <c r="E916" s="254" t="s">
        <v>1</v>
      </c>
      <c r="F916" s="255" t="s">
        <v>1293</v>
      </c>
      <c r="G916" s="253"/>
      <c r="H916" s="256">
        <v>45.630000000000003</v>
      </c>
      <c r="I916" s="257"/>
      <c r="J916" s="253"/>
      <c r="K916" s="253"/>
      <c r="L916" s="258"/>
      <c r="M916" s="259"/>
      <c r="N916" s="260"/>
      <c r="O916" s="260"/>
      <c r="P916" s="260"/>
      <c r="Q916" s="260"/>
      <c r="R916" s="260"/>
      <c r="S916" s="260"/>
      <c r="T916" s="26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2" t="s">
        <v>233</v>
      </c>
      <c r="AU916" s="262" t="s">
        <v>85</v>
      </c>
      <c r="AV916" s="14" t="s">
        <v>85</v>
      </c>
      <c r="AW916" s="14" t="s">
        <v>32</v>
      </c>
      <c r="AX916" s="14" t="s">
        <v>76</v>
      </c>
      <c r="AY916" s="262" t="s">
        <v>224</v>
      </c>
    </row>
    <row r="917" s="14" customFormat="1">
      <c r="A917" s="14"/>
      <c r="B917" s="252"/>
      <c r="C917" s="253"/>
      <c r="D917" s="243" t="s">
        <v>233</v>
      </c>
      <c r="E917" s="254" t="s">
        <v>1</v>
      </c>
      <c r="F917" s="255" t="s">
        <v>1294</v>
      </c>
      <c r="G917" s="253"/>
      <c r="H917" s="256">
        <v>9.3680000000000003</v>
      </c>
      <c r="I917" s="257"/>
      <c r="J917" s="253"/>
      <c r="K917" s="253"/>
      <c r="L917" s="258"/>
      <c r="M917" s="259"/>
      <c r="N917" s="260"/>
      <c r="O917" s="260"/>
      <c r="P917" s="260"/>
      <c r="Q917" s="260"/>
      <c r="R917" s="260"/>
      <c r="S917" s="260"/>
      <c r="T917" s="261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2" t="s">
        <v>233</v>
      </c>
      <c r="AU917" s="262" t="s">
        <v>85</v>
      </c>
      <c r="AV917" s="14" t="s">
        <v>85</v>
      </c>
      <c r="AW917" s="14" t="s">
        <v>32</v>
      </c>
      <c r="AX917" s="14" t="s">
        <v>76</v>
      </c>
      <c r="AY917" s="262" t="s">
        <v>224</v>
      </c>
    </row>
    <row r="918" s="14" customFormat="1">
      <c r="A918" s="14"/>
      <c r="B918" s="252"/>
      <c r="C918" s="253"/>
      <c r="D918" s="243" t="s">
        <v>233</v>
      </c>
      <c r="E918" s="254" t="s">
        <v>1</v>
      </c>
      <c r="F918" s="255" t="s">
        <v>1295</v>
      </c>
      <c r="G918" s="253"/>
      <c r="H918" s="256">
        <v>3.472</v>
      </c>
      <c r="I918" s="257"/>
      <c r="J918" s="253"/>
      <c r="K918" s="253"/>
      <c r="L918" s="258"/>
      <c r="M918" s="259"/>
      <c r="N918" s="260"/>
      <c r="O918" s="260"/>
      <c r="P918" s="260"/>
      <c r="Q918" s="260"/>
      <c r="R918" s="260"/>
      <c r="S918" s="260"/>
      <c r="T918" s="26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2" t="s">
        <v>233</v>
      </c>
      <c r="AU918" s="262" t="s">
        <v>85</v>
      </c>
      <c r="AV918" s="14" t="s">
        <v>85</v>
      </c>
      <c r="AW918" s="14" t="s">
        <v>32</v>
      </c>
      <c r="AX918" s="14" t="s">
        <v>76</v>
      </c>
      <c r="AY918" s="262" t="s">
        <v>224</v>
      </c>
    </row>
    <row r="919" s="15" customFormat="1">
      <c r="A919" s="15"/>
      <c r="B919" s="263"/>
      <c r="C919" s="264"/>
      <c r="D919" s="243" t="s">
        <v>233</v>
      </c>
      <c r="E919" s="265" t="s">
        <v>1</v>
      </c>
      <c r="F919" s="266" t="s">
        <v>237</v>
      </c>
      <c r="G919" s="264"/>
      <c r="H919" s="267">
        <v>209.815</v>
      </c>
      <c r="I919" s="268"/>
      <c r="J919" s="264"/>
      <c r="K919" s="264"/>
      <c r="L919" s="269"/>
      <c r="M919" s="270"/>
      <c r="N919" s="271"/>
      <c r="O919" s="271"/>
      <c r="P919" s="271"/>
      <c r="Q919" s="271"/>
      <c r="R919" s="271"/>
      <c r="S919" s="271"/>
      <c r="T919" s="272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73" t="s">
        <v>233</v>
      </c>
      <c r="AU919" s="273" t="s">
        <v>85</v>
      </c>
      <c r="AV919" s="15" t="s">
        <v>231</v>
      </c>
      <c r="AW919" s="15" t="s">
        <v>32</v>
      </c>
      <c r="AX919" s="15" t="s">
        <v>76</v>
      </c>
      <c r="AY919" s="273" t="s">
        <v>224</v>
      </c>
    </row>
    <row r="920" s="14" customFormat="1">
      <c r="A920" s="14"/>
      <c r="B920" s="252"/>
      <c r="C920" s="253"/>
      <c r="D920" s="243" t="s">
        <v>233</v>
      </c>
      <c r="E920" s="254" t="s">
        <v>1</v>
      </c>
      <c r="F920" s="255" t="s">
        <v>1296</v>
      </c>
      <c r="G920" s="253"/>
      <c r="H920" s="256">
        <v>210</v>
      </c>
      <c r="I920" s="257"/>
      <c r="J920" s="253"/>
      <c r="K920" s="253"/>
      <c r="L920" s="258"/>
      <c r="M920" s="259"/>
      <c r="N920" s="260"/>
      <c r="O920" s="260"/>
      <c r="P920" s="260"/>
      <c r="Q920" s="260"/>
      <c r="R920" s="260"/>
      <c r="S920" s="260"/>
      <c r="T920" s="261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2" t="s">
        <v>233</v>
      </c>
      <c r="AU920" s="262" t="s">
        <v>85</v>
      </c>
      <c r="AV920" s="14" t="s">
        <v>85</v>
      </c>
      <c r="AW920" s="14" t="s">
        <v>32</v>
      </c>
      <c r="AX920" s="14" t="s">
        <v>83</v>
      </c>
      <c r="AY920" s="262" t="s">
        <v>224</v>
      </c>
    </row>
    <row r="921" s="2" customFormat="1" ht="16.5" customHeight="1">
      <c r="A921" s="39"/>
      <c r="B921" s="40"/>
      <c r="C921" s="285" t="s">
        <v>1297</v>
      </c>
      <c r="D921" s="285" t="s">
        <v>420</v>
      </c>
      <c r="E921" s="286" t="s">
        <v>1248</v>
      </c>
      <c r="F921" s="287" t="s">
        <v>1249</v>
      </c>
      <c r="G921" s="288" t="s">
        <v>332</v>
      </c>
      <c r="H921" s="289">
        <v>0.063</v>
      </c>
      <c r="I921" s="290"/>
      <c r="J921" s="291">
        <f>ROUND(I921*H921,2)</f>
        <v>0</v>
      </c>
      <c r="K921" s="287" t="s">
        <v>230</v>
      </c>
      <c r="L921" s="292"/>
      <c r="M921" s="293" t="s">
        <v>1</v>
      </c>
      <c r="N921" s="294" t="s">
        <v>41</v>
      </c>
      <c r="O921" s="92"/>
      <c r="P921" s="237">
        <f>O921*H921</f>
        <v>0</v>
      </c>
      <c r="Q921" s="237">
        <v>1</v>
      </c>
      <c r="R921" s="237">
        <f>Q921*H921</f>
        <v>0.063</v>
      </c>
      <c r="S921" s="237">
        <v>0</v>
      </c>
      <c r="T921" s="238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9" t="s">
        <v>480</v>
      </c>
      <c r="AT921" s="239" t="s">
        <v>420</v>
      </c>
      <c r="AU921" s="239" t="s">
        <v>85</v>
      </c>
      <c r="AY921" s="18" t="s">
        <v>224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83</v>
      </c>
      <c r="BK921" s="240">
        <f>ROUND(I921*H921,2)</f>
        <v>0</v>
      </c>
      <c r="BL921" s="18" t="s">
        <v>363</v>
      </c>
      <c r="BM921" s="239" t="s">
        <v>1298</v>
      </c>
    </row>
    <row r="922" s="14" customFormat="1">
      <c r="A922" s="14"/>
      <c r="B922" s="252"/>
      <c r="C922" s="253"/>
      <c r="D922" s="243" t="s">
        <v>233</v>
      </c>
      <c r="E922" s="253"/>
      <c r="F922" s="255" t="s">
        <v>1299</v>
      </c>
      <c r="G922" s="253"/>
      <c r="H922" s="256">
        <v>0.063</v>
      </c>
      <c r="I922" s="257"/>
      <c r="J922" s="253"/>
      <c r="K922" s="253"/>
      <c r="L922" s="258"/>
      <c r="M922" s="259"/>
      <c r="N922" s="260"/>
      <c r="O922" s="260"/>
      <c r="P922" s="260"/>
      <c r="Q922" s="260"/>
      <c r="R922" s="260"/>
      <c r="S922" s="260"/>
      <c r="T922" s="26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2" t="s">
        <v>233</v>
      </c>
      <c r="AU922" s="262" t="s">
        <v>85</v>
      </c>
      <c r="AV922" s="14" t="s">
        <v>85</v>
      </c>
      <c r="AW922" s="14" t="s">
        <v>4</v>
      </c>
      <c r="AX922" s="14" t="s">
        <v>83</v>
      </c>
      <c r="AY922" s="262" t="s">
        <v>224</v>
      </c>
    </row>
    <row r="923" s="2" customFormat="1" ht="24.15" customHeight="1">
      <c r="A923" s="39"/>
      <c r="B923" s="40"/>
      <c r="C923" s="228" t="s">
        <v>1300</v>
      </c>
      <c r="D923" s="228" t="s">
        <v>226</v>
      </c>
      <c r="E923" s="229" t="s">
        <v>1301</v>
      </c>
      <c r="F923" s="230" t="s">
        <v>1302</v>
      </c>
      <c r="G923" s="231" t="s">
        <v>296</v>
      </c>
      <c r="H923" s="232">
        <v>210</v>
      </c>
      <c r="I923" s="233"/>
      <c r="J923" s="234">
        <f>ROUND(I923*H923,2)</f>
        <v>0</v>
      </c>
      <c r="K923" s="230" t="s">
        <v>230</v>
      </c>
      <c r="L923" s="45"/>
      <c r="M923" s="235" t="s">
        <v>1</v>
      </c>
      <c r="N923" s="236" t="s">
        <v>41</v>
      </c>
      <c r="O923" s="92"/>
      <c r="P923" s="237">
        <f>O923*H923</f>
        <v>0</v>
      </c>
      <c r="Q923" s="237">
        <v>0.00088000000000000003</v>
      </c>
      <c r="R923" s="237">
        <f>Q923*H923</f>
        <v>0.18480000000000002</v>
      </c>
      <c r="S923" s="237">
        <v>0</v>
      </c>
      <c r="T923" s="238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9" t="s">
        <v>363</v>
      </c>
      <c r="AT923" s="239" t="s">
        <v>226</v>
      </c>
      <c r="AU923" s="239" t="s">
        <v>85</v>
      </c>
      <c r="AY923" s="18" t="s">
        <v>224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83</v>
      </c>
      <c r="BK923" s="240">
        <f>ROUND(I923*H923,2)</f>
        <v>0</v>
      </c>
      <c r="BL923" s="18" t="s">
        <v>363</v>
      </c>
      <c r="BM923" s="239" t="s">
        <v>1303</v>
      </c>
    </row>
    <row r="924" s="2" customFormat="1" ht="44.25" customHeight="1">
      <c r="A924" s="39"/>
      <c r="B924" s="40"/>
      <c r="C924" s="285" t="s">
        <v>1304</v>
      </c>
      <c r="D924" s="285" t="s">
        <v>420</v>
      </c>
      <c r="E924" s="286" t="s">
        <v>1305</v>
      </c>
      <c r="F924" s="287" t="s">
        <v>1306</v>
      </c>
      <c r="G924" s="288" t="s">
        <v>296</v>
      </c>
      <c r="H924" s="289">
        <v>241.5</v>
      </c>
      <c r="I924" s="290"/>
      <c r="J924" s="291">
        <f>ROUND(I924*H924,2)</f>
        <v>0</v>
      </c>
      <c r="K924" s="287" t="s">
        <v>230</v>
      </c>
      <c r="L924" s="292"/>
      <c r="M924" s="293" t="s">
        <v>1</v>
      </c>
      <c r="N924" s="294" t="s">
        <v>41</v>
      </c>
      <c r="O924" s="92"/>
      <c r="P924" s="237">
        <f>O924*H924</f>
        <v>0</v>
      </c>
      <c r="Q924" s="237">
        <v>0.0054000000000000003</v>
      </c>
      <c r="R924" s="237">
        <f>Q924*H924</f>
        <v>1.3041</v>
      </c>
      <c r="S924" s="237">
        <v>0</v>
      </c>
      <c r="T924" s="238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9" t="s">
        <v>480</v>
      </c>
      <c r="AT924" s="239" t="s">
        <v>420</v>
      </c>
      <c r="AU924" s="239" t="s">
        <v>85</v>
      </c>
      <c r="AY924" s="18" t="s">
        <v>224</v>
      </c>
      <c r="BE924" s="240">
        <f>IF(N924="základní",J924,0)</f>
        <v>0</v>
      </c>
      <c r="BF924" s="240">
        <f>IF(N924="snížená",J924,0)</f>
        <v>0</v>
      </c>
      <c r="BG924" s="240">
        <f>IF(N924="zákl. přenesená",J924,0)</f>
        <v>0</v>
      </c>
      <c r="BH924" s="240">
        <f>IF(N924="sníž. přenesená",J924,0)</f>
        <v>0</v>
      </c>
      <c r="BI924" s="240">
        <f>IF(N924="nulová",J924,0)</f>
        <v>0</v>
      </c>
      <c r="BJ924" s="18" t="s">
        <v>83</v>
      </c>
      <c r="BK924" s="240">
        <f>ROUND(I924*H924,2)</f>
        <v>0</v>
      </c>
      <c r="BL924" s="18" t="s">
        <v>363</v>
      </c>
      <c r="BM924" s="239" t="s">
        <v>1307</v>
      </c>
    </row>
    <row r="925" s="14" customFormat="1">
      <c r="A925" s="14"/>
      <c r="B925" s="252"/>
      <c r="C925" s="253"/>
      <c r="D925" s="243" t="s">
        <v>233</v>
      </c>
      <c r="E925" s="253"/>
      <c r="F925" s="255" t="s">
        <v>1308</v>
      </c>
      <c r="G925" s="253"/>
      <c r="H925" s="256">
        <v>241.5</v>
      </c>
      <c r="I925" s="257"/>
      <c r="J925" s="253"/>
      <c r="K925" s="253"/>
      <c r="L925" s="258"/>
      <c r="M925" s="259"/>
      <c r="N925" s="260"/>
      <c r="O925" s="260"/>
      <c r="P925" s="260"/>
      <c r="Q925" s="260"/>
      <c r="R925" s="260"/>
      <c r="S925" s="260"/>
      <c r="T925" s="26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2" t="s">
        <v>233</v>
      </c>
      <c r="AU925" s="262" t="s">
        <v>85</v>
      </c>
      <c r="AV925" s="14" t="s">
        <v>85</v>
      </c>
      <c r="AW925" s="14" t="s">
        <v>4</v>
      </c>
      <c r="AX925" s="14" t="s">
        <v>83</v>
      </c>
      <c r="AY925" s="262" t="s">
        <v>224</v>
      </c>
    </row>
    <row r="926" s="2" customFormat="1" ht="21.75" customHeight="1">
      <c r="A926" s="39"/>
      <c r="B926" s="40"/>
      <c r="C926" s="228" t="s">
        <v>1309</v>
      </c>
      <c r="D926" s="228" t="s">
        <v>226</v>
      </c>
      <c r="E926" s="229" t="s">
        <v>1310</v>
      </c>
      <c r="F926" s="230" t="s">
        <v>1311</v>
      </c>
      <c r="G926" s="231" t="s">
        <v>296</v>
      </c>
      <c r="H926" s="232">
        <v>200</v>
      </c>
      <c r="I926" s="233"/>
      <c r="J926" s="234">
        <f>ROUND(I926*H926,2)</f>
        <v>0</v>
      </c>
      <c r="K926" s="230" t="s">
        <v>230</v>
      </c>
      <c r="L926" s="45"/>
      <c r="M926" s="235" t="s">
        <v>1</v>
      </c>
      <c r="N926" s="236" t="s">
        <v>41</v>
      </c>
      <c r="O926" s="92"/>
      <c r="P926" s="237">
        <f>O926*H926</f>
        <v>0</v>
      </c>
      <c r="Q926" s="237">
        <v>0.00022000000000000001</v>
      </c>
      <c r="R926" s="237">
        <f>Q926*H926</f>
        <v>0.044000000000000004</v>
      </c>
      <c r="S926" s="237">
        <v>0</v>
      </c>
      <c r="T926" s="238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39" t="s">
        <v>363</v>
      </c>
      <c r="AT926" s="239" t="s">
        <v>226</v>
      </c>
      <c r="AU926" s="239" t="s">
        <v>85</v>
      </c>
      <c r="AY926" s="18" t="s">
        <v>224</v>
      </c>
      <c r="BE926" s="240">
        <f>IF(N926="základní",J926,0)</f>
        <v>0</v>
      </c>
      <c r="BF926" s="240">
        <f>IF(N926="snížená",J926,0)</f>
        <v>0</v>
      </c>
      <c r="BG926" s="240">
        <f>IF(N926="zákl. přenesená",J926,0)</f>
        <v>0</v>
      </c>
      <c r="BH926" s="240">
        <f>IF(N926="sníž. přenesená",J926,0)</f>
        <v>0</v>
      </c>
      <c r="BI926" s="240">
        <f>IF(N926="nulová",J926,0)</f>
        <v>0</v>
      </c>
      <c r="BJ926" s="18" t="s">
        <v>83</v>
      </c>
      <c r="BK926" s="240">
        <f>ROUND(I926*H926,2)</f>
        <v>0</v>
      </c>
      <c r="BL926" s="18" t="s">
        <v>363</v>
      </c>
      <c r="BM926" s="239" t="s">
        <v>1312</v>
      </c>
    </row>
    <row r="927" s="14" customFormat="1">
      <c r="A927" s="14"/>
      <c r="B927" s="252"/>
      <c r="C927" s="253"/>
      <c r="D927" s="243" t="s">
        <v>233</v>
      </c>
      <c r="E927" s="254" t="s">
        <v>1</v>
      </c>
      <c r="F927" s="255" t="s">
        <v>1290</v>
      </c>
      <c r="G927" s="253"/>
      <c r="H927" s="256">
        <v>123.434</v>
      </c>
      <c r="I927" s="257"/>
      <c r="J927" s="253"/>
      <c r="K927" s="253"/>
      <c r="L927" s="258"/>
      <c r="M927" s="259"/>
      <c r="N927" s="260"/>
      <c r="O927" s="260"/>
      <c r="P927" s="260"/>
      <c r="Q927" s="260"/>
      <c r="R927" s="260"/>
      <c r="S927" s="260"/>
      <c r="T927" s="26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2" t="s">
        <v>233</v>
      </c>
      <c r="AU927" s="262" t="s">
        <v>85</v>
      </c>
      <c r="AV927" s="14" t="s">
        <v>85</v>
      </c>
      <c r="AW927" s="14" t="s">
        <v>32</v>
      </c>
      <c r="AX927" s="14" t="s">
        <v>76</v>
      </c>
      <c r="AY927" s="262" t="s">
        <v>224</v>
      </c>
    </row>
    <row r="928" s="14" customFormat="1">
      <c r="A928" s="14"/>
      <c r="B928" s="252"/>
      <c r="C928" s="253"/>
      <c r="D928" s="243" t="s">
        <v>233</v>
      </c>
      <c r="E928" s="254" t="s">
        <v>1</v>
      </c>
      <c r="F928" s="255" t="s">
        <v>1313</v>
      </c>
      <c r="G928" s="253"/>
      <c r="H928" s="256">
        <v>15.122</v>
      </c>
      <c r="I928" s="257"/>
      <c r="J928" s="253"/>
      <c r="K928" s="253"/>
      <c r="L928" s="258"/>
      <c r="M928" s="259"/>
      <c r="N928" s="260"/>
      <c r="O928" s="260"/>
      <c r="P928" s="260"/>
      <c r="Q928" s="260"/>
      <c r="R928" s="260"/>
      <c r="S928" s="260"/>
      <c r="T928" s="26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2" t="s">
        <v>233</v>
      </c>
      <c r="AU928" s="262" t="s">
        <v>85</v>
      </c>
      <c r="AV928" s="14" t="s">
        <v>85</v>
      </c>
      <c r="AW928" s="14" t="s">
        <v>32</v>
      </c>
      <c r="AX928" s="14" t="s">
        <v>76</v>
      </c>
      <c r="AY928" s="262" t="s">
        <v>224</v>
      </c>
    </row>
    <row r="929" s="14" customFormat="1">
      <c r="A929" s="14"/>
      <c r="B929" s="252"/>
      <c r="C929" s="253"/>
      <c r="D929" s="243" t="s">
        <v>233</v>
      </c>
      <c r="E929" s="254" t="s">
        <v>1</v>
      </c>
      <c r="F929" s="255" t="s">
        <v>1314</v>
      </c>
      <c r="G929" s="253"/>
      <c r="H929" s="256">
        <v>3.6000000000000001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2" t="s">
        <v>233</v>
      </c>
      <c r="AU929" s="262" t="s">
        <v>85</v>
      </c>
      <c r="AV929" s="14" t="s">
        <v>85</v>
      </c>
      <c r="AW929" s="14" t="s">
        <v>32</v>
      </c>
      <c r="AX929" s="14" t="s">
        <v>76</v>
      </c>
      <c r="AY929" s="262" t="s">
        <v>224</v>
      </c>
    </row>
    <row r="930" s="14" customFormat="1">
      <c r="A930" s="14"/>
      <c r="B930" s="252"/>
      <c r="C930" s="253"/>
      <c r="D930" s="243" t="s">
        <v>233</v>
      </c>
      <c r="E930" s="254" t="s">
        <v>1</v>
      </c>
      <c r="F930" s="255" t="s">
        <v>1293</v>
      </c>
      <c r="G930" s="253"/>
      <c r="H930" s="256">
        <v>45.630000000000003</v>
      </c>
      <c r="I930" s="257"/>
      <c r="J930" s="253"/>
      <c r="K930" s="253"/>
      <c r="L930" s="258"/>
      <c r="M930" s="259"/>
      <c r="N930" s="260"/>
      <c r="O930" s="260"/>
      <c r="P930" s="260"/>
      <c r="Q930" s="260"/>
      <c r="R930" s="260"/>
      <c r="S930" s="260"/>
      <c r="T930" s="26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2" t="s">
        <v>233</v>
      </c>
      <c r="AU930" s="262" t="s">
        <v>85</v>
      </c>
      <c r="AV930" s="14" t="s">
        <v>85</v>
      </c>
      <c r="AW930" s="14" t="s">
        <v>32</v>
      </c>
      <c r="AX930" s="14" t="s">
        <v>76</v>
      </c>
      <c r="AY930" s="262" t="s">
        <v>224</v>
      </c>
    </row>
    <row r="931" s="14" customFormat="1">
      <c r="A931" s="14"/>
      <c r="B931" s="252"/>
      <c r="C931" s="253"/>
      <c r="D931" s="243" t="s">
        <v>233</v>
      </c>
      <c r="E931" s="254" t="s">
        <v>1</v>
      </c>
      <c r="F931" s="255" t="s">
        <v>1315</v>
      </c>
      <c r="G931" s="253"/>
      <c r="H931" s="256">
        <v>5.992</v>
      </c>
      <c r="I931" s="257"/>
      <c r="J931" s="253"/>
      <c r="K931" s="253"/>
      <c r="L931" s="258"/>
      <c r="M931" s="259"/>
      <c r="N931" s="260"/>
      <c r="O931" s="260"/>
      <c r="P931" s="260"/>
      <c r="Q931" s="260"/>
      <c r="R931" s="260"/>
      <c r="S931" s="260"/>
      <c r="T931" s="26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2" t="s">
        <v>233</v>
      </c>
      <c r="AU931" s="262" t="s">
        <v>85</v>
      </c>
      <c r="AV931" s="14" t="s">
        <v>85</v>
      </c>
      <c r="AW931" s="14" t="s">
        <v>32</v>
      </c>
      <c r="AX931" s="14" t="s">
        <v>76</v>
      </c>
      <c r="AY931" s="262" t="s">
        <v>224</v>
      </c>
    </row>
    <row r="932" s="14" customFormat="1">
      <c r="A932" s="14"/>
      <c r="B932" s="252"/>
      <c r="C932" s="253"/>
      <c r="D932" s="243" t="s">
        <v>233</v>
      </c>
      <c r="E932" s="254" t="s">
        <v>1</v>
      </c>
      <c r="F932" s="255" t="s">
        <v>1316</v>
      </c>
      <c r="G932" s="253"/>
      <c r="H932" s="256">
        <v>0.85199999999999998</v>
      </c>
      <c r="I932" s="257"/>
      <c r="J932" s="253"/>
      <c r="K932" s="253"/>
      <c r="L932" s="258"/>
      <c r="M932" s="259"/>
      <c r="N932" s="260"/>
      <c r="O932" s="260"/>
      <c r="P932" s="260"/>
      <c r="Q932" s="260"/>
      <c r="R932" s="260"/>
      <c r="S932" s="260"/>
      <c r="T932" s="26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2" t="s">
        <v>233</v>
      </c>
      <c r="AU932" s="262" t="s">
        <v>85</v>
      </c>
      <c r="AV932" s="14" t="s">
        <v>85</v>
      </c>
      <c r="AW932" s="14" t="s">
        <v>32</v>
      </c>
      <c r="AX932" s="14" t="s">
        <v>76</v>
      </c>
      <c r="AY932" s="262" t="s">
        <v>224</v>
      </c>
    </row>
    <row r="933" s="15" customFormat="1">
      <c r="A933" s="15"/>
      <c r="B933" s="263"/>
      <c r="C933" s="264"/>
      <c r="D933" s="243" t="s">
        <v>233</v>
      </c>
      <c r="E933" s="265" t="s">
        <v>1</v>
      </c>
      <c r="F933" s="266" t="s">
        <v>237</v>
      </c>
      <c r="G933" s="264"/>
      <c r="H933" s="267">
        <v>194.63</v>
      </c>
      <c r="I933" s="268"/>
      <c r="J933" s="264"/>
      <c r="K933" s="264"/>
      <c r="L933" s="269"/>
      <c r="M933" s="270"/>
      <c r="N933" s="271"/>
      <c r="O933" s="271"/>
      <c r="P933" s="271"/>
      <c r="Q933" s="271"/>
      <c r="R933" s="271"/>
      <c r="S933" s="271"/>
      <c r="T933" s="272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73" t="s">
        <v>233</v>
      </c>
      <c r="AU933" s="273" t="s">
        <v>85</v>
      </c>
      <c r="AV933" s="15" t="s">
        <v>231</v>
      </c>
      <c r="AW933" s="15" t="s">
        <v>32</v>
      </c>
      <c r="AX933" s="15" t="s">
        <v>76</v>
      </c>
      <c r="AY933" s="273" t="s">
        <v>224</v>
      </c>
    </row>
    <row r="934" s="14" customFormat="1">
      <c r="A934" s="14"/>
      <c r="B934" s="252"/>
      <c r="C934" s="253"/>
      <c r="D934" s="243" t="s">
        <v>233</v>
      </c>
      <c r="E934" s="254" t="s">
        <v>1</v>
      </c>
      <c r="F934" s="255" t="s">
        <v>1317</v>
      </c>
      <c r="G934" s="253"/>
      <c r="H934" s="256">
        <v>200</v>
      </c>
      <c r="I934" s="257"/>
      <c r="J934" s="253"/>
      <c r="K934" s="253"/>
      <c r="L934" s="258"/>
      <c r="M934" s="259"/>
      <c r="N934" s="260"/>
      <c r="O934" s="260"/>
      <c r="P934" s="260"/>
      <c r="Q934" s="260"/>
      <c r="R934" s="260"/>
      <c r="S934" s="260"/>
      <c r="T934" s="26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2" t="s">
        <v>233</v>
      </c>
      <c r="AU934" s="262" t="s">
        <v>85</v>
      </c>
      <c r="AV934" s="14" t="s">
        <v>85</v>
      </c>
      <c r="AW934" s="14" t="s">
        <v>32</v>
      </c>
      <c r="AX934" s="14" t="s">
        <v>83</v>
      </c>
      <c r="AY934" s="262" t="s">
        <v>224</v>
      </c>
    </row>
    <row r="935" s="2" customFormat="1" ht="24.15" customHeight="1">
      <c r="A935" s="39"/>
      <c r="B935" s="40"/>
      <c r="C935" s="228" t="s">
        <v>1318</v>
      </c>
      <c r="D935" s="228" t="s">
        <v>226</v>
      </c>
      <c r="E935" s="229" t="s">
        <v>1319</v>
      </c>
      <c r="F935" s="230" t="s">
        <v>1320</v>
      </c>
      <c r="G935" s="231" t="s">
        <v>296</v>
      </c>
      <c r="H935" s="232">
        <v>200</v>
      </c>
      <c r="I935" s="233"/>
      <c r="J935" s="234">
        <f>ROUND(I935*H935,2)</f>
        <v>0</v>
      </c>
      <c r="K935" s="230" t="s">
        <v>230</v>
      </c>
      <c r="L935" s="45"/>
      <c r="M935" s="235" t="s">
        <v>1</v>
      </c>
      <c r="N935" s="236" t="s">
        <v>41</v>
      </c>
      <c r="O935" s="92"/>
      <c r="P935" s="237">
        <f>O935*H935</f>
        <v>0</v>
      </c>
      <c r="Q935" s="237">
        <v>0</v>
      </c>
      <c r="R935" s="237">
        <f>Q935*H935</f>
        <v>0</v>
      </c>
      <c r="S935" s="237">
        <v>0</v>
      </c>
      <c r="T935" s="238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9" t="s">
        <v>363</v>
      </c>
      <c r="AT935" s="239" t="s">
        <v>226</v>
      </c>
      <c r="AU935" s="239" t="s">
        <v>85</v>
      </c>
      <c r="AY935" s="18" t="s">
        <v>224</v>
      </c>
      <c r="BE935" s="240">
        <f>IF(N935="základní",J935,0)</f>
        <v>0</v>
      </c>
      <c r="BF935" s="240">
        <f>IF(N935="snížená",J935,0)</f>
        <v>0</v>
      </c>
      <c r="BG935" s="240">
        <f>IF(N935="zákl. přenesená",J935,0)</f>
        <v>0</v>
      </c>
      <c r="BH935" s="240">
        <f>IF(N935="sníž. přenesená",J935,0)</f>
        <v>0</v>
      </c>
      <c r="BI935" s="240">
        <f>IF(N935="nulová",J935,0)</f>
        <v>0</v>
      </c>
      <c r="BJ935" s="18" t="s">
        <v>83</v>
      </c>
      <c r="BK935" s="240">
        <f>ROUND(I935*H935,2)</f>
        <v>0</v>
      </c>
      <c r="BL935" s="18" t="s">
        <v>363</v>
      </c>
      <c r="BM935" s="239" t="s">
        <v>1321</v>
      </c>
    </row>
    <row r="936" s="2" customFormat="1" ht="24.15" customHeight="1">
      <c r="A936" s="39"/>
      <c r="B936" s="40"/>
      <c r="C936" s="285" t="s">
        <v>1322</v>
      </c>
      <c r="D936" s="285" t="s">
        <v>420</v>
      </c>
      <c r="E936" s="286" t="s">
        <v>1323</v>
      </c>
      <c r="F936" s="287" t="s">
        <v>1324</v>
      </c>
      <c r="G936" s="288" t="s">
        <v>296</v>
      </c>
      <c r="H936" s="289">
        <v>230</v>
      </c>
      <c r="I936" s="290"/>
      <c r="J936" s="291">
        <f>ROUND(I936*H936,2)</f>
        <v>0</v>
      </c>
      <c r="K936" s="287" t="s">
        <v>230</v>
      </c>
      <c r="L936" s="292"/>
      <c r="M936" s="293" t="s">
        <v>1</v>
      </c>
      <c r="N936" s="294" t="s">
        <v>41</v>
      </c>
      <c r="O936" s="92"/>
      <c r="P936" s="237">
        <f>O936*H936</f>
        <v>0</v>
      </c>
      <c r="Q936" s="237">
        <v>0.00029999999999999997</v>
      </c>
      <c r="R936" s="237">
        <f>Q936*H936</f>
        <v>0.068999999999999992</v>
      </c>
      <c r="S936" s="237">
        <v>0</v>
      </c>
      <c r="T936" s="238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9" t="s">
        <v>480</v>
      </c>
      <c r="AT936" s="239" t="s">
        <v>420</v>
      </c>
      <c r="AU936" s="239" t="s">
        <v>85</v>
      </c>
      <c r="AY936" s="18" t="s">
        <v>224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8" t="s">
        <v>83</v>
      </c>
      <c r="BK936" s="240">
        <f>ROUND(I936*H936,2)</f>
        <v>0</v>
      </c>
      <c r="BL936" s="18" t="s">
        <v>363</v>
      </c>
      <c r="BM936" s="239" t="s">
        <v>1325</v>
      </c>
    </row>
    <row r="937" s="14" customFormat="1">
      <c r="A937" s="14"/>
      <c r="B937" s="252"/>
      <c r="C937" s="253"/>
      <c r="D937" s="243" t="s">
        <v>233</v>
      </c>
      <c r="E937" s="253"/>
      <c r="F937" s="255" t="s">
        <v>1326</v>
      </c>
      <c r="G937" s="253"/>
      <c r="H937" s="256">
        <v>230</v>
      </c>
      <c r="I937" s="257"/>
      <c r="J937" s="253"/>
      <c r="K937" s="253"/>
      <c r="L937" s="258"/>
      <c r="M937" s="259"/>
      <c r="N937" s="260"/>
      <c r="O937" s="260"/>
      <c r="P937" s="260"/>
      <c r="Q937" s="260"/>
      <c r="R937" s="260"/>
      <c r="S937" s="260"/>
      <c r="T937" s="26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2" t="s">
        <v>233</v>
      </c>
      <c r="AU937" s="262" t="s">
        <v>85</v>
      </c>
      <c r="AV937" s="14" t="s">
        <v>85</v>
      </c>
      <c r="AW937" s="14" t="s">
        <v>4</v>
      </c>
      <c r="AX937" s="14" t="s">
        <v>83</v>
      </c>
      <c r="AY937" s="262" t="s">
        <v>224</v>
      </c>
    </row>
    <row r="938" s="2" customFormat="1" ht="24.15" customHeight="1">
      <c r="A938" s="39"/>
      <c r="B938" s="40"/>
      <c r="C938" s="228" t="s">
        <v>1327</v>
      </c>
      <c r="D938" s="228" t="s">
        <v>226</v>
      </c>
      <c r="E938" s="229" t="s">
        <v>1328</v>
      </c>
      <c r="F938" s="230" t="s">
        <v>1329</v>
      </c>
      <c r="G938" s="231" t="s">
        <v>1282</v>
      </c>
      <c r="H938" s="295"/>
      <c r="I938" s="233"/>
      <c r="J938" s="234">
        <f>ROUND(I938*H938,2)</f>
        <v>0</v>
      </c>
      <c r="K938" s="230" t="s">
        <v>230</v>
      </c>
      <c r="L938" s="45"/>
      <c r="M938" s="235" t="s">
        <v>1</v>
      </c>
      <c r="N938" s="236" t="s">
        <v>41</v>
      </c>
      <c r="O938" s="92"/>
      <c r="P938" s="237">
        <f>O938*H938</f>
        <v>0</v>
      </c>
      <c r="Q938" s="237">
        <v>0</v>
      </c>
      <c r="R938" s="237">
        <f>Q938*H938</f>
        <v>0</v>
      </c>
      <c r="S938" s="237">
        <v>0</v>
      </c>
      <c r="T938" s="238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9" t="s">
        <v>363</v>
      </c>
      <c r="AT938" s="239" t="s">
        <v>226</v>
      </c>
      <c r="AU938" s="239" t="s">
        <v>85</v>
      </c>
      <c r="AY938" s="18" t="s">
        <v>224</v>
      </c>
      <c r="BE938" s="240">
        <f>IF(N938="základní",J938,0)</f>
        <v>0</v>
      </c>
      <c r="BF938" s="240">
        <f>IF(N938="snížená",J938,0)</f>
        <v>0</v>
      </c>
      <c r="BG938" s="240">
        <f>IF(N938="zákl. přenesená",J938,0)</f>
        <v>0</v>
      </c>
      <c r="BH938" s="240">
        <f>IF(N938="sníž. přenesená",J938,0)</f>
        <v>0</v>
      </c>
      <c r="BI938" s="240">
        <f>IF(N938="nulová",J938,0)</f>
        <v>0</v>
      </c>
      <c r="BJ938" s="18" t="s">
        <v>83</v>
      </c>
      <c r="BK938" s="240">
        <f>ROUND(I938*H938,2)</f>
        <v>0</v>
      </c>
      <c r="BL938" s="18" t="s">
        <v>363</v>
      </c>
      <c r="BM938" s="239" t="s">
        <v>1330</v>
      </c>
    </row>
    <row r="939" s="12" customFormat="1" ht="22.8" customHeight="1">
      <c r="A939" s="12"/>
      <c r="B939" s="212"/>
      <c r="C939" s="213"/>
      <c r="D939" s="214" t="s">
        <v>75</v>
      </c>
      <c r="E939" s="226" t="s">
        <v>1331</v>
      </c>
      <c r="F939" s="226" t="s">
        <v>1332</v>
      </c>
      <c r="G939" s="213"/>
      <c r="H939" s="213"/>
      <c r="I939" s="216"/>
      <c r="J939" s="227">
        <f>BK939</f>
        <v>0</v>
      </c>
      <c r="K939" s="213"/>
      <c r="L939" s="218"/>
      <c r="M939" s="219"/>
      <c r="N939" s="220"/>
      <c r="O939" s="220"/>
      <c r="P939" s="221">
        <f>SUM(P940:P1001)</f>
        <v>0</v>
      </c>
      <c r="Q939" s="220"/>
      <c r="R939" s="221">
        <f>SUM(R940:R1001)</f>
        <v>6.7947563999999989</v>
      </c>
      <c r="S939" s="220"/>
      <c r="T939" s="222">
        <f>SUM(T940:T1001)</f>
        <v>0</v>
      </c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R939" s="223" t="s">
        <v>85</v>
      </c>
      <c r="AT939" s="224" t="s">
        <v>75</v>
      </c>
      <c r="AU939" s="224" t="s">
        <v>83</v>
      </c>
      <c r="AY939" s="223" t="s">
        <v>224</v>
      </c>
      <c r="BK939" s="225">
        <f>SUM(BK940:BK1001)</f>
        <v>0</v>
      </c>
    </row>
    <row r="940" s="2" customFormat="1" ht="33" customHeight="1">
      <c r="A940" s="39"/>
      <c r="B940" s="40"/>
      <c r="C940" s="228" t="s">
        <v>1333</v>
      </c>
      <c r="D940" s="228" t="s">
        <v>226</v>
      </c>
      <c r="E940" s="229" t="s">
        <v>1334</v>
      </c>
      <c r="F940" s="230" t="s">
        <v>1335</v>
      </c>
      <c r="G940" s="231" t="s">
        <v>229</v>
      </c>
      <c r="H940" s="232">
        <v>39</v>
      </c>
      <c r="I940" s="233"/>
      <c r="J940" s="234">
        <f>ROUND(I940*H940,2)</f>
        <v>0</v>
      </c>
      <c r="K940" s="230" t="s">
        <v>230</v>
      </c>
      <c r="L940" s="45"/>
      <c r="M940" s="235" t="s">
        <v>1</v>
      </c>
      <c r="N940" s="236" t="s">
        <v>41</v>
      </c>
      <c r="O940" s="92"/>
      <c r="P940" s="237">
        <f>O940*H940</f>
        <v>0</v>
      </c>
      <c r="Q940" s="237">
        <v>0.070999999999999994</v>
      </c>
      <c r="R940" s="237">
        <f>Q940*H940</f>
        <v>2.7689999999999997</v>
      </c>
      <c r="S940" s="237">
        <v>0</v>
      </c>
      <c r="T940" s="238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9" t="s">
        <v>363</v>
      </c>
      <c r="AT940" s="239" t="s">
        <v>226</v>
      </c>
      <c r="AU940" s="239" t="s">
        <v>85</v>
      </c>
      <c r="AY940" s="18" t="s">
        <v>224</v>
      </c>
      <c r="BE940" s="240">
        <f>IF(N940="základní",J940,0)</f>
        <v>0</v>
      </c>
      <c r="BF940" s="240">
        <f>IF(N940="snížená",J940,0)</f>
        <v>0</v>
      </c>
      <c r="BG940" s="240">
        <f>IF(N940="zákl. přenesená",J940,0)</f>
        <v>0</v>
      </c>
      <c r="BH940" s="240">
        <f>IF(N940="sníž. přenesená",J940,0)</f>
        <v>0</v>
      </c>
      <c r="BI940" s="240">
        <f>IF(N940="nulová",J940,0)</f>
        <v>0</v>
      </c>
      <c r="BJ940" s="18" t="s">
        <v>83</v>
      </c>
      <c r="BK940" s="240">
        <f>ROUND(I940*H940,2)</f>
        <v>0</v>
      </c>
      <c r="BL940" s="18" t="s">
        <v>363</v>
      </c>
      <c r="BM940" s="239" t="s">
        <v>1336</v>
      </c>
    </row>
    <row r="941" s="14" customFormat="1">
      <c r="A941" s="14"/>
      <c r="B941" s="252"/>
      <c r="C941" s="253"/>
      <c r="D941" s="243" t="s">
        <v>233</v>
      </c>
      <c r="E941" s="254" t="s">
        <v>1</v>
      </c>
      <c r="F941" s="255" t="s">
        <v>1337</v>
      </c>
      <c r="G941" s="253"/>
      <c r="H941" s="256">
        <v>8.3070000000000004</v>
      </c>
      <c r="I941" s="257"/>
      <c r="J941" s="253"/>
      <c r="K941" s="253"/>
      <c r="L941" s="258"/>
      <c r="M941" s="259"/>
      <c r="N941" s="260"/>
      <c r="O941" s="260"/>
      <c r="P941" s="260"/>
      <c r="Q941" s="260"/>
      <c r="R941" s="260"/>
      <c r="S941" s="260"/>
      <c r="T941" s="261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2" t="s">
        <v>233</v>
      </c>
      <c r="AU941" s="262" t="s">
        <v>85</v>
      </c>
      <c r="AV941" s="14" t="s">
        <v>85</v>
      </c>
      <c r="AW941" s="14" t="s">
        <v>32</v>
      </c>
      <c r="AX941" s="14" t="s">
        <v>76</v>
      </c>
      <c r="AY941" s="262" t="s">
        <v>224</v>
      </c>
    </row>
    <row r="942" s="14" customFormat="1">
      <c r="A942" s="14"/>
      <c r="B942" s="252"/>
      <c r="C942" s="253"/>
      <c r="D942" s="243" t="s">
        <v>233</v>
      </c>
      <c r="E942" s="254" t="s">
        <v>1</v>
      </c>
      <c r="F942" s="255" t="s">
        <v>1338</v>
      </c>
      <c r="G942" s="253"/>
      <c r="H942" s="256">
        <v>29.835000000000001</v>
      </c>
      <c r="I942" s="257"/>
      <c r="J942" s="253"/>
      <c r="K942" s="253"/>
      <c r="L942" s="258"/>
      <c r="M942" s="259"/>
      <c r="N942" s="260"/>
      <c r="O942" s="260"/>
      <c r="P942" s="260"/>
      <c r="Q942" s="260"/>
      <c r="R942" s="260"/>
      <c r="S942" s="260"/>
      <c r="T942" s="26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2" t="s">
        <v>233</v>
      </c>
      <c r="AU942" s="262" t="s">
        <v>85</v>
      </c>
      <c r="AV942" s="14" t="s">
        <v>85</v>
      </c>
      <c r="AW942" s="14" t="s">
        <v>32</v>
      </c>
      <c r="AX942" s="14" t="s">
        <v>76</v>
      </c>
      <c r="AY942" s="262" t="s">
        <v>224</v>
      </c>
    </row>
    <row r="943" s="15" customFormat="1">
      <c r="A943" s="15"/>
      <c r="B943" s="263"/>
      <c r="C943" s="264"/>
      <c r="D943" s="243" t="s">
        <v>233</v>
      </c>
      <c r="E943" s="265" t="s">
        <v>1</v>
      </c>
      <c r="F943" s="266" t="s">
        <v>237</v>
      </c>
      <c r="G943" s="264"/>
      <c r="H943" s="267">
        <v>38.142000000000003</v>
      </c>
      <c r="I943" s="268"/>
      <c r="J943" s="264"/>
      <c r="K943" s="264"/>
      <c r="L943" s="269"/>
      <c r="M943" s="270"/>
      <c r="N943" s="271"/>
      <c r="O943" s="271"/>
      <c r="P943" s="271"/>
      <c r="Q943" s="271"/>
      <c r="R943" s="271"/>
      <c r="S943" s="271"/>
      <c r="T943" s="272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73" t="s">
        <v>233</v>
      </c>
      <c r="AU943" s="273" t="s">
        <v>85</v>
      </c>
      <c r="AV943" s="15" t="s">
        <v>231</v>
      </c>
      <c r="AW943" s="15" t="s">
        <v>32</v>
      </c>
      <c r="AX943" s="15" t="s">
        <v>76</v>
      </c>
      <c r="AY943" s="273" t="s">
        <v>224</v>
      </c>
    </row>
    <row r="944" s="14" customFormat="1">
      <c r="A944" s="14"/>
      <c r="B944" s="252"/>
      <c r="C944" s="253"/>
      <c r="D944" s="243" t="s">
        <v>233</v>
      </c>
      <c r="E944" s="254" t="s">
        <v>1</v>
      </c>
      <c r="F944" s="255" t="s">
        <v>536</v>
      </c>
      <c r="G944" s="253"/>
      <c r="H944" s="256">
        <v>39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2" t="s">
        <v>233</v>
      </c>
      <c r="AU944" s="262" t="s">
        <v>85</v>
      </c>
      <c r="AV944" s="14" t="s">
        <v>85</v>
      </c>
      <c r="AW944" s="14" t="s">
        <v>32</v>
      </c>
      <c r="AX944" s="14" t="s">
        <v>83</v>
      </c>
      <c r="AY944" s="262" t="s">
        <v>224</v>
      </c>
    </row>
    <row r="945" s="2" customFormat="1" ht="24.15" customHeight="1">
      <c r="A945" s="39"/>
      <c r="B945" s="40"/>
      <c r="C945" s="228" t="s">
        <v>1339</v>
      </c>
      <c r="D945" s="228" t="s">
        <v>226</v>
      </c>
      <c r="E945" s="229" t="s">
        <v>1340</v>
      </c>
      <c r="F945" s="230" t="s">
        <v>1341</v>
      </c>
      <c r="G945" s="231" t="s">
        <v>296</v>
      </c>
      <c r="H945" s="232">
        <v>85</v>
      </c>
      <c r="I945" s="233"/>
      <c r="J945" s="234">
        <f>ROUND(I945*H945,2)</f>
        <v>0</v>
      </c>
      <c r="K945" s="230" t="s">
        <v>230</v>
      </c>
      <c r="L945" s="45"/>
      <c r="M945" s="235" t="s">
        <v>1</v>
      </c>
      <c r="N945" s="236" t="s">
        <v>41</v>
      </c>
      <c r="O945" s="92"/>
      <c r="P945" s="237">
        <f>O945*H945</f>
        <v>0</v>
      </c>
      <c r="Q945" s="237">
        <v>0</v>
      </c>
      <c r="R945" s="237">
        <f>Q945*H945</f>
        <v>0</v>
      </c>
      <c r="S945" s="237">
        <v>0</v>
      </c>
      <c r="T945" s="238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9" t="s">
        <v>363</v>
      </c>
      <c r="AT945" s="239" t="s">
        <v>226</v>
      </c>
      <c r="AU945" s="239" t="s">
        <v>85</v>
      </c>
      <c r="AY945" s="18" t="s">
        <v>224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8" t="s">
        <v>83</v>
      </c>
      <c r="BK945" s="240">
        <f>ROUND(I945*H945,2)</f>
        <v>0</v>
      </c>
      <c r="BL945" s="18" t="s">
        <v>363</v>
      </c>
      <c r="BM945" s="239" t="s">
        <v>1342</v>
      </c>
    </row>
    <row r="946" s="14" customFormat="1">
      <c r="A946" s="14"/>
      <c r="B946" s="252"/>
      <c r="C946" s="253"/>
      <c r="D946" s="243" t="s">
        <v>233</v>
      </c>
      <c r="E946" s="254" t="s">
        <v>1</v>
      </c>
      <c r="F946" s="255" t="s">
        <v>813</v>
      </c>
      <c r="G946" s="253"/>
      <c r="H946" s="256">
        <v>67.5</v>
      </c>
      <c r="I946" s="257"/>
      <c r="J946" s="253"/>
      <c r="K946" s="253"/>
      <c r="L946" s="258"/>
      <c r="M946" s="259"/>
      <c r="N946" s="260"/>
      <c r="O946" s="260"/>
      <c r="P946" s="260"/>
      <c r="Q946" s="260"/>
      <c r="R946" s="260"/>
      <c r="S946" s="260"/>
      <c r="T946" s="26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2" t="s">
        <v>233</v>
      </c>
      <c r="AU946" s="262" t="s">
        <v>85</v>
      </c>
      <c r="AV946" s="14" t="s">
        <v>85</v>
      </c>
      <c r="AW946" s="14" t="s">
        <v>32</v>
      </c>
      <c r="AX946" s="14" t="s">
        <v>76</v>
      </c>
      <c r="AY946" s="262" t="s">
        <v>224</v>
      </c>
    </row>
    <row r="947" s="14" customFormat="1">
      <c r="A947" s="14"/>
      <c r="B947" s="252"/>
      <c r="C947" s="253"/>
      <c r="D947" s="243" t="s">
        <v>233</v>
      </c>
      <c r="E947" s="254" t="s">
        <v>1</v>
      </c>
      <c r="F947" s="255" t="s">
        <v>814</v>
      </c>
      <c r="G947" s="253"/>
      <c r="H947" s="256">
        <v>16.649999999999999</v>
      </c>
      <c r="I947" s="257"/>
      <c r="J947" s="253"/>
      <c r="K947" s="253"/>
      <c r="L947" s="258"/>
      <c r="M947" s="259"/>
      <c r="N947" s="260"/>
      <c r="O947" s="260"/>
      <c r="P947" s="260"/>
      <c r="Q947" s="260"/>
      <c r="R947" s="260"/>
      <c r="S947" s="260"/>
      <c r="T947" s="26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2" t="s">
        <v>233</v>
      </c>
      <c r="AU947" s="262" t="s">
        <v>85</v>
      </c>
      <c r="AV947" s="14" t="s">
        <v>85</v>
      </c>
      <c r="AW947" s="14" t="s">
        <v>32</v>
      </c>
      <c r="AX947" s="14" t="s">
        <v>76</v>
      </c>
      <c r="AY947" s="262" t="s">
        <v>224</v>
      </c>
    </row>
    <row r="948" s="16" customFormat="1">
      <c r="A948" s="16"/>
      <c r="B948" s="274"/>
      <c r="C948" s="275"/>
      <c r="D948" s="243" t="s">
        <v>233</v>
      </c>
      <c r="E948" s="276" t="s">
        <v>1</v>
      </c>
      <c r="F948" s="277" t="s">
        <v>288</v>
      </c>
      <c r="G948" s="275"/>
      <c r="H948" s="278">
        <v>84.150000000000006</v>
      </c>
      <c r="I948" s="279"/>
      <c r="J948" s="275"/>
      <c r="K948" s="275"/>
      <c r="L948" s="280"/>
      <c r="M948" s="281"/>
      <c r="N948" s="282"/>
      <c r="O948" s="282"/>
      <c r="P948" s="282"/>
      <c r="Q948" s="282"/>
      <c r="R948" s="282"/>
      <c r="S948" s="282"/>
      <c r="T948" s="28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284" t="s">
        <v>233</v>
      </c>
      <c r="AU948" s="284" t="s">
        <v>85</v>
      </c>
      <c r="AV948" s="16" t="s">
        <v>243</v>
      </c>
      <c r="AW948" s="16" t="s">
        <v>32</v>
      </c>
      <c r="AX948" s="16" t="s">
        <v>76</v>
      </c>
      <c r="AY948" s="284" t="s">
        <v>224</v>
      </c>
    </row>
    <row r="949" s="14" customFormat="1">
      <c r="A949" s="14"/>
      <c r="B949" s="252"/>
      <c r="C949" s="253"/>
      <c r="D949" s="243" t="s">
        <v>233</v>
      </c>
      <c r="E949" s="254" t="s">
        <v>1</v>
      </c>
      <c r="F949" s="255" t="s">
        <v>914</v>
      </c>
      <c r="G949" s="253"/>
      <c r="H949" s="256">
        <v>85</v>
      </c>
      <c r="I949" s="257"/>
      <c r="J949" s="253"/>
      <c r="K949" s="253"/>
      <c r="L949" s="258"/>
      <c r="M949" s="259"/>
      <c r="N949" s="260"/>
      <c r="O949" s="260"/>
      <c r="P949" s="260"/>
      <c r="Q949" s="260"/>
      <c r="R949" s="260"/>
      <c r="S949" s="260"/>
      <c r="T949" s="26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2" t="s">
        <v>233</v>
      </c>
      <c r="AU949" s="262" t="s">
        <v>85</v>
      </c>
      <c r="AV949" s="14" t="s">
        <v>85</v>
      </c>
      <c r="AW949" s="14" t="s">
        <v>32</v>
      </c>
      <c r="AX949" s="14" t="s">
        <v>83</v>
      </c>
      <c r="AY949" s="262" t="s">
        <v>224</v>
      </c>
    </row>
    <row r="950" s="2" customFormat="1" ht="24.15" customHeight="1">
      <c r="A950" s="39"/>
      <c r="B950" s="40"/>
      <c r="C950" s="285" t="s">
        <v>1343</v>
      </c>
      <c r="D950" s="285" t="s">
        <v>420</v>
      </c>
      <c r="E950" s="286" t="s">
        <v>1344</v>
      </c>
      <c r="F950" s="287" t="s">
        <v>1345</v>
      </c>
      <c r="G950" s="288" t="s">
        <v>296</v>
      </c>
      <c r="H950" s="289">
        <v>89.25</v>
      </c>
      <c r="I950" s="290"/>
      <c r="J950" s="291">
        <f>ROUND(I950*H950,2)</f>
        <v>0</v>
      </c>
      <c r="K950" s="287" t="s">
        <v>230</v>
      </c>
      <c r="L950" s="292"/>
      <c r="M950" s="293" t="s">
        <v>1</v>
      </c>
      <c r="N950" s="294" t="s">
        <v>41</v>
      </c>
      <c r="O950" s="92"/>
      <c r="P950" s="237">
        <f>O950*H950</f>
        <v>0</v>
      </c>
      <c r="Q950" s="237">
        <v>0.0041999999999999997</v>
      </c>
      <c r="R950" s="237">
        <f>Q950*H950</f>
        <v>0.37484999999999996</v>
      </c>
      <c r="S950" s="237">
        <v>0</v>
      </c>
      <c r="T950" s="238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9" t="s">
        <v>480</v>
      </c>
      <c r="AT950" s="239" t="s">
        <v>420</v>
      </c>
      <c r="AU950" s="239" t="s">
        <v>85</v>
      </c>
      <c r="AY950" s="18" t="s">
        <v>224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83</v>
      </c>
      <c r="BK950" s="240">
        <f>ROUND(I950*H950,2)</f>
        <v>0</v>
      </c>
      <c r="BL950" s="18" t="s">
        <v>363</v>
      </c>
      <c r="BM950" s="239" t="s">
        <v>1346</v>
      </c>
    </row>
    <row r="951" s="14" customFormat="1">
      <c r="A951" s="14"/>
      <c r="B951" s="252"/>
      <c r="C951" s="253"/>
      <c r="D951" s="243" t="s">
        <v>233</v>
      </c>
      <c r="E951" s="254" t="s">
        <v>1</v>
      </c>
      <c r="F951" s="255" t="s">
        <v>1347</v>
      </c>
      <c r="G951" s="253"/>
      <c r="H951" s="256">
        <v>89.25</v>
      </c>
      <c r="I951" s="257"/>
      <c r="J951" s="253"/>
      <c r="K951" s="253"/>
      <c r="L951" s="258"/>
      <c r="M951" s="259"/>
      <c r="N951" s="260"/>
      <c r="O951" s="260"/>
      <c r="P951" s="260"/>
      <c r="Q951" s="260"/>
      <c r="R951" s="260"/>
      <c r="S951" s="260"/>
      <c r="T951" s="261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2" t="s">
        <v>233</v>
      </c>
      <c r="AU951" s="262" t="s">
        <v>85</v>
      </c>
      <c r="AV951" s="14" t="s">
        <v>85</v>
      </c>
      <c r="AW951" s="14" t="s">
        <v>32</v>
      </c>
      <c r="AX951" s="14" t="s">
        <v>83</v>
      </c>
      <c r="AY951" s="262" t="s">
        <v>224</v>
      </c>
    </row>
    <row r="952" s="2" customFormat="1" ht="24.15" customHeight="1">
      <c r="A952" s="39"/>
      <c r="B952" s="40"/>
      <c r="C952" s="228" t="s">
        <v>1348</v>
      </c>
      <c r="D952" s="228" t="s">
        <v>226</v>
      </c>
      <c r="E952" s="229" t="s">
        <v>1340</v>
      </c>
      <c r="F952" s="230" t="s">
        <v>1341</v>
      </c>
      <c r="G952" s="231" t="s">
        <v>296</v>
      </c>
      <c r="H952" s="232">
        <v>17</v>
      </c>
      <c r="I952" s="233"/>
      <c r="J952" s="234">
        <f>ROUND(I952*H952,2)</f>
        <v>0</v>
      </c>
      <c r="K952" s="230" t="s">
        <v>230</v>
      </c>
      <c r="L952" s="45"/>
      <c r="M952" s="235" t="s">
        <v>1</v>
      </c>
      <c r="N952" s="236" t="s">
        <v>41</v>
      </c>
      <c r="O952" s="92"/>
      <c r="P952" s="237">
        <f>O952*H952</f>
        <v>0</v>
      </c>
      <c r="Q952" s="237">
        <v>0</v>
      </c>
      <c r="R952" s="237">
        <f>Q952*H952</f>
        <v>0</v>
      </c>
      <c r="S952" s="237">
        <v>0</v>
      </c>
      <c r="T952" s="238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9" t="s">
        <v>363</v>
      </c>
      <c r="AT952" s="239" t="s">
        <v>226</v>
      </c>
      <c r="AU952" s="239" t="s">
        <v>85</v>
      </c>
      <c r="AY952" s="18" t="s">
        <v>224</v>
      </c>
      <c r="BE952" s="240">
        <f>IF(N952="základní",J952,0)</f>
        <v>0</v>
      </c>
      <c r="BF952" s="240">
        <f>IF(N952="snížená",J952,0)</f>
        <v>0</v>
      </c>
      <c r="BG952" s="240">
        <f>IF(N952="zákl. přenesená",J952,0)</f>
        <v>0</v>
      </c>
      <c r="BH952" s="240">
        <f>IF(N952="sníž. přenesená",J952,0)</f>
        <v>0</v>
      </c>
      <c r="BI952" s="240">
        <f>IF(N952="nulová",J952,0)</f>
        <v>0</v>
      </c>
      <c r="BJ952" s="18" t="s">
        <v>83</v>
      </c>
      <c r="BK952" s="240">
        <f>ROUND(I952*H952,2)</f>
        <v>0</v>
      </c>
      <c r="BL952" s="18" t="s">
        <v>363</v>
      </c>
      <c r="BM952" s="239" t="s">
        <v>1349</v>
      </c>
    </row>
    <row r="953" s="13" customFormat="1">
      <c r="A953" s="13"/>
      <c r="B953" s="241"/>
      <c r="C953" s="242"/>
      <c r="D953" s="243" t="s">
        <v>233</v>
      </c>
      <c r="E953" s="244" t="s">
        <v>1</v>
      </c>
      <c r="F953" s="245" t="s">
        <v>1350</v>
      </c>
      <c r="G953" s="242"/>
      <c r="H953" s="244" t="s">
        <v>1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1" t="s">
        <v>233</v>
      </c>
      <c r="AU953" s="251" t="s">
        <v>85</v>
      </c>
      <c r="AV953" s="13" t="s">
        <v>83</v>
      </c>
      <c r="AW953" s="13" t="s">
        <v>32</v>
      </c>
      <c r="AX953" s="13" t="s">
        <v>76</v>
      </c>
      <c r="AY953" s="251" t="s">
        <v>224</v>
      </c>
    </row>
    <row r="954" s="14" customFormat="1">
      <c r="A954" s="14"/>
      <c r="B954" s="252"/>
      <c r="C954" s="253"/>
      <c r="D954" s="243" t="s">
        <v>233</v>
      </c>
      <c r="E954" s="254" t="s">
        <v>1</v>
      </c>
      <c r="F954" s="255" t="s">
        <v>1351</v>
      </c>
      <c r="G954" s="253"/>
      <c r="H954" s="256">
        <v>16.129999999999999</v>
      </c>
      <c r="I954" s="257"/>
      <c r="J954" s="253"/>
      <c r="K954" s="253"/>
      <c r="L954" s="258"/>
      <c r="M954" s="259"/>
      <c r="N954" s="260"/>
      <c r="O954" s="260"/>
      <c r="P954" s="260"/>
      <c r="Q954" s="260"/>
      <c r="R954" s="260"/>
      <c r="S954" s="260"/>
      <c r="T954" s="26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2" t="s">
        <v>233</v>
      </c>
      <c r="AU954" s="262" t="s">
        <v>85</v>
      </c>
      <c r="AV954" s="14" t="s">
        <v>85</v>
      </c>
      <c r="AW954" s="14" t="s">
        <v>32</v>
      </c>
      <c r="AX954" s="14" t="s">
        <v>76</v>
      </c>
      <c r="AY954" s="262" t="s">
        <v>224</v>
      </c>
    </row>
    <row r="955" s="14" customFormat="1">
      <c r="A955" s="14"/>
      <c r="B955" s="252"/>
      <c r="C955" s="253"/>
      <c r="D955" s="243" t="s">
        <v>233</v>
      </c>
      <c r="E955" s="254" t="s">
        <v>1</v>
      </c>
      <c r="F955" s="255" t="s">
        <v>369</v>
      </c>
      <c r="G955" s="253"/>
      <c r="H955" s="256">
        <v>17</v>
      </c>
      <c r="I955" s="257"/>
      <c r="J955" s="253"/>
      <c r="K955" s="253"/>
      <c r="L955" s="258"/>
      <c r="M955" s="259"/>
      <c r="N955" s="260"/>
      <c r="O955" s="260"/>
      <c r="P955" s="260"/>
      <c r="Q955" s="260"/>
      <c r="R955" s="260"/>
      <c r="S955" s="260"/>
      <c r="T955" s="26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2" t="s">
        <v>233</v>
      </c>
      <c r="AU955" s="262" t="s">
        <v>85</v>
      </c>
      <c r="AV955" s="14" t="s">
        <v>85</v>
      </c>
      <c r="AW955" s="14" t="s">
        <v>32</v>
      </c>
      <c r="AX955" s="14" t="s">
        <v>83</v>
      </c>
      <c r="AY955" s="262" t="s">
        <v>224</v>
      </c>
    </row>
    <row r="956" s="2" customFormat="1" ht="24.15" customHeight="1">
      <c r="A956" s="39"/>
      <c r="B956" s="40"/>
      <c r="C956" s="285" t="s">
        <v>1352</v>
      </c>
      <c r="D956" s="285" t="s">
        <v>420</v>
      </c>
      <c r="E956" s="286" t="s">
        <v>1353</v>
      </c>
      <c r="F956" s="287" t="s">
        <v>1354</v>
      </c>
      <c r="G956" s="288" t="s">
        <v>296</v>
      </c>
      <c r="H956" s="289">
        <v>17.34</v>
      </c>
      <c r="I956" s="290"/>
      <c r="J956" s="291">
        <f>ROUND(I956*H956,2)</f>
        <v>0</v>
      </c>
      <c r="K956" s="287" t="s">
        <v>1</v>
      </c>
      <c r="L956" s="292"/>
      <c r="M956" s="293" t="s">
        <v>1</v>
      </c>
      <c r="N956" s="294" t="s">
        <v>41</v>
      </c>
      <c r="O956" s="92"/>
      <c r="P956" s="237">
        <f>O956*H956</f>
        <v>0</v>
      </c>
      <c r="Q956" s="237">
        <v>0.0040000000000000001</v>
      </c>
      <c r="R956" s="237">
        <f>Q956*H956</f>
        <v>0.069360000000000005</v>
      </c>
      <c r="S956" s="237">
        <v>0</v>
      </c>
      <c r="T956" s="238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9" t="s">
        <v>480</v>
      </c>
      <c r="AT956" s="239" t="s">
        <v>420</v>
      </c>
      <c r="AU956" s="239" t="s">
        <v>85</v>
      </c>
      <c r="AY956" s="18" t="s">
        <v>224</v>
      </c>
      <c r="BE956" s="240">
        <f>IF(N956="základní",J956,0)</f>
        <v>0</v>
      </c>
      <c r="BF956" s="240">
        <f>IF(N956="snížená",J956,0)</f>
        <v>0</v>
      </c>
      <c r="BG956" s="240">
        <f>IF(N956="zákl. přenesená",J956,0)</f>
        <v>0</v>
      </c>
      <c r="BH956" s="240">
        <f>IF(N956="sníž. přenesená",J956,0)</f>
        <v>0</v>
      </c>
      <c r="BI956" s="240">
        <f>IF(N956="nulová",J956,0)</f>
        <v>0</v>
      </c>
      <c r="BJ956" s="18" t="s">
        <v>83</v>
      </c>
      <c r="BK956" s="240">
        <f>ROUND(I956*H956,2)</f>
        <v>0</v>
      </c>
      <c r="BL956" s="18" t="s">
        <v>363</v>
      </c>
      <c r="BM956" s="239" t="s">
        <v>1355</v>
      </c>
    </row>
    <row r="957" s="14" customFormat="1">
      <c r="A957" s="14"/>
      <c r="B957" s="252"/>
      <c r="C957" s="253"/>
      <c r="D957" s="243" t="s">
        <v>233</v>
      </c>
      <c r="E957" s="253"/>
      <c r="F957" s="255" t="s">
        <v>1356</v>
      </c>
      <c r="G957" s="253"/>
      <c r="H957" s="256">
        <v>17.34</v>
      </c>
      <c r="I957" s="257"/>
      <c r="J957" s="253"/>
      <c r="K957" s="253"/>
      <c r="L957" s="258"/>
      <c r="M957" s="259"/>
      <c r="N957" s="260"/>
      <c r="O957" s="260"/>
      <c r="P957" s="260"/>
      <c r="Q957" s="260"/>
      <c r="R957" s="260"/>
      <c r="S957" s="260"/>
      <c r="T957" s="261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2" t="s">
        <v>233</v>
      </c>
      <c r="AU957" s="262" t="s">
        <v>85</v>
      </c>
      <c r="AV957" s="14" t="s">
        <v>85</v>
      </c>
      <c r="AW957" s="14" t="s">
        <v>4</v>
      </c>
      <c r="AX957" s="14" t="s">
        <v>83</v>
      </c>
      <c r="AY957" s="262" t="s">
        <v>224</v>
      </c>
    </row>
    <row r="958" s="2" customFormat="1" ht="24.15" customHeight="1">
      <c r="A958" s="39"/>
      <c r="B958" s="40"/>
      <c r="C958" s="228" t="s">
        <v>1357</v>
      </c>
      <c r="D958" s="228" t="s">
        <v>226</v>
      </c>
      <c r="E958" s="229" t="s">
        <v>1358</v>
      </c>
      <c r="F958" s="230" t="s">
        <v>1359</v>
      </c>
      <c r="G958" s="231" t="s">
        <v>296</v>
      </c>
      <c r="H958" s="232">
        <v>261.72300000000001</v>
      </c>
      <c r="I958" s="233"/>
      <c r="J958" s="234">
        <f>ROUND(I958*H958,2)</f>
        <v>0</v>
      </c>
      <c r="K958" s="230" t="s">
        <v>230</v>
      </c>
      <c r="L958" s="45"/>
      <c r="M958" s="235" t="s">
        <v>1</v>
      </c>
      <c r="N958" s="236" t="s">
        <v>41</v>
      </c>
      <c r="O958" s="92"/>
      <c r="P958" s="237">
        <f>O958*H958</f>
        <v>0</v>
      </c>
      <c r="Q958" s="237">
        <v>0.0060000000000000001</v>
      </c>
      <c r="R958" s="237">
        <f>Q958*H958</f>
        <v>1.570338</v>
      </c>
      <c r="S958" s="237">
        <v>0</v>
      </c>
      <c r="T958" s="238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9" t="s">
        <v>363</v>
      </c>
      <c r="AT958" s="239" t="s">
        <v>226</v>
      </c>
      <c r="AU958" s="239" t="s">
        <v>85</v>
      </c>
      <c r="AY958" s="18" t="s">
        <v>224</v>
      </c>
      <c r="BE958" s="240">
        <f>IF(N958="základní",J958,0)</f>
        <v>0</v>
      </c>
      <c r="BF958" s="240">
        <f>IF(N958="snížená",J958,0)</f>
        <v>0</v>
      </c>
      <c r="BG958" s="240">
        <f>IF(N958="zákl. přenesená",J958,0)</f>
        <v>0</v>
      </c>
      <c r="BH958" s="240">
        <f>IF(N958="sníž. přenesená",J958,0)</f>
        <v>0</v>
      </c>
      <c r="BI958" s="240">
        <f>IF(N958="nulová",J958,0)</f>
        <v>0</v>
      </c>
      <c r="BJ958" s="18" t="s">
        <v>83</v>
      </c>
      <c r="BK958" s="240">
        <f>ROUND(I958*H958,2)</f>
        <v>0</v>
      </c>
      <c r="BL958" s="18" t="s">
        <v>363</v>
      </c>
      <c r="BM958" s="239" t="s">
        <v>1360</v>
      </c>
    </row>
    <row r="959" s="14" customFormat="1">
      <c r="A959" s="14"/>
      <c r="B959" s="252"/>
      <c r="C959" s="253"/>
      <c r="D959" s="243" t="s">
        <v>233</v>
      </c>
      <c r="E959" s="254" t="s">
        <v>1</v>
      </c>
      <c r="F959" s="255" t="s">
        <v>1361</v>
      </c>
      <c r="G959" s="253"/>
      <c r="H959" s="256">
        <v>2.9249999999999998</v>
      </c>
      <c r="I959" s="257"/>
      <c r="J959" s="253"/>
      <c r="K959" s="253"/>
      <c r="L959" s="258"/>
      <c r="M959" s="259"/>
      <c r="N959" s="260"/>
      <c r="O959" s="260"/>
      <c r="P959" s="260"/>
      <c r="Q959" s="260"/>
      <c r="R959" s="260"/>
      <c r="S959" s="260"/>
      <c r="T959" s="26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2" t="s">
        <v>233</v>
      </c>
      <c r="AU959" s="262" t="s">
        <v>85</v>
      </c>
      <c r="AV959" s="14" t="s">
        <v>85</v>
      </c>
      <c r="AW959" s="14" t="s">
        <v>32</v>
      </c>
      <c r="AX959" s="14" t="s">
        <v>76</v>
      </c>
      <c r="AY959" s="262" t="s">
        <v>224</v>
      </c>
    </row>
    <row r="960" s="14" customFormat="1">
      <c r="A960" s="14"/>
      <c r="B960" s="252"/>
      <c r="C960" s="253"/>
      <c r="D960" s="243" t="s">
        <v>233</v>
      </c>
      <c r="E960" s="254" t="s">
        <v>1</v>
      </c>
      <c r="F960" s="255" t="s">
        <v>1362</v>
      </c>
      <c r="G960" s="253"/>
      <c r="H960" s="256">
        <v>41.049999999999997</v>
      </c>
      <c r="I960" s="257"/>
      <c r="J960" s="253"/>
      <c r="K960" s="253"/>
      <c r="L960" s="258"/>
      <c r="M960" s="259"/>
      <c r="N960" s="260"/>
      <c r="O960" s="260"/>
      <c r="P960" s="260"/>
      <c r="Q960" s="260"/>
      <c r="R960" s="260"/>
      <c r="S960" s="260"/>
      <c r="T960" s="26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2" t="s">
        <v>233</v>
      </c>
      <c r="AU960" s="262" t="s">
        <v>85</v>
      </c>
      <c r="AV960" s="14" t="s">
        <v>85</v>
      </c>
      <c r="AW960" s="14" t="s">
        <v>32</v>
      </c>
      <c r="AX960" s="14" t="s">
        <v>76</v>
      </c>
      <c r="AY960" s="262" t="s">
        <v>224</v>
      </c>
    </row>
    <row r="961" s="14" customFormat="1">
      <c r="A961" s="14"/>
      <c r="B961" s="252"/>
      <c r="C961" s="253"/>
      <c r="D961" s="243" t="s">
        <v>233</v>
      </c>
      <c r="E961" s="254" t="s">
        <v>1</v>
      </c>
      <c r="F961" s="255" t="s">
        <v>1363</v>
      </c>
      <c r="G961" s="253"/>
      <c r="H961" s="256">
        <v>13.359999999999999</v>
      </c>
      <c r="I961" s="257"/>
      <c r="J961" s="253"/>
      <c r="K961" s="253"/>
      <c r="L961" s="258"/>
      <c r="M961" s="259"/>
      <c r="N961" s="260"/>
      <c r="O961" s="260"/>
      <c r="P961" s="260"/>
      <c r="Q961" s="260"/>
      <c r="R961" s="260"/>
      <c r="S961" s="260"/>
      <c r="T961" s="26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2" t="s">
        <v>233</v>
      </c>
      <c r="AU961" s="262" t="s">
        <v>85</v>
      </c>
      <c r="AV961" s="14" t="s">
        <v>85</v>
      </c>
      <c r="AW961" s="14" t="s">
        <v>32</v>
      </c>
      <c r="AX961" s="14" t="s">
        <v>76</v>
      </c>
      <c r="AY961" s="262" t="s">
        <v>224</v>
      </c>
    </row>
    <row r="962" s="14" customFormat="1">
      <c r="A962" s="14"/>
      <c r="B962" s="252"/>
      <c r="C962" s="253"/>
      <c r="D962" s="243" t="s">
        <v>233</v>
      </c>
      <c r="E962" s="254" t="s">
        <v>1</v>
      </c>
      <c r="F962" s="255" t="s">
        <v>1364</v>
      </c>
      <c r="G962" s="253"/>
      <c r="H962" s="256">
        <v>19.399999999999999</v>
      </c>
      <c r="I962" s="257"/>
      <c r="J962" s="253"/>
      <c r="K962" s="253"/>
      <c r="L962" s="258"/>
      <c r="M962" s="259"/>
      <c r="N962" s="260"/>
      <c r="O962" s="260"/>
      <c r="P962" s="260"/>
      <c r="Q962" s="260"/>
      <c r="R962" s="260"/>
      <c r="S962" s="260"/>
      <c r="T962" s="26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2" t="s">
        <v>233</v>
      </c>
      <c r="AU962" s="262" t="s">
        <v>85</v>
      </c>
      <c r="AV962" s="14" t="s">
        <v>85</v>
      </c>
      <c r="AW962" s="14" t="s">
        <v>32</v>
      </c>
      <c r="AX962" s="14" t="s">
        <v>76</v>
      </c>
      <c r="AY962" s="262" t="s">
        <v>224</v>
      </c>
    </row>
    <row r="963" s="14" customFormat="1">
      <c r="A963" s="14"/>
      <c r="B963" s="252"/>
      <c r="C963" s="253"/>
      <c r="D963" s="243" t="s">
        <v>233</v>
      </c>
      <c r="E963" s="254" t="s">
        <v>1</v>
      </c>
      <c r="F963" s="255" t="s">
        <v>1365</v>
      </c>
      <c r="G963" s="253"/>
      <c r="H963" s="256">
        <v>26.690000000000001</v>
      </c>
      <c r="I963" s="257"/>
      <c r="J963" s="253"/>
      <c r="K963" s="253"/>
      <c r="L963" s="258"/>
      <c r="M963" s="259"/>
      <c r="N963" s="260"/>
      <c r="O963" s="260"/>
      <c r="P963" s="260"/>
      <c r="Q963" s="260"/>
      <c r="R963" s="260"/>
      <c r="S963" s="260"/>
      <c r="T963" s="26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2" t="s">
        <v>233</v>
      </c>
      <c r="AU963" s="262" t="s">
        <v>85</v>
      </c>
      <c r="AV963" s="14" t="s">
        <v>85</v>
      </c>
      <c r="AW963" s="14" t="s">
        <v>32</v>
      </c>
      <c r="AX963" s="14" t="s">
        <v>76</v>
      </c>
      <c r="AY963" s="262" t="s">
        <v>224</v>
      </c>
    </row>
    <row r="964" s="14" customFormat="1">
      <c r="A964" s="14"/>
      <c r="B964" s="252"/>
      <c r="C964" s="253"/>
      <c r="D964" s="243" t="s">
        <v>233</v>
      </c>
      <c r="E964" s="254" t="s">
        <v>1</v>
      </c>
      <c r="F964" s="255" t="s">
        <v>1366</v>
      </c>
      <c r="G964" s="253"/>
      <c r="H964" s="256">
        <v>5.5</v>
      </c>
      <c r="I964" s="257"/>
      <c r="J964" s="253"/>
      <c r="K964" s="253"/>
      <c r="L964" s="258"/>
      <c r="M964" s="259"/>
      <c r="N964" s="260"/>
      <c r="O964" s="260"/>
      <c r="P964" s="260"/>
      <c r="Q964" s="260"/>
      <c r="R964" s="260"/>
      <c r="S964" s="260"/>
      <c r="T964" s="26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2" t="s">
        <v>233</v>
      </c>
      <c r="AU964" s="262" t="s">
        <v>85</v>
      </c>
      <c r="AV964" s="14" t="s">
        <v>85</v>
      </c>
      <c r="AW964" s="14" t="s">
        <v>32</v>
      </c>
      <c r="AX964" s="14" t="s">
        <v>76</v>
      </c>
      <c r="AY964" s="262" t="s">
        <v>224</v>
      </c>
    </row>
    <row r="965" s="14" customFormat="1">
      <c r="A965" s="14"/>
      <c r="B965" s="252"/>
      <c r="C965" s="253"/>
      <c r="D965" s="243" t="s">
        <v>233</v>
      </c>
      <c r="E965" s="254" t="s">
        <v>1</v>
      </c>
      <c r="F965" s="255" t="s">
        <v>1367</v>
      </c>
      <c r="G965" s="253"/>
      <c r="H965" s="256">
        <v>15</v>
      </c>
      <c r="I965" s="257"/>
      <c r="J965" s="253"/>
      <c r="K965" s="253"/>
      <c r="L965" s="258"/>
      <c r="M965" s="259"/>
      <c r="N965" s="260"/>
      <c r="O965" s="260"/>
      <c r="P965" s="260"/>
      <c r="Q965" s="260"/>
      <c r="R965" s="260"/>
      <c r="S965" s="260"/>
      <c r="T965" s="26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2" t="s">
        <v>233</v>
      </c>
      <c r="AU965" s="262" t="s">
        <v>85</v>
      </c>
      <c r="AV965" s="14" t="s">
        <v>85</v>
      </c>
      <c r="AW965" s="14" t="s">
        <v>32</v>
      </c>
      <c r="AX965" s="14" t="s">
        <v>76</v>
      </c>
      <c r="AY965" s="262" t="s">
        <v>224</v>
      </c>
    </row>
    <row r="966" s="14" customFormat="1">
      <c r="A966" s="14"/>
      <c r="B966" s="252"/>
      <c r="C966" s="253"/>
      <c r="D966" s="243" t="s">
        <v>233</v>
      </c>
      <c r="E966" s="254" t="s">
        <v>1</v>
      </c>
      <c r="F966" s="255" t="s">
        <v>1368</v>
      </c>
      <c r="G966" s="253"/>
      <c r="H966" s="256">
        <v>2.4300000000000002</v>
      </c>
      <c r="I966" s="257"/>
      <c r="J966" s="253"/>
      <c r="K966" s="253"/>
      <c r="L966" s="258"/>
      <c r="M966" s="259"/>
      <c r="N966" s="260"/>
      <c r="O966" s="260"/>
      <c r="P966" s="260"/>
      <c r="Q966" s="260"/>
      <c r="R966" s="260"/>
      <c r="S966" s="260"/>
      <c r="T966" s="26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2" t="s">
        <v>233</v>
      </c>
      <c r="AU966" s="262" t="s">
        <v>85</v>
      </c>
      <c r="AV966" s="14" t="s">
        <v>85</v>
      </c>
      <c r="AW966" s="14" t="s">
        <v>32</v>
      </c>
      <c r="AX966" s="14" t="s">
        <v>76</v>
      </c>
      <c r="AY966" s="262" t="s">
        <v>224</v>
      </c>
    </row>
    <row r="967" s="14" customFormat="1">
      <c r="A967" s="14"/>
      <c r="B967" s="252"/>
      <c r="C967" s="253"/>
      <c r="D967" s="243" t="s">
        <v>233</v>
      </c>
      <c r="E967" s="254" t="s">
        <v>1</v>
      </c>
      <c r="F967" s="255" t="s">
        <v>1369</v>
      </c>
      <c r="G967" s="253"/>
      <c r="H967" s="256">
        <v>20.879999999999999</v>
      </c>
      <c r="I967" s="257"/>
      <c r="J967" s="253"/>
      <c r="K967" s="253"/>
      <c r="L967" s="258"/>
      <c r="M967" s="259"/>
      <c r="N967" s="260"/>
      <c r="O967" s="260"/>
      <c r="P967" s="260"/>
      <c r="Q967" s="260"/>
      <c r="R967" s="260"/>
      <c r="S967" s="260"/>
      <c r="T967" s="26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2" t="s">
        <v>233</v>
      </c>
      <c r="AU967" s="262" t="s">
        <v>85</v>
      </c>
      <c r="AV967" s="14" t="s">
        <v>85</v>
      </c>
      <c r="AW967" s="14" t="s">
        <v>32</v>
      </c>
      <c r="AX967" s="14" t="s">
        <v>76</v>
      </c>
      <c r="AY967" s="262" t="s">
        <v>224</v>
      </c>
    </row>
    <row r="968" s="14" customFormat="1">
      <c r="A968" s="14"/>
      <c r="B968" s="252"/>
      <c r="C968" s="253"/>
      <c r="D968" s="243" t="s">
        <v>233</v>
      </c>
      <c r="E968" s="254" t="s">
        <v>1</v>
      </c>
      <c r="F968" s="255" t="s">
        <v>1370</v>
      </c>
      <c r="G968" s="253"/>
      <c r="H968" s="256">
        <v>49.488</v>
      </c>
      <c r="I968" s="257"/>
      <c r="J968" s="253"/>
      <c r="K968" s="253"/>
      <c r="L968" s="258"/>
      <c r="M968" s="259"/>
      <c r="N968" s="260"/>
      <c r="O968" s="260"/>
      <c r="P968" s="260"/>
      <c r="Q968" s="260"/>
      <c r="R968" s="260"/>
      <c r="S968" s="260"/>
      <c r="T968" s="26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2" t="s">
        <v>233</v>
      </c>
      <c r="AU968" s="262" t="s">
        <v>85</v>
      </c>
      <c r="AV968" s="14" t="s">
        <v>85</v>
      </c>
      <c r="AW968" s="14" t="s">
        <v>32</v>
      </c>
      <c r="AX968" s="14" t="s">
        <v>76</v>
      </c>
      <c r="AY968" s="262" t="s">
        <v>224</v>
      </c>
    </row>
    <row r="969" s="14" customFormat="1">
      <c r="A969" s="14"/>
      <c r="B969" s="252"/>
      <c r="C969" s="253"/>
      <c r="D969" s="243" t="s">
        <v>233</v>
      </c>
      <c r="E969" s="254" t="s">
        <v>1</v>
      </c>
      <c r="F969" s="255" t="s">
        <v>1371</v>
      </c>
      <c r="G969" s="253"/>
      <c r="H969" s="256">
        <v>65</v>
      </c>
      <c r="I969" s="257"/>
      <c r="J969" s="253"/>
      <c r="K969" s="253"/>
      <c r="L969" s="258"/>
      <c r="M969" s="259"/>
      <c r="N969" s="260"/>
      <c r="O969" s="260"/>
      <c r="P969" s="260"/>
      <c r="Q969" s="260"/>
      <c r="R969" s="260"/>
      <c r="S969" s="260"/>
      <c r="T969" s="261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2" t="s">
        <v>233</v>
      </c>
      <c r="AU969" s="262" t="s">
        <v>85</v>
      </c>
      <c r="AV969" s="14" t="s">
        <v>85</v>
      </c>
      <c r="AW969" s="14" t="s">
        <v>32</v>
      </c>
      <c r="AX969" s="14" t="s">
        <v>76</v>
      </c>
      <c r="AY969" s="262" t="s">
        <v>224</v>
      </c>
    </row>
    <row r="970" s="15" customFormat="1">
      <c r="A970" s="15"/>
      <c r="B970" s="263"/>
      <c r="C970" s="264"/>
      <c r="D970" s="243" t="s">
        <v>233</v>
      </c>
      <c r="E970" s="265" t="s">
        <v>1</v>
      </c>
      <c r="F970" s="266" t="s">
        <v>237</v>
      </c>
      <c r="G970" s="264"/>
      <c r="H970" s="267">
        <v>261.72300000000001</v>
      </c>
      <c r="I970" s="268"/>
      <c r="J970" s="264"/>
      <c r="K970" s="264"/>
      <c r="L970" s="269"/>
      <c r="M970" s="270"/>
      <c r="N970" s="271"/>
      <c r="O970" s="271"/>
      <c r="P970" s="271"/>
      <c r="Q970" s="271"/>
      <c r="R970" s="271"/>
      <c r="S970" s="271"/>
      <c r="T970" s="272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3" t="s">
        <v>233</v>
      </c>
      <c r="AU970" s="273" t="s">
        <v>85</v>
      </c>
      <c r="AV970" s="15" t="s">
        <v>231</v>
      </c>
      <c r="AW970" s="15" t="s">
        <v>32</v>
      </c>
      <c r="AX970" s="15" t="s">
        <v>83</v>
      </c>
      <c r="AY970" s="273" t="s">
        <v>224</v>
      </c>
    </row>
    <row r="971" s="2" customFormat="1" ht="24.15" customHeight="1">
      <c r="A971" s="39"/>
      <c r="B971" s="40"/>
      <c r="C971" s="285" t="s">
        <v>1372</v>
      </c>
      <c r="D971" s="285" t="s">
        <v>420</v>
      </c>
      <c r="E971" s="286" t="s">
        <v>1373</v>
      </c>
      <c r="F971" s="287" t="s">
        <v>1374</v>
      </c>
      <c r="G971" s="288" t="s">
        <v>296</v>
      </c>
      <c r="H971" s="289">
        <v>274.80900000000003</v>
      </c>
      <c r="I971" s="290"/>
      <c r="J971" s="291">
        <f>ROUND(I971*H971,2)</f>
        <v>0</v>
      </c>
      <c r="K971" s="287" t="s">
        <v>230</v>
      </c>
      <c r="L971" s="292"/>
      <c r="M971" s="293" t="s">
        <v>1</v>
      </c>
      <c r="N971" s="294" t="s">
        <v>41</v>
      </c>
      <c r="O971" s="92"/>
      <c r="P971" s="237">
        <f>O971*H971</f>
        <v>0</v>
      </c>
      <c r="Q971" s="237">
        <v>0.0030000000000000001</v>
      </c>
      <c r="R971" s="237">
        <f>Q971*H971</f>
        <v>0.82442700000000013</v>
      </c>
      <c r="S971" s="237">
        <v>0</v>
      </c>
      <c r="T971" s="238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9" t="s">
        <v>480</v>
      </c>
      <c r="AT971" s="239" t="s">
        <v>420</v>
      </c>
      <c r="AU971" s="239" t="s">
        <v>85</v>
      </c>
      <c r="AY971" s="18" t="s">
        <v>224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83</v>
      </c>
      <c r="BK971" s="240">
        <f>ROUND(I971*H971,2)</f>
        <v>0</v>
      </c>
      <c r="BL971" s="18" t="s">
        <v>363</v>
      </c>
      <c r="BM971" s="239" t="s">
        <v>1375</v>
      </c>
    </row>
    <row r="972" s="14" customFormat="1">
      <c r="A972" s="14"/>
      <c r="B972" s="252"/>
      <c r="C972" s="253"/>
      <c r="D972" s="243" t="s">
        <v>233</v>
      </c>
      <c r="E972" s="253"/>
      <c r="F972" s="255" t="s">
        <v>1376</v>
      </c>
      <c r="G972" s="253"/>
      <c r="H972" s="256">
        <v>274.80900000000003</v>
      </c>
      <c r="I972" s="257"/>
      <c r="J972" s="253"/>
      <c r="K972" s="253"/>
      <c r="L972" s="258"/>
      <c r="M972" s="259"/>
      <c r="N972" s="260"/>
      <c r="O972" s="260"/>
      <c r="P972" s="260"/>
      <c r="Q972" s="260"/>
      <c r="R972" s="260"/>
      <c r="S972" s="260"/>
      <c r="T972" s="26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2" t="s">
        <v>233</v>
      </c>
      <c r="AU972" s="262" t="s">
        <v>85</v>
      </c>
      <c r="AV972" s="14" t="s">
        <v>85</v>
      </c>
      <c r="AW972" s="14" t="s">
        <v>4</v>
      </c>
      <c r="AX972" s="14" t="s">
        <v>83</v>
      </c>
      <c r="AY972" s="262" t="s">
        <v>224</v>
      </c>
    </row>
    <row r="973" s="2" customFormat="1" ht="24.15" customHeight="1">
      <c r="A973" s="39"/>
      <c r="B973" s="40"/>
      <c r="C973" s="228" t="s">
        <v>1377</v>
      </c>
      <c r="D973" s="228" t="s">
        <v>226</v>
      </c>
      <c r="E973" s="229" t="s">
        <v>1358</v>
      </c>
      <c r="F973" s="230" t="s">
        <v>1359</v>
      </c>
      <c r="G973" s="231" t="s">
        <v>296</v>
      </c>
      <c r="H973" s="232">
        <v>20.106999999999999</v>
      </c>
      <c r="I973" s="233"/>
      <c r="J973" s="234">
        <f>ROUND(I973*H973,2)</f>
        <v>0</v>
      </c>
      <c r="K973" s="230" t="s">
        <v>230</v>
      </c>
      <c r="L973" s="45"/>
      <c r="M973" s="235" t="s">
        <v>1</v>
      </c>
      <c r="N973" s="236" t="s">
        <v>41</v>
      </c>
      <c r="O973" s="92"/>
      <c r="P973" s="237">
        <f>O973*H973</f>
        <v>0</v>
      </c>
      <c r="Q973" s="237">
        <v>0.0060000000000000001</v>
      </c>
      <c r="R973" s="237">
        <f>Q973*H973</f>
        <v>0.120642</v>
      </c>
      <c r="S973" s="237">
        <v>0</v>
      </c>
      <c r="T973" s="238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9" t="s">
        <v>363</v>
      </c>
      <c r="AT973" s="239" t="s">
        <v>226</v>
      </c>
      <c r="AU973" s="239" t="s">
        <v>85</v>
      </c>
      <c r="AY973" s="18" t="s">
        <v>224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8" t="s">
        <v>83</v>
      </c>
      <c r="BK973" s="240">
        <f>ROUND(I973*H973,2)</f>
        <v>0</v>
      </c>
      <c r="BL973" s="18" t="s">
        <v>363</v>
      </c>
      <c r="BM973" s="239" t="s">
        <v>1378</v>
      </c>
    </row>
    <row r="974" s="13" customFormat="1">
      <c r="A974" s="13"/>
      <c r="B974" s="241"/>
      <c r="C974" s="242"/>
      <c r="D974" s="243" t="s">
        <v>233</v>
      </c>
      <c r="E974" s="244" t="s">
        <v>1</v>
      </c>
      <c r="F974" s="245" t="s">
        <v>1379</v>
      </c>
      <c r="G974" s="242"/>
      <c r="H974" s="244" t="s">
        <v>1</v>
      </c>
      <c r="I974" s="246"/>
      <c r="J974" s="242"/>
      <c r="K974" s="242"/>
      <c r="L974" s="247"/>
      <c r="M974" s="248"/>
      <c r="N974" s="249"/>
      <c r="O974" s="249"/>
      <c r="P974" s="249"/>
      <c r="Q974" s="249"/>
      <c r="R974" s="249"/>
      <c r="S974" s="249"/>
      <c r="T974" s="25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1" t="s">
        <v>233</v>
      </c>
      <c r="AU974" s="251" t="s">
        <v>85</v>
      </c>
      <c r="AV974" s="13" t="s">
        <v>83</v>
      </c>
      <c r="AW974" s="13" t="s">
        <v>32</v>
      </c>
      <c r="AX974" s="13" t="s">
        <v>76</v>
      </c>
      <c r="AY974" s="251" t="s">
        <v>224</v>
      </c>
    </row>
    <row r="975" s="14" customFormat="1">
      <c r="A975" s="14"/>
      <c r="B975" s="252"/>
      <c r="C975" s="253"/>
      <c r="D975" s="243" t="s">
        <v>233</v>
      </c>
      <c r="E975" s="254" t="s">
        <v>1</v>
      </c>
      <c r="F975" s="255" t="s">
        <v>1256</v>
      </c>
      <c r="G975" s="253"/>
      <c r="H975" s="256">
        <v>20.106999999999999</v>
      </c>
      <c r="I975" s="257"/>
      <c r="J975" s="253"/>
      <c r="K975" s="253"/>
      <c r="L975" s="258"/>
      <c r="M975" s="259"/>
      <c r="N975" s="260"/>
      <c r="O975" s="260"/>
      <c r="P975" s="260"/>
      <c r="Q975" s="260"/>
      <c r="R975" s="260"/>
      <c r="S975" s="260"/>
      <c r="T975" s="26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2" t="s">
        <v>233</v>
      </c>
      <c r="AU975" s="262" t="s">
        <v>85</v>
      </c>
      <c r="AV975" s="14" t="s">
        <v>85</v>
      </c>
      <c r="AW975" s="14" t="s">
        <v>32</v>
      </c>
      <c r="AX975" s="14" t="s">
        <v>83</v>
      </c>
      <c r="AY975" s="262" t="s">
        <v>224</v>
      </c>
    </row>
    <row r="976" s="2" customFormat="1" ht="24.15" customHeight="1">
      <c r="A976" s="39"/>
      <c r="B976" s="40"/>
      <c r="C976" s="285" t="s">
        <v>1380</v>
      </c>
      <c r="D976" s="285" t="s">
        <v>420</v>
      </c>
      <c r="E976" s="286" t="s">
        <v>1381</v>
      </c>
      <c r="F976" s="287" t="s">
        <v>1382</v>
      </c>
      <c r="G976" s="288" t="s">
        <v>296</v>
      </c>
      <c r="H976" s="289">
        <v>21.111999999999998</v>
      </c>
      <c r="I976" s="290"/>
      <c r="J976" s="291">
        <f>ROUND(I976*H976,2)</f>
        <v>0</v>
      </c>
      <c r="K976" s="287" t="s">
        <v>230</v>
      </c>
      <c r="L976" s="292"/>
      <c r="M976" s="293" t="s">
        <v>1</v>
      </c>
      <c r="N976" s="294" t="s">
        <v>41</v>
      </c>
      <c r="O976" s="92"/>
      <c r="P976" s="237">
        <f>O976*H976</f>
        <v>0</v>
      </c>
      <c r="Q976" s="237">
        <v>0.0020999999999999999</v>
      </c>
      <c r="R976" s="237">
        <f>Q976*H976</f>
        <v>0.044335199999999991</v>
      </c>
      <c r="S976" s="237">
        <v>0</v>
      </c>
      <c r="T976" s="238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9" t="s">
        <v>480</v>
      </c>
      <c r="AT976" s="239" t="s">
        <v>420</v>
      </c>
      <c r="AU976" s="239" t="s">
        <v>85</v>
      </c>
      <c r="AY976" s="18" t="s">
        <v>224</v>
      </c>
      <c r="BE976" s="240">
        <f>IF(N976="základní",J976,0)</f>
        <v>0</v>
      </c>
      <c r="BF976" s="240">
        <f>IF(N976="snížená",J976,0)</f>
        <v>0</v>
      </c>
      <c r="BG976" s="240">
        <f>IF(N976="zákl. přenesená",J976,0)</f>
        <v>0</v>
      </c>
      <c r="BH976" s="240">
        <f>IF(N976="sníž. přenesená",J976,0)</f>
        <v>0</v>
      </c>
      <c r="BI976" s="240">
        <f>IF(N976="nulová",J976,0)</f>
        <v>0</v>
      </c>
      <c r="BJ976" s="18" t="s">
        <v>83</v>
      </c>
      <c r="BK976" s="240">
        <f>ROUND(I976*H976,2)</f>
        <v>0</v>
      </c>
      <c r="BL976" s="18" t="s">
        <v>363</v>
      </c>
      <c r="BM976" s="239" t="s">
        <v>1383</v>
      </c>
    </row>
    <row r="977" s="14" customFormat="1">
      <c r="A977" s="14"/>
      <c r="B977" s="252"/>
      <c r="C977" s="253"/>
      <c r="D977" s="243" t="s">
        <v>233</v>
      </c>
      <c r="E977" s="253"/>
      <c r="F977" s="255" t="s">
        <v>1384</v>
      </c>
      <c r="G977" s="253"/>
      <c r="H977" s="256">
        <v>21.111999999999998</v>
      </c>
      <c r="I977" s="257"/>
      <c r="J977" s="253"/>
      <c r="K977" s="253"/>
      <c r="L977" s="258"/>
      <c r="M977" s="259"/>
      <c r="N977" s="260"/>
      <c r="O977" s="260"/>
      <c r="P977" s="260"/>
      <c r="Q977" s="260"/>
      <c r="R977" s="260"/>
      <c r="S977" s="260"/>
      <c r="T977" s="261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2" t="s">
        <v>233</v>
      </c>
      <c r="AU977" s="262" t="s">
        <v>85</v>
      </c>
      <c r="AV977" s="14" t="s">
        <v>85</v>
      </c>
      <c r="AW977" s="14" t="s">
        <v>4</v>
      </c>
      <c r="AX977" s="14" t="s">
        <v>83</v>
      </c>
      <c r="AY977" s="262" t="s">
        <v>224</v>
      </c>
    </row>
    <row r="978" s="2" customFormat="1" ht="24.15" customHeight="1">
      <c r="A978" s="39"/>
      <c r="B978" s="40"/>
      <c r="C978" s="228" t="s">
        <v>1385</v>
      </c>
      <c r="D978" s="228" t="s">
        <v>226</v>
      </c>
      <c r="E978" s="229" t="s">
        <v>1386</v>
      </c>
      <c r="F978" s="230" t="s">
        <v>1387</v>
      </c>
      <c r="G978" s="231" t="s">
        <v>296</v>
      </c>
      <c r="H978" s="232">
        <v>170</v>
      </c>
      <c r="I978" s="233"/>
      <c r="J978" s="234">
        <f>ROUND(I978*H978,2)</f>
        <v>0</v>
      </c>
      <c r="K978" s="230" t="s">
        <v>230</v>
      </c>
      <c r="L978" s="45"/>
      <c r="M978" s="235" t="s">
        <v>1</v>
      </c>
      <c r="N978" s="236" t="s">
        <v>41</v>
      </c>
      <c r="O978" s="92"/>
      <c r="P978" s="237">
        <f>O978*H978</f>
        <v>0</v>
      </c>
      <c r="Q978" s="237">
        <v>0.00116</v>
      </c>
      <c r="R978" s="237">
        <f>Q978*H978</f>
        <v>0.19720000000000001</v>
      </c>
      <c r="S978" s="237">
        <v>0</v>
      </c>
      <c r="T978" s="238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39" t="s">
        <v>363</v>
      </c>
      <c r="AT978" s="239" t="s">
        <v>226</v>
      </c>
      <c r="AU978" s="239" t="s">
        <v>85</v>
      </c>
      <c r="AY978" s="18" t="s">
        <v>224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8" t="s">
        <v>83</v>
      </c>
      <c r="BK978" s="240">
        <f>ROUND(I978*H978,2)</f>
        <v>0</v>
      </c>
      <c r="BL978" s="18" t="s">
        <v>363</v>
      </c>
      <c r="BM978" s="239" t="s">
        <v>1388</v>
      </c>
    </row>
    <row r="979" s="14" customFormat="1">
      <c r="A979" s="14"/>
      <c r="B979" s="252"/>
      <c r="C979" s="253"/>
      <c r="D979" s="243" t="s">
        <v>233</v>
      </c>
      <c r="E979" s="254" t="s">
        <v>1</v>
      </c>
      <c r="F979" s="255" t="s">
        <v>1290</v>
      </c>
      <c r="G979" s="253"/>
      <c r="H979" s="256">
        <v>123.434</v>
      </c>
      <c r="I979" s="257"/>
      <c r="J979" s="253"/>
      <c r="K979" s="253"/>
      <c r="L979" s="258"/>
      <c r="M979" s="259"/>
      <c r="N979" s="260"/>
      <c r="O979" s="260"/>
      <c r="P979" s="260"/>
      <c r="Q979" s="260"/>
      <c r="R979" s="260"/>
      <c r="S979" s="260"/>
      <c r="T979" s="261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2" t="s">
        <v>233</v>
      </c>
      <c r="AU979" s="262" t="s">
        <v>85</v>
      </c>
      <c r="AV979" s="14" t="s">
        <v>85</v>
      </c>
      <c r="AW979" s="14" t="s">
        <v>32</v>
      </c>
      <c r="AX979" s="14" t="s">
        <v>76</v>
      </c>
      <c r="AY979" s="262" t="s">
        <v>224</v>
      </c>
    </row>
    <row r="980" s="14" customFormat="1">
      <c r="A980" s="14"/>
      <c r="B980" s="252"/>
      <c r="C980" s="253"/>
      <c r="D980" s="243" t="s">
        <v>233</v>
      </c>
      <c r="E980" s="254" t="s">
        <v>1</v>
      </c>
      <c r="F980" s="255" t="s">
        <v>1293</v>
      </c>
      <c r="G980" s="253"/>
      <c r="H980" s="256">
        <v>45.630000000000003</v>
      </c>
      <c r="I980" s="257"/>
      <c r="J980" s="253"/>
      <c r="K980" s="253"/>
      <c r="L980" s="258"/>
      <c r="M980" s="259"/>
      <c r="N980" s="260"/>
      <c r="O980" s="260"/>
      <c r="P980" s="260"/>
      <c r="Q980" s="260"/>
      <c r="R980" s="260"/>
      <c r="S980" s="260"/>
      <c r="T980" s="26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2" t="s">
        <v>233</v>
      </c>
      <c r="AU980" s="262" t="s">
        <v>85</v>
      </c>
      <c r="AV980" s="14" t="s">
        <v>85</v>
      </c>
      <c r="AW980" s="14" t="s">
        <v>32</v>
      </c>
      <c r="AX980" s="14" t="s">
        <v>76</v>
      </c>
      <c r="AY980" s="262" t="s">
        <v>224</v>
      </c>
    </row>
    <row r="981" s="15" customFormat="1">
      <c r="A981" s="15"/>
      <c r="B981" s="263"/>
      <c r="C981" s="264"/>
      <c r="D981" s="243" t="s">
        <v>233</v>
      </c>
      <c r="E981" s="265" t="s">
        <v>1</v>
      </c>
      <c r="F981" s="266" t="s">
        <v>237</v>
      </c>
      <c r="G981" s="264"/>
      <c r="H981" s="267">
        <v>169.06399999999999</v>
      </c>
      <c r="I981" s="268"/>
      <c r="J981" s="264"/>
      <c r="K981" s="264"/>
      <c r="L981" s="269"/>
      <c r="M981" s="270"/>
      <c r="N981" s="271"/>
      <c r="O981" s="271"/>
      <c r="P981" s="271"/>
      <c r="Q981" s="271"/>
      <c r="R981" s="271"/>
      <c r="S981" s="271"/>
      <c r="T981" s="272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73" t="s">
        <v>233</v>
      </c>
      <c r="AU981" s="273" t="s">
        <v>85</v>
      </c>
      <c r="AV981" s="15" t="s">
        <v>231</v>
      </c>
      <c r="AW981" s="15" t="s">
        <v>32</v>
      </c>
      <c r="AX981" s="15" t="s">
        <v>76</v>
      </c>
      <c r="AY981" s="273" t="s">
        <v>224</v>
      </c>
    </row>
    <row r="982" s="14" customFormat="1">
      <c r="A982" s="14"/>
      <c r="B982" s="252"/>
      <c r="C982" s="253"/>
      <c r="D982" s="243" t="s">
        <v>233</v>
      </c>
      <c r="E982" s="254" t="s">
        <v>1</v>
      </c>
      <c r="F982" s="255" t="s">
        <v>1389</v>
      </c>
      <c r="G982" s="253"/>
      <c r="H982" s="256">
        <v>170</v>
      </c>
      <c r="I982" s="257"/>
      <c r="J982" s="253"/>
      <c r="K982" s="253"/>
      <c r="L982" s="258"/>
      <c r="M982" s="259"/>
      <c r="N982" s="260"/>
      <c r="O982" s="260"/>
      <c r="P982" s="260"/>
      <c r="Q982" s="260"/>
      <c r="R982" s="260"/>
      <c r="S982" s="260"/>
      <c r="T982" s="26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2" t="s">
        <v>233</v>
      </c>
      <c r="AU982" s="262" t="s">
        <v>85</v>
      </c>
      <c r="AV982" s="14" t="s">
        <v>85</v>
      </c>
      <c r="AW982" s="14" t="s">
        <v>32</v>
      </c>
      <c r="AX982" s="14" t="s">
        <v>83</v>
      </c>
      <c r="AY982" s="262" t="s">
        <v>224</v>
      </c>
    </row>
    <row r="983" s="2" customFormat="1" ht="21.75" customHeight="1">
      <c r="A983" s="39"/>
      <c r="B983" s="40"/>
      <c r="C983" s="285" t="s">
        <v>1390</v>
      </c>
      <c r="D983" s="285" t="s">
        <v>420</v>
      </c>
      <c r="E983" s="286" t="s">
        <v>1391</v>
      </c>
      <c r="F983" s="287" t="s">
        <v>1392</v>
      </c>
      <c r="G983" s="288" t="s">
        <v>229</v>
      </c>
      <c r="H983" s="289">
        <v>32.218000000000004</v>
      </c>
      <c r="I983" s="290"/>
      <c r="J983" s="291">
        <f>ROUND(I983*H983,2)</f>
        <v>0</v>
      </c>
      <c r="K983" s="287" t="s">
        <v>230</v>
      </c>
      <c r="L983" s="292"/>
      <c r="M983" s="293" t="s">
        <v>1</v>
      </c>
      <c r="N983" s="294" t="s">
        <v>41</v>
      </c>
      <c r="O983" s="92"/>
      <c r="P983" s="237">
        <f>O983*H983</f>
        <v>0</v>
      </c>
      <c r="Q983" s="237">
        <v>0.02</v>
      </c>
      <c r="R983" s="237">
        <f>Q983*H983</f>
        <v>0.64436000000000004</v>
      </c>
      <c r="S983" s="237">
        <v>0</v>
      </c>
      <c r="T983" s="238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39" t="s">
        <v>480</v>
      </c>
      <c r="AT983" s="239" t="s">
        <v>420</v>
      </c>
      <c r="AU983" s="239" t="s">
        <v>85</v>
      </c>
      <c r="AY983" s="18" t="s">
        <v>224</v>
      </c>
      <c r="BE983" s="240">
        <f>IF(N983="základní",J983,0)</f>
        <v>0</v>
      </c>
      <c r="BF983" s="240">
        <f>IF(N983="snížená",J983,0)</f>
        <v>0</v>
      </c>
      <c r="BG983" s="240">
        <f>IF(N983="zákl. přenesená",J983,0)</f>
        <v>0</v>
      </c>
      <c r="BH983" s="240">
        <f>IF(N983="sníž. přenesená",J983,0)</f>
        <v>0</v>
      </c>
      <c r="BI983" s="240">
        <f>IF(N983="nulová",J983,0)</f>
        <v>0</v>
      </c>
      <c r="BJ983" s="18" t="s">
        <v>83</v>
      </c>
      <c r="BK983" s="240">
        <f>ROUND(I983*H983,2)</f>
        <v>0</v>
      </c>
      <c r="BL983" s="18" t="s">
        <v>363</v>
      </c>
      <c r="BM983" s="239" t="s">
        <v>1393</v>
      </c>
    </row>
    <row r="984" s="14" customFormat="1">
      <c r="A984" s="14"/>
      <c r="B984" s="252"/>
      <c r="C984" s="253"/>
      <c r="D984" s="243" t="s">
        <v>233</v>
      </c>
      <c r="E984" s="254" t="s">
        <v>1</v>
      </c>
      <c r="F984" s="255" t="s">
        <v>1394</v>
      </c>
      <c r="G984" s="253"/>
      <c r="H984" s="256">
        <v>32.218000000000004</v>
      </c>
      <c r="I984" s="257"/>
      <c r="J984" s="253"/>
      <c r="K984" s="253"/>
      <c r="L984" s="258"/>
      <c r="M984" s="259"/>
      <c r="N984" s="260"/>
      <c r="O984" s="260"/>
      <c r="P984" s="260"/>
      <c r="Q984" s="260"/>
      <c r="R984" s="260"/>
      <c r="S984" s="260"/>
      <c r="T984" s="26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2" t="s">
        <v>233</v>
      </c>
      <c r="AU984" s="262" t="s">
        <v>85</v>
      </c>
      <c r="AV984" s="14" t="s">
        <v>85</v>
      </c>
      <c r="AW984" s="14" t="s">
        <v>32</v>
      </c>
      <c r="AX984" s="14" t="s">
        <v>83</v>
      </c>
      <c r="AY984" s="262" t="s">
        <v>224</v>
      </c>
    </row>
    <row r="985" s="2" customFormat="1" ht="24.15" customHeight="1">
      <c r="A985" s="39"/>
      <c r="B985" s="40"/>
      <c r="C985" s="228" t="s">
        <v>1395</v>
      </c>
      <c r="D985" s="228" t="s">
        <v>226</v>
      </c>
      <c r="E985" s="229" t="s">
        <v>1396</v>
      </c>
      <c r="F985" s="230" t="s">
        <v>1397</v>
      </c>
      <c r="G985" s="231" t="s">
        <v>296</v>
      </c>
      <c r="H985" s="232">
        <v>13</v>
      </c>
      <c r="I985" s="233"/>
      <c r="J985" s="234">
        <f>ROUND(I985*H985,2)</f>
        <v>0</v>
      </c>
      <c r="K985" s="230" t="s">
        <v>230</v>
      </c>
      <c r="L985" s="45"/>
      <c r="M985" s="235" t="s">
        <v>1</v>
      </c>
      <c r="N985" s="236" t="s">
        <v>41</v>
      </c>
      <c r="O985" s="92"/>
      <c r="P985" s="237">
        <f>O985*H985</f>
        <v>0</v>
      </c>
      <c r="Q985" s="237">
        <v>0</v>
      </c>
      <c r="R985" s="237">
        <f>Q985*H985</f>
        <v>0</v>
      </c>
      <c r="S985" s="237">
        <v>0</v>
      </c>
      <c r="T985" s="238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9" t="s">
        <v>363</v>
      </c>
      <c r="AT985" s="239" t="s">
        <v>226</v>
      </c>
      <c r="AU985" s="239" t="s">
        <v>85</v>
      </c>
      <c r="AY985" s="18" t="s">
        <v>224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83</v>
      </c>
      <c r="BK985" s="240">
        <f>ROUND(I985*H985,2)</f>
        <v>0</v>
      </c>
      <c r="BL985" s="18" t="s">
        <v>363</v>
      </c>
      <c r="BM985" s="239" t="s">
        <v>1398</v>
      </c>
    </row>
    <row r="986" s="2" customFormat="1" ht="24.15" customHeight="1">
      <c r="A986" s="39"/>
      <c r="B986" s="40"/>
      <c r="C986" s="285" t="s">
        <v>1399</v>
      </c>
      <c r="D986" s="285" t="s">
        <v>420</v>
      </c>
      <c r="E986" s="286" t="s">
        <v>1400</v>
      </c>
      <c r="F986" s="287" t="s">
        <v>1401</v>
      </c>
      <c r="G986" s="288" t="s">
        <v>296</v>
      </c>
      <c r="H986" s="289">
        <v>13.26</v>
      </c>
      <c r="I986" s="290"/>
      <c r="J986" s="291">
        <f>ROUND(I986*H986,2)</f>
        <v>0</v>
      </c>
      <c r="K986" s="287" t="s">
        <v>230</v>
      </c>
      <c r="L986" s="292"/>
      <c r="M986" s="293" t="s">
        <v>1</v>
      </c>
      <c r="N986" s="294" t="s">
        <v>41</v>
      </c>
      <c r="O986" s="92"/>
      <c r="P986" s="237">
        <f>O986*H986</f>
        <v>0</v>
      </c>
      <c r="Q986" s="237">
        <v>0.00547</v>
      </c>
      <c r="R986" s="237">
        <f>Q986*H986</f>
        <v>0.072532200000000005</v>
      </c>
      <c r="S986" s="237">
        <v>0</v>
      </c>
      <c r="T986" s="238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9" t="s">
        <v>480</v>
      </c>
      <c r="AT986" s="239" t="s">
        <v>420</v>
      </c>
      <c r="AU986" s="239" t="s">
        <v>85</v>
      </c>
      <c r="AY986" s="18" t="s">
        <v>224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8" t="s">
        <v>83</v>
      </c>
      <c r="BK986" s="240">
        <f>ROUND(I986*H986,2)</f>
        <v>0</v>
      </c>
      <c r="BL986" s="18" t="s">
        <v>363</v>
      </c>
      <c r="BM986" s="239" t="s">
        <v>1402</v>
      </c>
    </row>
    <row r="987" s="14" customFormat="1">
      <c r="A987" s="14"/>
      <c r="B987" s="252"/>
      <c r="C987" s="253"/>
      <c r="D987" s="243" t="s">
        <v>233</v>
      </c>
      <c r="E987" s="253"/>
      <c r="F987" s="255" t="s">
        <v>1403</v>
      </c>
      <c r="G987" s="253"/>
      <c r="H987" s="256">
        <v>13.26</v>
      </c>
      <c r="I987" s="257"/>
      <c r="J987" s="253"/>
      <c r="K987" s="253"/>
      <c r="L987" s="258"/>
      <c r="M987" s="259"/>
      <c r="N987" s="260"/>
      <c r="O987" s="260"/>
      <c r="P987" s="260"/>
      <c r="Q987" s="260"/>
      <c r="R987" s="260"/>
      <c r="S987" s="260"/>
      <c r="T987" s="26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2" t="s">
        <v>233</v>
      </c>
      <c r="AU987" s="262" t="s">
        <v>85</v>
      </c>
      <c r="AV987" s="14" t="s">
        <v>85</v>
      </c>
      <c r="AW987" s="14" t="s">
        <v>4</v>
      </c>
      <c r="AX987" s="14" t="s">
        <v>83</v>
      </c>
      <c r="AY987" s="262" t="s">
        <v>224</v>
      </c>
    </row>
    <row r="988" s="2" customFormat="1" ht="24.15" customHeight="1">
      <c r="A988" s="39"/>
      <c r="B988" s="40"/>
      <c r="C988" s="228" t="s">
        <v>1404</v>
      </c>
      <c r="D988" s="228" t="s">
        <v>226</v>
      </c>
      <c r="E988" s="229" t="s">
        <v>1405</v>
      </c>
      <c r="F988" s="230" t="s">
        <v>1406</v>
      </c>
      <c r="G988" s="231" t="s">
        <v>296</v>
      </c>
      <c r="H988" s="232">
        <v>34</v>
      </c>
      <c r="I988" s="233"/>
      <c r="J988" s="234">
        <f>ROUND(I988*H988,2)</f>
        <v>0</v>
      </c>
      <c r="K988" s="230" t="s">
        <v>230</v>
      </c>
      <c r="L988" s="45"/>
      <c r="M988" s="235" t="s">
        <v>1</v>
      </c>
      <c r="N988" s="236" t="s">
        <v>41</v>
      </c>
      <c r="O988" s="92"/>
      <c r="P988" s="237">
        <f>O988*H988</f>
        <v>0</v>
      </c>
      <c r="Q988" s="237">
        <v>0</v>
      </c>
      <c r="R988" s="237">
        <f>Q988*H988</f>
        <v>0</v>
      </c>
      <c r="S988" s="237">
        <v>0</v>
      </c>
      <c r="T988" s="238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9" t="s">
        <v>363</v>
      </c>
      <c r="AT988" s="239" t="s">
        <v>226</v>
      </c>
      <c r="AU988" s="239" t="s">
        <v>85</v>
      </c>
      <c r="AY988" s="18" t="s">
        <v>224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8" t="s">
        <v>83</v>
      </c>
      <c r="BK988" s="240">
        <f>ROUND(I988*H988,2)</f>
        <v>0</v>
      </c>
      <c r="BL988" s="18" t="s">
        <v>363</v>
      </c>
      <c r="BM988" s="239" t="s">
        <v>1407</v>
      </c>
    </row>
    <row r="989" s="14" customFormat="1">
      <c r="A989" s="14"/>
      <c r="B989" s="252"/>
      <c r="C989" s="253"/>
      <c r="D989" s="243" t="s">
        <v>233</v>
      </c>
      <c r="E989" s="254" t="s">
        <v>1</v>
      </c>
      <c r="F989" s="255" t="s">
        <v>1408</v>
      </c>
      <c r="G989" s="253"/>
      <c r="H989" s="256">
        <v>34</v>
      </c>
      <c r="I989" s="257"/>
      <c r="J989" s="253"/>
      <c r="K989" s="253"/>
      <c r="L989" s="258"/>
      <c r="M989" s="259"/>
      <c r="N989" s="260"/>
      <c r="O989" s="260"/>
      <c r="P989" s="260"/>
      <c r="Q989" s="260"/>
      <c r="R989" s="260"/>
      <c r="S989" s="260"/>
      <c r="T989" s="26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2" t="s">
        <v>233</v>
      </c>
      <c r="AU989" s="262" t="s">
        <v>85</v>
      </c>
      <c r="AV989" s="14" t="s">
        <v>85</v>
      </c>
      <c r="AW989" s="14" t="s">
        <v>32</v>
      </c>
      <c r="AX989" s="14" t="s">
        <v>83</v>
      </c>
      <c r="AY989" s="262" t="s">
        <v>224</v>
      </c>
    </row>
    <row r="990" s="2" customFormat="1" ht="24.15" customHeight="1">
      <c r="A990" s="39"/>
      <c r="B990" s="40"/>
      <c r="C990" s="285" t="s">
        <v>1409</v>
      </c>
      <c r="D990" s="285" t="s">
        <v>420</v>
      </c>
      <c r="E990" s="286" t="s">
        <v>1410</v>
      </c>
      <c r="F990" s="287" t="s">
        <v>1411</v>
      </c>
      <c r="G990" s="288" t="s">
        <v>296</v>
      </c>
      <c r="H990" s="289">
        <v>37.399999999999999</v>
      </c>
      <c r="I990" s="290"/>
      <c r="J990" s="291">
        <f>ROUND(I990*H990,2)</f>
        <v>0</v>
      </c>
      <c r="K990" s="287" t="s">
        <v>230</v>
      </c>
      <c r="L990" s="292"/>
      <c r="M990" s="293" t="s">
        <v>1</v>
      </c>
      <c r="N990" s="294" t="s">
        <v>41</v>
      </c>
      <c r="O990" s="92"/>
      <c r="P990" s="237">
        <f>O990*H990</f>
        <v>0</v>
      </c>
      <c r="Q990" s="237">
        <v>0.00050000000000000001</v>
      </c>
      <c r="R990" s="237">
        <f>Q990*H990</f>
        <v>0.018700000000000001</v>
      </c>
      <c r="S990" s="237">
        <v>0</v>
      </c>
      <c r="T990" s="238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9" t="s">
        <v>480</v>
      </c>
      <c r="AT990" s="239" t="s">
        <v>420</v>
      </c>
      <c r="AU990" s="239" t="s">
        <v>85</v>
      </c>
      <c r="AY990" s="18" t="s">
        <v>224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83</v>
      </c>
      <c r="BK990" s="240">
        <f>ROUND(I990*H990,2)</f>
        <v>0</v>
      </c>
      <c r="BL990" s="18" t="s">
        <v>363</v>
      </c>
      <c r="BM990" s="239" t="s">
        <v>1412</v>
      </c>
    </row>
    <row r="991" s="14" customFormat="1">
      <c r="A991" s="14"/>
      <c r="B991" s="252"/>
      <c r="C991" s="253"/>
      <c r="D991" s="243" t="s">
        <v>233</v>
      </c>
      <c r="E991" s="253"/>
      <c r="F991" s="255" t="s">
        <v>1413</v>
      </c>
      <c r="G991" s="253"/>
      <c r="H991" s="256">
        <v>37.399999999999999</v>
      </c>
      <c r="I991" s="257"/>
      <c r="J991" s="253"/>
      <c r="K991" s="253"/>
      <c r="L991" s="258"/>
      <c r="M991" s="259"/>
      <c r="N991" s="260"/>
      <c r="O991" s="260"/>
      <c r="P991" s="260"/>
      <c r="Q991" s="260"/>
      <c r="R991" s="260"/>
      <c r="S991" s="260"/>
      <c r="T991" s="26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2" t="s">
        <v>233</v>
      </c>
      <c r="AU991" s="262" t="s">
        <v>85</v>
      </c>
      <c r="AV991" s="14" t="s">
        <v>85</v>
      </c>
      <c r="AW991" s="14" t="s">
        <v>4</v>
      </c>
      <c r="AX991" s="14" t="s">
        <v>83</v>
      </c>
      <c r="AY991" s="262" t="s">
        <v>224</v>
      </c>
    </row>
    <row r="992" s="2" customFormat="1" ht="24.15" customHeight="1">
      <c r="A992" s="39"/>
      <c r="B992" s="40"/>
      <c r="C992" s="228" t="s">
        <v>1389</v>
      </c>
      <c r="D992" s="228" t="s">
        <v>226</v>
      </c>
      <c r="E992" s="229" t="s">
        <v>1405</v>
      </c>
      <c r="F992" s="230" t="s">
        <v>1406</v>
      </c>
      <c r="G992" s="231" t="s">
        <v>296</v>
      </c>
      <c r="H992" s="232">
        <v>476</v>
      </c>
      <c r="I992" s="233"/>
      <c r="J992" s="234">
        <f>ROUND(I992*H992,2)</f>
        <v>0</v>
      </c>
      <c r="K992" s="230" t="s">
        <v>230</v>
      </c>
      <c r="L992" s="45"/>
      <c r="M992" s="235" t="s">
        <v>1</v>
      </c>
      <c r="N992" s="236" t="s">
        <v>41</v>
      </c>
      <c r="O992" s="92"/>
      <c r="P992" s="237">
        <f>O992*H992</f>
        <v>0</v>
      </c>
      <c r="Q992" s="237">
        <v>0</v>
      </c>
      <c r="R992" s="237">
        <f>Q992*H992</f>
        <v>0</v>
      </c>
      <c r="S992" s="237">
        <v>0</v>
      </c>
      <c r="T992" s="238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9" t="s">
        <v>363</v>
      </c>
      <c r="AT992" s="239" t="s">
        <v>226</v>
      </c>
      <c r="AU992" s="239" t="s">
        <v>85</v>
      </c>
      <c r="AY992" s="18" t="s">
        <v>224</v>
      </c>
      <c r="BE992" s="240">
        <f>IF(N992="základní",J992,0)</f>
        <v>0</v>
      </c>
      <c r="BF992" s="240">
        <f>IF(N992="snížená",J992,0)</f>
        <v>0</v>
      </c>
      <c r="BG992" s="240">
        <f>IF(N992="zákl. přenesená",J992,0)</f>
        <v>0</v>
      </c>
      <c r="BH992" s="240">
        <f>IF(N992="sníž. přenesená",J992,0)</f>
        <v>0</v>
      </c>
      <c r="BI992" s="240">
        <f>IF(N992="nulová",J992,0)</f>
        <v>0</v>
      </c>
      <c r="BJ992" s="18" t="s">
        <v>83</v>
      </c>
      <c r="BK992" s="240">
        <f>ROUND(I992*H992,2)</f>
        <v>0</v>
      </c>
      <c r="BL992" s="18" t="s">
        <v>363</v>
      </c>
      <c r="BM992" s="239" t="s">
        <v>1414</v>
      </c>
    </row>
    <row r="993" s="13" customFormat="1">
      <c r="A993" s="13"/>
      <c r="B993" s="241"/>
      <c r="C993" s="242"/>
      <c r="D993" s="243" t="s">
        <v>233</v>
      </c>
      <c r="E993" s="244" t="s">
        <v>1</v>
      </c>
      <c r="F993" s="245" t="s">
        <v>1415</v>
      </c>
      <c r="G993" s="242"/>
      <c r="H993" s="244" t="s">
        <v>1</v>
      </c>
      <c r="I993" s="246"/>
      <c r="J993" s="242"/>
      <c r="K993" s="242"/>
      <c r="L993" s="247"/>
      <c r="M993" s="248"/>
      <c r="N993" s="249"/>
      <c r="O993" s="249"/>
      <c r="P993" s="249"/>
      <c r="Q993" s="249"/>
      <c r="R993" s="249"/>
      <c r="S993" s="249"/>
      <c r="T993" s="25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1" t="s">
        <v>233</v>
      </c>
      <c r="AU993" s="251" t="s">
        <v>85</v>
      </c>
      <c r="AV993" s="13" t="s">
        <v>83</v>
      </c>
      <c r="AW993" s="13" t="s">
        <v>32</v>
      </c>
      <c r="AX993" s="13" t="s">
        <v>76</v>
      </c>
      <c r="AY993" s="251" t="s">
        <v>224</v>
      </c>
    </row>
    <row r="994" s="14" customFormat="1">
      <c r="A994" s="14"/>
      <c r="B994" s="252"/>
      <c r="C994" s="253"/>
      <c r="D994" s="243" t="s">
        <v>233</v>
      </c>
      <c r="E994" s="254" t="s">
        <v>1</v>
      </c>
      <c r="F994" s="255" t="s">
        <v>1416</v>
      </c>
      <c r="G994" s="253"/>
      <c r="H994" s="256">
        <v>31.949999999999999</v>
      </c>
      <c r="I994" s="257"/>
      <c r="J994" s="253"/>
      <c r="K994" s="253"/>
      <c r="L994" s="258"/>
      <c r="M994" s="259"/>
      <c r="N994" s="260"/>
      <c r="O994" s="260"/>
      <c r="P994" s="260"/>
      <c r="Q994" s="260"/>
      <c r="R994" s="260"/>
      <c r="S994" s="260"/>
      <c r="T994" s="261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2" t="s">
        <v>233</v>
      </c>
      <c r="AU994" s="262" t="s">
        <v>85</v>
      </c>
      <c r="AV994" s="14" t="s">
        <v>85</v>
      </c>
      <c r="AW994" s="14" t="s">
        <v>32</v>
      </c>
      <c r="AX994" s="14" t="s">
        <v>76</v>
      </c>
      <c r="AY994" s="262" t="s">
        <v>224</v>
      </c>
    </row>
    <row r="995" s="14" customFormat="1">
      <c r="A995" s="14"/>
      <c r="B995" s="252"/>
      <c r="C995" s="253"/>
      <c r="D995" s="243" t="s">
        <v>233</v>
      </c>
      <c r="E995" s="254" t="s">
        <v>1</v>
      </c>
      <c r="F995" s="255" t="s">
        <v>1216</v>
      </c>
      <c r="G995" s="253"/>
      <c r="H995" s="256">
        <v>135</v>
      </c>
      <c r="I995" s="257"/>
      <c r="J995" s="253"/>
      <c r="K995" s="253"/>
      <c r="L995" s="258"/>
      <c r="M995" s="259"/>
      <c r="N995" s="260"/>
      <c r="O995" s="260"/>
      <c r="P995" s="260"/>
      <c r="Q995" s="260"/>
      <c r="R995" s="260"/>
      <c r="S995" s="260"/>
      <c r="T995" s="261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2" t="s">
        <v>233</v>
      </c>
      <c r="AU995" s="262" t="s">
        <v>85</v>
      </c>
      <c r="AV995" s="14" t="s">
        <v>85</v>
      </c>
      <c r="AW995" s="14" t="s">
        <v>32</v>
      </c>
      <c r="AX995" s="14" t="s">
        <v>76</v>
      </c>
      <c r="AY995" s="262" t="s">
        <v>224</v>
      </c>
    </row>
    <row r="996" s="16" customFormat="1">
      <c r="A996" s="16"/>
      <c r="B996" s="274"/>
      <c r="C996" s="275"/>
      <c r="D996" s="243" t="s">
        <v>233</v>
      </c>
      <c r="E996" s="276" t="s">
        <v>1</v>
      </c>
      <c r="F996" s="277" t="s">
        <v>288</v>
      </c>
      <c r="G996" s="275"/>
      <c r="H996" s="278">
        <v>166.94999999999999</v>
      </c>
      <c r="I996" s="279"/>
      <c r="J996" s="275"/>
      <c r="K996" s="275"/>
      <c r="L996" s="280"/>
      <c r="M996" s="281"/>
      <c r="N996" s="282"/>
      <c r="O996" s="282"/>
      <c r="P996" s="282"/>
      <c r="Q996" s="282"/>
      <c r="R996" s="282"/>
      <c r="S996" s="282"/>
      <c r="T996" s="28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84" t="s">
        <v>233</v>
      </c>
      <c r="AU996" s="284" t="s">
        <v>85</v>
      </c>
      <c r="AV996" s="16" t="s">
        <v>243</v>
      </c>
      <c r="AW996" s="16" t="s">
        <v>32</v>
      </c>
      <c r="AX996" s="16" t="s">
        <v>76</v>
      </c>
      <c r="AY996" s="284" t="s">
        <v>224</v>
      </c>
    </row>
    <row r="997" s="14" customFormat="1">
      <c r="A997" s="14"/>
      <c r="B997" s="252"/>
      <c r="C997" s="253"/>
      <c r="D997" s="243" t="s">
        <v>233</v>
      </c>
      <c r="E997" s="254" t="s">
        <v>1</v>
      </c>
      <c r="F997" s="255" t="s">
        <v>1417</v>
      </c>
      <c r="G997" s="253"/>
      <c r="H997" s="256">
        <v>309.05000000000001</v>
      </c>
      <c r="I997" s="257"/>
      <c r="J997" s="253"/>
      <c r="K997" s="253"/>
      <c r="L997" s="258"/>
      <c r="M997" s="259"/>
      <c r="N997" s="260"/>
      <c r="O997" s="260"/>
      <c r="P997" s="260"/>
      <c r="Q997" s="260"/>
      <c r="R997" s="260"/>
      <c r="S997" s="260"/>
      <c r="T997" s="26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2" t="s">
        <v>233</v>
      </c>
      <c r="AU997" s="262" t="s">
        <v>85</v>
      </c>
      <c r="AV997" s="14" t="s">
        <v>85</v>
      </c>
      <c r="AW997" s="14" t="s">
        <v>32</v>
      </c>
      <c r="AX997" s="14" t="s">
        <v>76</v>
      </c>
      <c r="AY997" s="262" t="s">
        <v>224</v>
      </c>
    </row>
    <row r="998" s="15" customFormat="1">
      <c r="A998" s="15"/>
      <c r="B998" s="263"/>
      <c r="C998" s="264"/>
      <c r="D998" s="243" t="s">
        <v>233</v>
      </c>
      <c r="E998" s="265" t="s">
        <v>1</v>
      </c>
      <c r="F998" s="266" t="s">
        <v>237</v>
      </c>
      <c r="G998" s="264"/>
      <c r="H998" s="267">
        <v>476</v>
      </c>
      <c r="I998" s="268"/>
      <c r="J998" s="264"/>
      <c r="K998" s="264"/>
      <c r="L998" s="269"/>
      <c r="M998" s="270"/>
      <c r="N998" s="271"/>
      <c r="O998" s="271"/>
      <c r="P998" s="271"/>
      <c r="Q998" s="271"/>
      <c r="R998" s="271"/>
      <c r="S998" s="271"/>
      <c r="T998" s="272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3" t="s">
        <v>233</v>
      </c>
      <c r="AU998" s="273" t="s">
        <v>85</v>
      </c>
      <c r="AV998" s="15" t="s">
        <v>231</v>
      </c>
      <c r="AW998" s="15" t="s">
        <v>32</v>
      </c>
      <c r="AX998" s="15" t="s">
        <v>83</v>
      </c>
      <c r="AY998" s="273" t="s">
        <v>224</v>
      </c>
    </row>
    <row r="999" s="2" customFormat="1" ht="24.15" customHeight="1">
      <c r="A999" s="39"/>
      <c r="B999" s="40"/>
      <c r="C999" s="285" t="s">
        <v>1418</v>
      </c>
      <c r="D999" s="285" t="s">
        <v>420</v>
      </c>
      <c r="E999" s="286" t="s">
        <v>1419</v>
      </c>
      <c r="F999" s="287" t="s">
        <v>1420</v>
      </c>
      <c r="G999" s="288" t="s">
        <v>296</v>
      </c>
      <c r="H999" s="289">
        <v>523.60000000000002</v>
      </c>
      <c r="I999" s="290"/>
      <c r="J999" s="291">
        <f>ROUND(I999*H999,2)</f>
        <v>0</v>
      </c>
      <c r="K999" s="287" t="s">
        <v>230</v>
      </c>
      <c r="L999" s="292"/>
      <c r="M999" s="293" t="s">
        <v>1</v>
      </c>
      <c r="N999" s="294" t="s">
        <v>41</v>
      </c>
      <c r="O999" s="92"/>
      <c r="P999" s="237">
        <f>O999*H999</f>
        <v>0</v>
      </c>
      <c r="Q999" s="237">
        <v>0.00017000000000000001</v>
      </c>
      <c r="R999" s="237">
        <f>Q999*H999</f>
        <v>0.089012000000000008</v>
      </c>
      <c r="S999" s="237">
        <v>0</v>
      </c>
      <c r="T999" s="238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9" t="s">
        <v>480</v>
      </c>
      <c r="AT999" s="239" t="s">
        <v>420</v>
      </c>
      <c r="AU999" s="239" t="s">
        <v>85</v>
      </c>
      <c r="AY999" s="18" t="s">
        <v>224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83</v>
      </c>
      <c r="BK999" s="240">
        <f>ROUND(I999*H999,2)</f>
        <v>0</v>
      </c>
      <c r="BL999" s="18" t="s">
        <v>363</v>
      </c>
      <c r="BM999" s="239" t="s">
        <v>1421</v>
      </c>
    </row>
    <row r="1000" s="14" customFormat="1">
      <c r="A1000" s="14"/>
      <c r="B1000" s="252"/>
      <c r="C1000" s="253"/>
      <c r="D1000" s="243" t="s">
        <v>233</v>
      </c>
      <c r="E1000" s="253"/>
      <c r="F1000" s="255" t="s">
        <v>1422</v>
      </c>
      <c r="G1000" s="253"/>
      <c r="H1000" s="256">
        <v>523.60000000000002</v>
      </c>
      <c r="I1000" s="257"/>
      <c r="J1000" s="253"/>
      <c r="K1000" s="253"/>
      <c r="L1000" s="258"/>
      <c r="M1000" s="259"/>
      <c r="N1000" s="260"/>
      <c r="O1000" s="260"/>
      <c r="P1000" s="260"/>
      <c r="Q1000" s="260"/>
      <c r="R1000" s="260"/>
      <c r="S1000" s="260"/>
      <c r="T1000" s="26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2" t="s">
        <v>233</v>
      </c>
      <c r="AU1000" s="262" t="s">
        <v>85</v>
      </c>
      <c r="AV1000" s="14" t="s">
        <v>85</v>
      </c>
      <c r="AW1000" s="14" t="s">
        <v>4</v>
      </c>
      <c r="AX1000" s="14" t="s">
        <v>83</v>
      </c>
      <c r="AY1000" s="262" t="s">
        <v>224</v>
      </c>
    </row>
    <row r="1001" s="2" customFormat="1" ht="24.15" customHeight="1">
      <c r="A1001" s="39"/>
      <c r="B1001" s="40"/>
      <c r="C1001" s="228" t="s">
        <v>1423</v>
      </c>
      <c r="D1001" s="228" t="s">
        <v>226</v>
      </c>
      <c r="E1001" s="229" t="s">
        <v>1424</v>
      </c>
      <c r="F1001" s="230" t="s">
        <v>1425</v>
      </c>
      <c r="G1001" s="231" t="s">
        <v>1282</v>
      </c>
      <c r="H1001" s="295"/>
      <c r="I1001" s="233"/>
      <c r="J1001" s="234">
        <f>ROUND(I1001*H1001,2)</f>
        <v>0</v>
      </c>
      <c r="K1001" s="230" t="s">
        <v>230</v>
      </c>
      <c r="L1001" s="45"/>
      <c r="M1001" s="235" t="s">
        <v>1</v>
      </c>
      <c r="N1001" s="236" t="s">
        <v>41</v>
      </c>
      <c r="O1001" s="92"/>
      <c r="P1001" s="237">
        <f>O1001*H1001</f>
        <v>0</v>
      </c>
      <c r="Q1001" s="237">
        <v>0</v>
      </c>
      <c r="R1001" s="237">
        <f>Q1001*H1001</f>
        <v>0</v>
      </c>
      <c r="S1001" s="237">
        <v>0</v>
      </c>
      <c r="T1001" s="238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9" t="s">
        <v>363</v>
      </c>
      <c r="AT1001" s="239" t="s">
        <v>226</v>
      </c>
      <c r="AU1001" s="239" t="s">
        <v>85</v>
      </c>
      <c r="AY1001" s="18" t="s">
        <v>224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83</v>
      </c>
      <c r="BK1001" s="240">
        <f>ROUND(I1001*H1001,2)</f>
        <v>0</v>
      </c>
      <c r="BL1001" s="18" t="s">
        <v>363</v>
      </c>
      <c r="BM1001" s="239" t="s">
        <v>1426</v>
      </c>
    </row>
    <row r="1002" s="12" customFormat="1" ht="22.8" customHeight="1">
      <c r="A1002" s="12"/>
      <c r="B1002" s="212"/>
      <c r="C1002" s="213"/>
      <c r="D1002" s="214" t="s">
        <v>75</v>
      </c>
      <c r="E1002" s="226" t="s">
        <v>1427</v>
      </c>
      <c r="F1002" s="226" t="s">
        <v>1428</v>
      </c>
      <c r="G1002" s="213"/>
      <c r="H1002" s="213"/>
      <c r="I1002" s="216"/>
      <c r="J1002" s="227">
        <f>BK1002</f>
        <v>0</v>
      </c>
      <c r="K1002" s="213"/>
      <c r="L1002" s="218"/>
      <c r="M1002" s="219"/>
      <c r="N1002" s="220"/>
      <c r="O1002" s="220"/>
      <c r="P1002" s="221">
        <f>SUM(P1003:P1006)</f>
        <v>0</v>
      </c>
      <c r="Q1002" s="220"/>
      <c r="R1002" s="221">
        <f>SUM(R1003:R1006)</f>
        <v>0.00016000000000000001</v>
      </c>
      <c r="S1002" s="220"/>
      <c r="T1002" s="222">
        <f>SUM(T1003:T1006)</f>
        <v>0</v>
      </c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R1002" s="223" t="s">
        <v>85</v>
      </c>
      <c r="AT1002" s="224" t="s">
        <v>75</v>
      </c>
      <c r="AU1002" s="224" t="s">
        <v>83</v>
      </c>
      <c r="AY1002" s="223" t="s">
        <v>224</v>
      </c>
      <c r="BK1002" s="225">
        <f>SUM(BK1003:BK1006)</f>
        <v>0</v>
      </c>
    </row>
    <row r="1003" s="2" customFormat="1" ht="24.15" customHeight="1">
      <c r="A1003" s="39"/>
      <c r="B1003" s="40"/>
      <c r="C1003" s="228" t="s">
        <v>1429</v>
      </c>
      <c r="D1003" s="228" t="s">
        <v>226</v>
      </c>
      <c r="E1003" s="229" t="s">
        <v>1430</v>
      </c>
      <c r="F1003" s="230" t="s">
        <v>1431</v>
      </c>
      <c r="G1003" s="231" t="s">
        <v>398</v>
      </c>
      <c r="H1003" s="232">
        <v>2</v>
      </c>
      <c r="I1003" s="233"/>
      <c r="J1003" s="234">
        <f>ROUND(I1003*H1003,2)</f>
        <v>0</v>
      </c>
      <c r="K1003" s="230" t="s">
        <v>230</v>
      </c>
      <c r="L1003" s="45"/>
      <c r="M1003" s="235" t="s">
        <v>1</v>
      </c>
      <c r="N1003" s="236" t="s">
        <v>41</v>
      </c>
      <c r="O1003" s="92"/>
      <c r="P1003" s="237">
        <f>O1003*H1003</f>
        <v>0</v>
      </c>
      <c r="Q1003" s="237">
        <v>8.0000000000000007E-05</v>
      </c>
      <c r="R1003" s="237">
        <f>Q1003*H1003</f>
        <v>0.00016000000000000001</v>
      </c>
      <c r="S1003" s="237">
        <v>0</v>
      </c>
      <c r="T1003" s="238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9" t="s">
        <v>363</v>
      </c>
      <c r="AT1003" s="239" t="s">
        <v>226</v>
      </c>
      <c r="AU1003" s="239" t="s">
        <v>85</v>
      </c>
      <c r="AY1003" s="18" t="s">
        <v>224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83</v>
      </c>
      <c r="BK1003" s="240">
        <f>ROUND(I1003*H1003,2)</f>
        <v>0</v>
      </c>
      <c r="BL1003" s="18" t="s">
        <v>363</v>
      </c>
      <c r="BM1003" s="239" t="s">
        <v>1432</v>
      </c>
    </row>
    <row r="1004" s="14" customFormat="1">
      <c r="A1004" s="14"/>
      <c r="B1004" s="252"/>
      <c r="C1004" s="253"/>
      <c r="D1004" s="243" t="s">
        <v>233</v>
      </c>
      <c r="E1004" s="254" t="s">
        <v>1</v>
      </c>
      <c r="F1004" s="255" t="s">
        <v>1433</v>
      </c>
      <c r="G1004" s="253"/>
      <c r="H1004" s="256">
        <v>2</v>
      </c>
      <c r="I1004" s="257"/>
      <c r="J1004" s="253"/>
      <c r="K1004" s="253"/>
      <c r="L1004" s="258"/>
      <c r="M1004" s="259"/>
      <c r="N1004" s="260"/>
      <c r="O1004" s="260"/>
      <c r="P1004" s="260"/>
      <c r="Q1004" s="260"/>
      <c r="R1004" s="260"/>
      <c r="S1004" s="260"/>
      <c r="T1004" s="26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2" t="s">
        <v>233</v>
      </c>
      <c r="AU1004" s="262" t="s">
        <v>85</v>
      </c>
      <c r="AV1004" s="14" t="s">
        <v>85</v>
      </c>
      <c r="AW1004" s="14" t="s">
        <v>32</v>
      </c>
      <c r="AX1004" s="14" t="s">
        <v>83</v>
      </c>
      <c r="AY1004" s="262" t="s">
        <v>224</v>
      </c>
    </row>
    <row r="1005" s="2" customFormat="1" ht="21.75" customHeight="1">
      <c r="A1005" s="39"/>
      <c r="B1005" s="40"/>
      <c r="C1005" s="285" t="s">
        <v>1434</v>
      </c>
      <c r="D1005" s="285" t="s">
        <v>420</v>
      </c>
      <c r="E1005" s="286" t="s">
        <v>1435</v>
      </c>
      <c r="F1005" s="287" t="s">
        <v>1436</v>
      </c>
      <c r="G1005" s="288" t="s">
        <v>398</v>
      </c>
      <c r="H1005" s="289">
        <v>2</v>
      </c>
      <c r="I1005" s="290"/>
      <c r="J1005" s="291">
        <f>ROUND(I1005*H1005,2)</f>
        <v>0</v>
      </c>
      <c r="K1005" s="287" t="s">
        <v>1</v>
      </c>
      <c r="L1005" s="292"/>
      <c r="M1005" s="293" t="s">
        <v>1</v>
      </c>
      <c r="N1005" s="294" t="s">
        <v>41</v>
      </c>
      <c r="O1005" s="92"/>
      <c r="P1005" s="237">
        <f>O1005*H1005</f>
        <v>0</v>
      </c>
      <c r="Q1005" s="237">
        <v>0</v>
      </c>
      <c r="R1005" s="237">
        <f>Q1005*H1005</f>
        <v>0</v>
      </c>
      <c r="S1005" s="237">
        <v>0</v>
      </c>
      <c r="T1005" s="238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9" t="s">
        <v>480</v>
      </c>
      <c r="AT1005" s="239" t="s">
        <v>420</v>
      </c>
      <c r="AU1005" s="239" t="s">
        <v>85</v>
      </c>
      <c r="AY1005" s="18" t="s">
        <v>224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8" t="s">
        <v>83</v>
      </c>
      <c r="BK1005" s="240">
        <f>ROUND(I1005*H1005,2)</f>
        <v>0</v>
      </c>
      <c r="BL1005" s="18" t="s">
        <v>363</v>
      </c>
      <c r="BM1005" s="239" t="s">
        <v>1437</v>
      </c>
    </row>
    <row r="1006" s="2" customFormat="1" ht="24.15" customHeight="1">
      <c r="A1006" s="39"/>
      <c r="B1006" s="40"/>
      <c r="C1006" s="228" t="s">
        <v>1438</v>
      </c>
      <c r="D1006" s="228" t="s">
        <v>226</v>
      </c>
      <c r="E1006" s="229" t="s">
        <v>1439</v>
      </c>
      <c r="F1006" s="230" t="s">
        <v>1440</v>
      </c>
      <c r="G1006" s="231" t="s">
        <v>1282</v>
      </c>
      <c r="H1006" s="295"/>
      <c r="I1006" s="233"/>
      <c r="J1006" s="234">
        <f>ROUND(I1006*H1006,2)</f>
        <v>0</v>
      </c>
      <c r="K1006" s="230" t="s">
        <v>230</v>
      </c>
      <c r="L1006" s="45"/>
      <c r="M1006" s="235" t="s">
        <v>1</v>
      </c>
      <c r="N1006" s="236" t="s">
        <v>41</v>
      </c>
      <c r="O1006" s="92"/>
      <c r="P1006" s="237">
        <f>O1006*H1006</f>
        <v>0</v>
      </c>
      <c r="Q1006" s="237">
        <v>0</v>
      </c>
      <c r="R1006" s="237">
        <f>Q1006*H1006</f>
        <v>0</v>
      </c>
      <c r="S1006" s="237">
        <v>0</v>
      </c>
      <c r="T1006" s="238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9" t="s">
        <v>363</v>
      </c>
      <c r="AT1006" s="239" t="s">
        <v>226</v>
      </c>
      <c r="AU1006" s="239" t="s">
        <v>85</v>
      </c>
      <c r="AY1006" s="18" t="s">
        <v>224</v>
      </c>
      <c r="BE1006" s="240">
        <f>IF(N1006="základní",J1006,0)</f>
        <v>0</v>
      </c>
      <c r="BF1006" s="240">
        <f>IF(N1006="snížená",J1006,0)</f>
        <v>0</v>
      </c>
      <c r="BG1006" s="240">
        <f>IF(N1006="zákl. přenesená",J1006,0)</f>
        <v>0</v>
      </c>
      <c r="BH1006" s="240">
        <f>IF(N1006="sníž. přenesená",J1006,0)</f>
        <v>0</v>
      </c>
      <c r="BI1006" s="240">
        <f>IF(N1006="nulová",J1006,0)</f>
        <v>0</v>
      </c>
      <c r="BJ1006" s="18" t="s">
        <v>83</v>
      </c>
      <c r="BK1006" s="240">
        <f>ROUND(I1006*H1006,2)</f>
        <v>0</v>
      </c>
      <c r="BL1006" s="18" t="s">
        <v>363</v>
      </c>
      <c r="BM1006" s="239" t="s">
        <v>1441</v>
      </c>
    </row>
    <row r="1007" s="12" customFormat="1" ht="22.8" customHeight="1">
      <c r="A1007" s="12"/>
      <c r="B1007" s="212"/>
      <c r="C1007" s="213"/>
      <c r="D1007" s="214" t="s">
        <v>75</v>
      </c>
      <c r="E1007" s="226" t="s">
        <v>1442</v>
      </c>
      <c r="F1007" s="226" t="s">
        <v>1443</v>
      </c>
      <c r="G1007" s="213"/>
      <c r="H1007" s="213"/>
      <c r="I1007" s="216"/>
      <c r="J1007" s="227">
        <f>BK1007</f>
        <v>0</v>
      </c>
      <c r="K1007" s="213"/>
      <c r="L1007" s="218"/>
      <c r="M1007" s="219"/>
      <c r="N1007" s="220"/>
      <c r="O1007" s="220"/>
      <c r="P1007" s="221">
        <f>SUM(P1008:P1049)</f>
        <v>0</v>
      </c>
      <c r="Q1007" s="220"/>
      <c r="R1007" s="221">
        <f>SUM(R1008:R1049)</f>
        <v>14.80537509</v>
      </c>
      <c r="S1007" s="220"/>
      <c r="T1007" s="222">
        <f>SUM(T1008:T1049)</f>
        <v>31.298249999999999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23" t="s">
        <v>85</v>
      </c>
      <c r="AT1007" s="224" t="s">
        <v>75</v>
      </c>
      <c r="AU1007" s="224" t="s">
        <v>83</v>
      </c>
      <c r="AY1007" s="223" t="s">
        <v>224</v>
      </c>
      <c r="BK1007" s="225">
        <f>SUM(BK1008:BK1049)</f>
        <v>0</v>
      </c>
    </row>
    <row r="1008" s="2" customFormat="1" ht="24.15" customHeight="1">
      <c r="A1008" s="39"/>
      <c r="B1008" s="40"/>
      <c r="C1008" s="228" t="s">
        <v>1444</v>
      </c>
      <c r="D1008" s="228" t="s">
        <v>226</v>
      </c>
      <c r="E1008" s="229" t="s">
        <v>1445</v>
      </c>
      <c r="F1008" s="230" t="s">
        <v>1446</v>
      </c>
      <c r="G1008" s="231" t="s">
        <v>416</v>
      </c>
      <c r="H1008" s="232">
        <v>353.69999999999999</v>
      </c>
      <c r="I1008" s="233"/>
      <c r="J1008" s="234">
        <f>ROUND(I1008*H1008,2)</f>
        <v>0</v>
      </c>
      <c r="K1008" s="230" t="s">
        <v>230</v>
      </c>
      <c r="L1008" s="45"/>
      <c r="M1008" s="235" t="s">
        <v>1</v>
      </c>
      <c r="N1008" s="236" t="s">
        <v>41</v>
      </c>
      <c r="O1008" s="92"/>
      <c r="P1008" s="237">
        <f>O1008*H1008</f>
        <v>0</v>
      </c>
      <c r="Q1008" s="237">
        <v>0</v>
      </c>
      <c r="R1008" s="237">
        <f>Q1008*H1008</f>
        <v>0</v>
      </c>
      <c r="S1008" s="237">
        <v>0</v>
      </c>
      <c r="T1008" s="238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9" t="s">
        <v>363</v>
      </c>
      <c r="AT1008" s="239" t="s">
        <v>226</v>
      </c>
      <c r="AU1008" s="239" t="s">
        <v>85</v>
      </c>
      <c r="AY1008" s="18" t="s">
        <v>224</v>
      </c>
      <c r="BE1008" s="240">
        <f>IF(N1008="základní",J1008,0)</f>
        <v>0</v>
      </c>
      <c r="BF1008" s="240">
        <f>IF(N1008="snížená",J1008,0)</f>
        <v>0</v>
      </c>
      <c r="BG1008" s="240">
        <f>IF(N1008="zákl. přenesená",J1008,0)</f>
        <v>0</v>
      </c>
      <c r="BH1008" s="240">
        <f>IF(N1008="sníž. přenesená",J1008,0)</f>
        <v>0</v>
      </c>
      <c r="BI1008" s="240">
        <f>IF(N1008="nulová",J1008,0)</f>
        <v>0</v>
      </c>
      <c r="BJ1008" s="18" t="s">
        <v>83</v>
      </c>
      <c r="BK1008" s="240">
        <f>ROUND(I1008*H1008,2)</f>
        <v>0</v>
      </c>
      <c r="BL1008" s="18" t="s">
        <v>363</v>
      </c>
      <c r="BM1008" s="239" t="s">
        <v>1447</v>
      </c>
    </row>
    <row r="1009" s="14" customFormat="1">
      <c r="A1009" s="14"/>
      <c r="B1009" s="252"/>
      <c r="C1009" s="253"/>
      <c r="D1009" s="243" t="s">
        <v>233</v>
      </c>
      <c r="E1009" s="254" t="s">
        <v>1</v>
      </c>
      <c r="F1009" s="255" t="s">
        <v>1448</v>
      </c>
      <c r="G1009" s="253"/>
      <c r="H1009" s="256">
        <v>211.19999999999999</v>
      </c>
      <c r="I1009" s="257"/>
      <c r="J1009" s="253"/>
      <c r="K1009" s="253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2" t="s">
        <v>233</v>
      </c>
      <c r="AU1009" s="262" t="s">
        <v>85</v>
      </c>
      <c r="AV1009" s="14" t="s">
        <v>85</v>
      </c>
      <c r="AW1009" s="14" t="s">
        <v>32</v>
      </c>
      <c r="AX1009" s="14" t="s">
        <v>76</v>
      </c>
      <c r="AY1009" s="262" t="s">
        <v>224</v>
      </c>
    </row>
    <row r="1010" s="14" customFormat="1">
      <c r="A1010" s="14"/>
      <c r="B1010" s="252"/>
      <c r="C1010" s="253"/>
      <c r="D1010" s="243" t="s">
        <v>233</v>
      </c>
      <c r="E1010" s="254" t="s">
        <v>1</v>
      </c>
      <c r="F1010" s="255" t="s">
        <v>1449</v>
      </c>
      <c r="G1010" s="253"/>
      <c r="H1010" s="256">
        <v>73</v>
      </c>
      <c r="I1010" s="257"/>
      <c r="J1010" s="253"/>
      <c r="K1010" s="253"/>
      <c r="L1010" s="258"/>
      <c r="M1010" s="259"/>
      <c r="N1010" s="260"/>
      <c r="O1010" s="260"/>
      <c r="P1010" s="260"/>
      <c r="Q1010" s="260"/>
      <c r="R1010" s="260"/>
      <c r="S1010" s="260"/>
      <c r="T1010" s="26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2" t="s">
        <v>233</v>
      </c>
      <c r="AU1010" s="262" t="s">
        <v>85</v>
      </c>
      <c r="AV1010" s="14" t="s">
        <v>85</v>
      </c>
      <c r="AW1010" s="14" t="s">
        <v>32</v>
      </c>
      <c r="AX1010" s="14" t="s">
        <v>76</v>
      </c>
      <c r="AY1010" s="262" t="s">
        <v>224</v>
      </c>
    </row>
    <row r="1011" s="14" customFormat="1">
      <c r="A1011" s="14"/>
      <c r="B1011" s="252"/>
      <c r="C1011" s="253"/>
      <c r="D1011" s="243" t="s">
        <v>233</v>
      </c>
      <c r="E1011" s="254" t="s">
        <v>1</v>
      </c>
      <c r="F1011" s="255" t="s">
        <v>1450</v>
      </c>
      <c r="G1011" s="253"/>
      <c r="H1011" s="256">
        <v>12</v>
      </c>
      <c r="I1011" s="257"/>
      <c r="J1011" s="253"/>
      <c r="K1011" s="253"/>
      <c r="L1011" s="258"/>
      <c r="M1011" s="259"/>
      <c r="N1011" s="260"/>
      <c r="O1011" s="260"/>
      <c r="P1011" s="260"/>
      <c r="Q1011" s="260"/>
      <c r="R1011" s="260"/>
      <c r="S1011" s="260"/>
      <c r="T1011" s="26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2" t="s">
        <v>233</v>
      </c>
      <c r="AU1011" s="262" t="s">
        <v>85</v>
      </c>
      <c r="AV1011" s="14" t="s">
        <v>85</v>
      </c>
      <c r="AW1011" s="14" t="s">
        <v>32</v>
      </c>
      <c r="AX1011" s="14" t="s">
        <v>76</v>
      </c>
      <c r="AY1011" s="262" t="s">
        <v>224</v>
      </c>
    </row>
    <row r="1012" s="14" customFormat="1">
      <c r="A1012" s="14"/>
      <c r="B1012" s="252"/>
      <c r="C1012" s="253"/>
      <c r="D1012" s="243" t="s">
        <v>233</v>
      </c>
      <c r="E1012" s="254" t="s">
        <v>1</v>
      </c>
      <c r="F1012" s="255" t="s">
        <v>1451</v>
      </c>
      <c r="G1012" s="253"/>
      <c r="H1012" s="256">
        <v>32</v>
      </c>
      <c r="I1012" s="257"/>
      <c r="J1012" s="253"/>
      <c r="K1012" s="253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2" t="s">
        <v>233</v>
      </c>
      <c r="AU1012" s="262" t="s">
        <v>85</v>
      </c>
      <c r="AV1012" s="14" t="s">
        <v>85</v>
      </c>
      <c r="AW1012" s="14" t="s">
        <v>32</v>
      </c>
      <c r="AX1012" s="14" t="s">
        <v>76</v>
      </c>
      <c r="AY1012" s="262" t="s">
        <v>224</v>
      </c>
    </row>
    <row r="1013" s="14" customFormat="1">
      <c r="A1013" s="14"/>
      <c r="B1013" s="252"/>
      <c r="C1013" s="253"/>
      <c r="D1013" s="243" t="s">
        <v>233</v>
      </c>
      <c r="E1013" s="254" t="s">
        <v>1</v>
      </c>
      <c r="F1013" s="255" t="s">
        <v>1452</v>
      </c>
      <c r="G1013" s="253"/>
      <c r="H1013" s="256">
        <v>25.5</v>
      </c>
      <c r="I1013" s="257"/>
      <c r="J1013" s="253"/>
      <c r="K1013" s="253"/>
      <c r="L1013" s="258"/>
      <c r="M1013" s="259"/>
      <c r="N1013" s="260"/>
      <c r="O1013" s="260"/>
      <c r="P1013" s="260"/>
      <c r="Q1013" s="260"/>
      <c r="R1013" s="260"/>
      <c r="S1013" s="260"/>
      <c r="T1013" s="26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2" t="s">
        <v>233</v>
      </c>
      <c r="AU1013" s="262" t="s">
        <v>85</v>
      </c>
      <c r="AV1013" s="14" t="s">
        <v>85</v>
      </c>
      <c r="AW1013" s="14" t="s">
        <v>32</v>
      </c>
      <c r="AX1013" s="14" t="s">
        <v>76</v>
      </c>
      <c r="AY1013" s="262" t="s">
        <v>224</v>
      </c>
    </row>
    <row r="1014" s="15" customFormat="1">
      <c r="A1014" s="15"/>
      <c r="B1014" s="263"/>
      <c r="C1014" s="264"/>
      <c r="D1014" s="243" t="s">
        <v>233</v>
      </c>
      <c r="E1014" s="265" t="s">
        <v>1</v>
      </c>
      <c r="F1014" s="266" t="s">
        <v>237</v>
      </c>
      <c r="G1014" s="264"/>
      <c r="H1014" s="267">
        <v>353.69999999999999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73" t="s">
        <v>233</v>
      </c>
      <c r="AU1014" s="273" t="s">
        <v>85</v>
      </c>
      <c r="AV1014" s="15" t="s">
        <v>231</v>
      </c>
      <c r="AW1014" s="15" t="s">
        <v>32</v>
      </c>
      <c r="AX1014" s="15" t="s">
        <v>83</v>
      </c>
      <c r="AY1014" s="273" t="s">
        <v>224</v>
      </c>
    </row>
    <row r="1015" s="2" customFormat="1" ht="21.75" customHeight="1">
      <c r="A1015" s="39"/>
      <c r="B1015" s="40"/>
      <c r="C1015" s="285" t="s">
        <v>1453</v>
      </c>
      <c r="D1015" s="285" t="s">
        <v>420</v>
      </c>
      <c r="E1015" s="286" t="s">
        <v>1454</v>
      </c>
      <c r="F1015" s="287" t="s">
        <v>1455</v>
      </c>
      <c r="G1015" s="288" t="s">
        <v>229</v>
      </c>
      <c r="H1015" s="289">
        <v>6.5570000000000004</v>
      </c>
      <c r="I1015" s="290"/>
      <c r="J1015" s="291">
        <f>ROUND(I1015*H1015,2)</f>
        <v>0</v>
      </c>
      <c r="K1015" s="287" t="s">
        <v>230</v>
      </c>
      <c r="L1015" s="292"/>
      <c r="M1015" s="293" t="s">
        <v>1</v>
      </c>
      <c r="N1015" s="294" t="s">
        <v>41</v>
      </c>
      <c r="O1015" s="92"/>
      <c r="P1015" s="237">
        <f>O1015*H1015</f>
        <v>0</v>
      </c>
      <c r="Q1015" s="237">
        <v>0.55000000000000004</v>
      </c>
      <c r="R1015" s="237">
        <f>Q1015*H1015</f>
        <v>3.6063500000000004</v>
      </c>
      <c r="S1015" s="237">
        <v>0</v>
      </c>
      <c r="T1015" s="238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9" t="s">
        <v>480</v>
      </c>
      <c r="AT1015" s="239" t="s">
        <v>420</v>
      </c>
      <c r="AU1015" s="239" t="s">
        <v>85</v>
      </c>
      <c r="AY1015" s="18" t="s">
        <v>224</v>
      </c>
      <c r="BE1015" s="240">
        <f>IF(N1015="základní",J1015,0)</f>
        <v>0</v>
      </c>
      <c r="BF1015" s="240">
        <f>IF(N1015="snížená",J1015,0)</f>
        <v>0</v>
      </c>
      <c r="BG1015" s="240">
        <f>IF(N1015="zákl. přenesená",J1015,0)</f>
        <v>0</v>
      </c>
      <c r="BH1015" s="240">
        <f>IF(N1015="sníž. přenesená",J1015,0)</f>
        <v>0</v>
      </c>
      <c r="BI1015" s="240">
        <f>IF(N1015="nulová",J1015,0)</f>
        <v>0</v>
      </c>
      <c r="BJ1015" s="18" t="s">
        <v>83</v>
      </c>
      <c r="BK1015" s="240">
        <f>ROUND(I1015*H1015,2)</f>
        <v>0</v>
      </c>
      <c r="BL1015" s="18" t="s">
        <v>363</v>
      </c>
      <c r="BM1015" s="239" t="s">
        <v>1456</v>
      </c>
    </row>
    <row r="1016" s="14" customFormat="1">
      <c r="A1016" s="14"/>
      <c r="B1016" s="252"/>
      <c r="C1016" s="253"/>
      <c r="D1016" s="243" t="s">
        <v>233</v>
      </c>
      <c r="E1016" s="254" t="s">
        <v>1</v>
      </c>
      <c r="F1016" s="255" t="s">
        <v>1457</v>
      </c>
      <c r="G1016" s="253"/>
      <c r="H1016" s="256">
        <v>6.5570000000000004</v>
      </c>
      <c r="I1016" s="257"/>
      <c r="J1016" s="253"/>
      <c r="K1016" s="253"/>
      <c r="L1016" s="258"/>
      <c r="M1016" s="259"/>
      <c r="N1016" s="260"/>
      <c r="O1016" s="260"/>
      <c r="P1016" s="260"/>
      <c r="Q1016" s="260"/>
      <c r="R1016" s="260"/>
      <c r="S1016" s="260"/>
      <c r="T1016" s="26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2" t="s">
        <v>233</v>
      </c>
      <c r="AU1016" s="262" t="s">
        <v>85</v>
      </c>
      <c r="AV1016" s="14" t="s">
        <v>85</v>
      </c>
      <c r="AW1016" s="14" t="s">
        <v>32</v>
      </c>
      <c r="AX1016" s="14" t="s">
        <v>83</v>
      </c>
      <c r="AY1016" s="262" t="s">
        <v>224</v>
      </c>
    </row>
    <row r="1017" s="2" customFormat="1" ht="24.15" customHeight="1">
      <c r="A1017" s="39"/>
      <c r="B1017" s="40"/>
      <c r="C1017" s="228" t="s">
        <v>1458</v>
      </c>
      <c r="D1017" s="228" t="s">
        <v>226</v>
      </c>
      <c r="E1017" s="229" t="s">
        <v>1459</v>
      </c>
      <c r="F1017" s="230" t="s">
        <v>1460</v>
      </c>
      <c r="G1017" s="231" t="s">
        <v>416</v>
      </c>
      <c r="H1017" s="232">
        <v>31.199999999999999</v>
      </c>
      <c r="I1017" s="233"/>
      <c r="J1017" s="234">
        <f>ROUND(I1017*H1017,2)</f>
        <v>0</v>
      </c>
      <c r="K1017" s="230" t="s">
        <v>230</v>
      </c>
      <c r="L1017" s="45"/>
      <c r="M1017" s="235" t="s">
        <v>1</v>
      </c>
      <c r="N1017" s="236" t="s">
        <v>41</v>
      </c>
      <c r="O1017" s="92"/>
      <c r="P1017" s="237">
        <f>O1017*H1017</f>
        <v>0</v>
      </c>
      <c r="Q1017" s="237">
        <v>0</v>
      </c>
      <c r="R1017" s="237">
        <f>Q1017*H1017</f>
        <v>0</v>
      </c>
      <c r="S1017" s="237">
        <v>0</v>
      </c>
      <c r="T1017" s="238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9" t="s">
        <v>363</v>
      </c>
      <c r="AT1017" s="239" t="s">
        <v>226</v>
      </c>
      <c r="AU1017" s="239" t="s">
        <v>85</v>
      </c>
      <c r="AY1017" s="18" t="s">
        <v>224</v>
      </c>
      <c r="BE1017" s="240">
        <f>IF(N1017="základní",J1017,0)</f>
        <v>0</v>
      </c>
      <c r="BF1017" s="240">
        <f>IF(N1017="snížená",J1017,0)</f>
        <v>0</v>
      </c>
      <c r="BG1017" s="240">
        <f>IF(N1017="zákl. přenesená",J1017,0)</f>
        <v>0</v>
      </c>
      <c r="BH1017" s="240">
        <f>IF(N1017="sníž. přenesená",J1017,0)</f>
        <v>0</v>
      </c>
      <c r="BI1017" s="240">
        <f>IF(N1017="nulová",J1017,0)</f>
        <v>0</v>
      </c>
      <c r="BJ1017" s="18" t="s">
        <v>83</v>
      </c>
      <c r="BK1017" s="240">
        <f>ROUND(I1017*H1017,2)</f>
        <v>0</v>
      </c>
      <c r="BL1017" s="18" t="s">
        <v>363</v>
      </c>
      <c r="BM1017" s="239" t="s">
        <v>1461</v>
      </c>
    </row>
    <row r="1018" s="14" customFormat="1">
      <c r="A1018" s="14"/>
      <c r="B1018" s="252"/>
      <c r="C1018" s="253"/>
      <c r="D1018" s="243" t="s">
        <v>233</v>
      </c>
      <c r="E1018" s="254" t="s">
        <v>1</v>
      </c>
      <c r="F1018" s="255" t="s">
        <v>1462</v>
      </c>
      <c r="G1018" s="253"/>
      <c r="H1018" s="256">
        <v>31.199999999999999</v>
      </c>
      <c r="I1018" s="257"/>
      <c r="J1018" s="253"/>
      <c r="K1018" s="253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2" t="s">
        <v>233</v>
      </c>
      <c r="AU1018" s="262" t="s">
        <v>85</v>
      </c>
      <c r="AV1018" s="14" t="s">
        <v>85</v>
      </c>
      <c r="AW1018" s="14" t="s">
        <v>32</v>
      </c>
      <c r="AX1018" s="14" t="s">
        <v>83</v>
      </c>
      <c r="AY1018" s="262" t="s">
        <v>224</v>
      </c>
    </row>
    <row r="1019" s="2" customFormat="1" ht="21.75" customHeight="1">
      <c r="A1019" s="39"/>
      <c r="B1019" s="40"/>
      <c r="C1019" s="285" t="s">
        <v>1463</v>
      </c>
      <c r="D1019" s="285" t="s">
        <v>420</v>
      </c>
      <c r="E1019" s="286" t="s">
        <v>1464</v>
      </c>
      <c r="F1019" s="287" t="s">
        <v>1465</v>
      </c>
      <c r="G1019" s="288" t="s">
        <v>229</v>
      </c>
      <c r="H1019" s="289">
        <v>0.86499999999999999</v>
      </c>
      <c r="I1019" s="290"/>
      <c r="J1019" s="291">
        <f>ROUND(I1019*H1019,2)</f>
        <v>0</v>
      </c>
      <c r="K1019" s="287" t="s">
        <v>230</v>
      </c>
      <c r="L1019" s="292"/>
      <c r="M1019" s="293" t="s">
        <v>1</v>
      </c>
      <c r="N1019" s="294" t="s">
        <v>41</v>
      </c>
      <c r="O1019" s="92"/>
      <c r="P1019" s="237">
        <f>O1019*H1019</f>
        <v>0</v>
      </c>
      <c r="Q1019" s="237">
        <v>0.55000000000000004</v>
      </c>
      <c r="R1019" s="237">
        <f>Q1019*H1019</f>
        <v>0.47575000000000001</v>
      </c>
      <c r="S1019" s="237">
        <v>0</v>
      </c>
      <c r="T1019" s="238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39" t="s">
        <v>480</v>
      </c>
      <c r="AT1019" s="239" t="s">
        <v>420</v>
      </c>
      <c r="AU1019" s="239" t="s">
        <v>85</v>
      </c>
      <c r="AY1019" s="18" t="s">
        <v>224</v>
      </c>
      <c r="BE1019" s="240">
        <f>IF(N1019="základní",J1019,0)</f>
        <v>0</v>
      </c>
      <c r="BF1019" s="240">
        <f>IF(N1019="snížená",J1019,0)</f>
        <v>0</v>
      </c>
      <c r="BG1019" s="240">
        <f>IF(N1019="zákl. přenesená",J1019,0)</f>
        <v>0</v>
      </c>
      <c r="BH1019" s="240">
        <f>IF(N1019="sníž. přenesená",J1019,0)</f>
        <v>0</v>
      </c>
      <c r="BI1019" s="240">
        <f>IF(N1019="nulová",J1019,0)</f>
        <v>0</v>
      </c>
      <c r="BJ1019" s="18" t="s">
        <v>83</v>
      </c>
      <c r="BK1019" s="240">
        <f>ROUND(I1019*H1019,2)</f>
        <v>0</v>
      </c>
      <c r="BL1019" s="18" t="s">
        <v>363</v>
      </c>
      <c r="BM1019" s="239" t="s">
        <v>1466</v>
      </c>
    </row>
    <row r="1020" s="14" customFormat="1">
      <c r="A1020" s="14"/>
      <c r="B1020" s="252"/>
      <c r="C1020" s="253"/>
      <c r="D1020" s="243" t="s">
        <v>233</v>
      </c>
      <c r="E1020" s="254" t="s">
        <v>1</v>
      </c>
      <c r="F1020" s="255" t="s">
        <v>1467</v>
      </c>
      <c r="G1020" s="253"/>
      <c r="H1020" s="256">
        <v>0.86499999999999999</v>
      </c>
      <c r="I1020" s="257"/>
      <c r="J1020" s="253"/>
      <c r="K1020" s="253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2" t="s">
        <v>233</v>
      </c>
      <c r="AU1020" s="262" t="s">
        <v>85</v>
      </c>
      <c r="AV1020" s="14" t="s">
        <v>85</v>
      </c>
      <c r="AW1020" s="14" t="s">
        <v>32</v>
      </c>
      <c r="AX1020" s="14" t="s">
        <v>83</v>
      </c>
      <c r="AY1020" s="262" t="s">
        <v>224</v>
      </c>
    </row>
    <row r="1021" s="2" customFormat="1" ht="24.15" customHeight="1">
      <c r="A1021" s="39"/>
      <c r="B1021" s="40"/>
      <c r="C1021" s="228" t="s">
        <v>1468</v>
      </c>
      <c r="D1021" s="228" t="s">
        <v>226</v>
      </c>
      <c r="E1021" s="229" t="s">
        <v>1469</v>
      </c>
      <c r="F1021" s="230" t="s">
        <v>1470</v>
      </c>
      <c r="G1021" s="231" t="s">
        <v>416</v>
      </c>
      <c r="H1021" s="232">
        <v>62.25</v>
      </c>
      <c r="I1021" s="233"/>
      <c r="J1021" s="234">
        <f>ROUND(I1021*H1021,2)</f>
        <v>0</v>
      </c>
      <c r="K1021" s="230" t="s">
        <v>230</v>
      </c>
      <c r="L1021" s="45"/>
      <c r="M1021" s="235" t="s">
        <v>1</v>
      </c>
      <c r="N1021" s="236" t="s">
        <v>41</v>
      </c>
      <c r="O1021" s="92"/>
      <c r="P1021" s="237">
        <f>O1021*H1021</f>
        <v>0</v>
      </c>
      <c r="Q1021" s="237">
        <v>0</v>
      </c>
      <c r="R1021" s="237">
        <f>Q1021*H1021</f>
        <v>0</v>
      </c>
      <c r="S1021" s="237">
        <v>0</v>
      </c>
      <c r="T1021" s="238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9" t="s">
        <v>363</v>
      </c>
      <c r="AT1021" s="239" t="s">
        <v>226</v>
      </c>
      <c r="AU1021" s="239" t="s">
        <v>85</v>
      </c>
      <c r="AY1021" s="18" t="s">
        <v>224</v>
      </c>
      <c r="BE1021" s="240">
        <f>IF(N1021="základní",J1021,0)</f>
        <v>0</v>
      </c>
      <c r="BF1021" s="240">
        <f>IF(N1021="snížená",J1021,0)</f>
        <v>0</v>
      </c>
      <c r="BG1021" s="240">
        <f>IF(N1021="zákl. přenesená",J1021,0)</f>
        <v>0</v>
      </c>
      <c r="BH1021" s="240">
        <f>IF(N1021="sníž. přenesená",J1021,0)</f>
        <v>0</v>
      </c>
      <c r="BI1021" s="240">
        <f>IF(N1021="nulová",J1021,0)</f>
        <v>0</v>
      </c>
      <c r="BJ1021" s="18" t="s">
        <v>83</v>
      </c>
      <c r="BK1021" s="240">
        <f>ROUND(I1021*H1021,2)</f>
        <v>0</v>
      </c>
      <c r="BL1021" s="18" t="s">
        <v>363</v>
      </c>
      <c r="BM1021" s="239" t="s">
        <v>1471</v>
      </c>
    </row>
    <row r="1022" s="14" customFormat="1">
      <c r="A1022" s="14"/>
      <c r="B1022" s="252"/>
      <c r="C1022" s="253"/>
      <c r="D1022" s="243" t="s">
        <v>233</v>
      </c>
      <c r="E1022" s="254" t="s">
        <v>1</v>
      </c>
      <c r="F1022" s="255" t="s">
        <v>1472</v>
      </c>
      <c r="G1022" s="253"/>
      <c r="H1022" s="256">
        <v>56</v>
      </c>
      <c r="I1022" s="257"/>
      <c r="J1022" s="253"/>
      <c r="K1022" s="253"/>
      <c r="L1022" s="258"/>
      <c r="M1022" s="259"/>
      <c r="N1022" s="260"/>
      <c r="O1022" s="260"/>
      <c r="P1022" s="260"/>
      <c r="Q1022" s="260"/>
      <c r="R1022" s="260"/>
      <c r="S1022" s="260"/>
      <c r="T1022" s="26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2" t="s">
        <v>233</v>
      </c>
      <c r="AU1022" s="262" t="s">
        <v>85</v>
      </c>
      <c r="AV1022" s="14" t="s">
        <v>85</v>
      </c>
      <c r="AW1022" s="14" t="s">
        <v>32</v>
      </c>
      <c r="AX1022" s="14" t="s">
        <v>76</v>
      </c>
      <c r="AY1022" s="262" t="s">
        <v>224</v>
      </c>
    </row>
    <row r="1023" s="14" customFormat="1">
      <c r="A1023" s="14"/>
      <c r="B1023" s="252"/>
      <c r="C1023" s="253"/>
      <c r="D1023" s="243" t="s">
        <v>233</v>
      </c>
      <c r="E1023" s="254" t="s">
        <v>1</v>
      </c>
      <c r="F1023" s="255" t="s">
        <v>1473</v>
      </c>
      <c r="G1023" s="253"/>
      <c r="H1023" s="256">
        <v>6.25</v>
      </c>
      <c r="I1023" s="257"/>
      <c r="J1023" s="253"/>
      <c r="K1023" s="253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2" t="s">
        <v>233</v>
      </c>
      <c r="AU1023" s="262" t="s">
        <v>85</v>
      </c>
      <c r="AV1023" s="14" t="s">
        <v>85</v>
      </c>
      <c r="AW1023" s="14" t="s">
        <v>32</v>
      </c>
      <c r="AX1023" s="14" t="s">
        <v>76</v>
      </c>
      <c r="AY1023" s="262" t="s">
        <v>224</v>
      </c>
    </row>
    <row r="1024" s="15" customFormat="1">
      <c r="A1024" s="15"/>
      <c r="B1024" s="263"/>
      <c r="C1024" s="264"/>
      <c r="D1024" s="243" t="s">
        <v>233</v>
      </c>
      <c r="E1024" s="265" t="s">
        <v>1</v>
      </c>
      <c r="F1024" s="266" t="s">
        <v>237</v>
      </c>
      <c r="G1024" s="264"/>
      <c r="H1024" s="267">
        <v>62.25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73" t="s">
        <v>233</v>
      </c>
      <c r="AU1024" s="273" t="s">
        <v>85</v>
      </c>
      <c r="AV1024" s="15" t="s">
        <v>231</v>
      </c>
      <c r="AW1024" s="15" t="s">
        <v>32</v>
      </c>
      <c r="AX1024" s="15" t="s">
        <v>83</v>
      </c>
      <c r="AY1024" s="273" t="s">
        <v>224</v>
      </c>
    </row>
    <row r="1025" s="2" customFormat="1" ht="21.75" customHeight="1">
      <c r="A1025" s="39"/>
      <c r="B1025" s="40"/>
      <c r="C1025" s="285" t="s">
        <v>1474</v>
      </c>
      <c r="D1025" s="285" t="s">
        <v>420</v>
      </c>
      <c r="E1025" s="286" t="s">
        <v>1475</v>
      </c>
      <c r="F1025" s="287" t="s">
        <v>1476</v>
      </c>
      <c r="G1025" s="288" t="s">
        <v>229</v>
      </c>
      <c r="H1025" s="289">
        <v>2.4449999999999998</v>
      </c>
      <c r="I1025" s="290"/>
      <c r="J1025" s="291">
        <f>ROUND(I1025*H1025,2)</f>
        <v>0</v>
      </c>
      <c r="K1025" s="287" t="s">
        <v>230</v>
      </c>
      <c r="L1025" s="292"/>
      <c r="M1025" s="293" t="s">
        <v>1</v>
      </c>
      <c r="N1025" s="294" t="s">
        <v>41</v>
      </c>
      <c r="O1025" s="92"/>
      <c r="P1025" s="237">
        <f>O1025*H1025</f>
        <v>0</v>
      </c>
      <c r="Q1025" s="237">
        <v>0.55000000000000004</v>
      </c>
      <c r="R1025" s="237">
        <f>Q1025*H1025</f>
        <v>1.3447500000000001</v>
      </c>
      <c r="S1025" s="237">
        <v>0</v>
      </c>
      <c r="T1025" s="238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9" t="s">
        <v>480</v>
      </c>
      <c r="AT1025" s="239" t="s">
        <v>420</v>
      </c>
      <c r="AU1025" s="239" t="s">
        <v>85</v>
      </c>
      <c r="AY1025" s="18" t="s">
        <v>224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83</v>
      </c>
      <c r="BK1025" s="240">
        <f>ROUND(I1025*H1025,2)</f>
        <v>0</v>
      </c>
      <c r="BL1025" s="18" t="s">
        <v>363</v>
      </c>
      <c r="BM1025" s="239" t="s">
        <v>1477</v>
      </c>
    </row>
    <row r="1026" s="14" customFormat="1">
      <c r="A1026" s="14"/>
      <c r="B1026" s="252"/>
      <c r="C1026" s="253"/>
      <c r="D1026" s="243" t="s">
        <v>233</v>
      </c>
      <c r="E1026" s="254" t="s">
        <v>1</v>
      </c>
      <c r="F1026" s="255" t="s">
        <v>1478</v>
      </c>
      <c r="G1026" s="253"/>
      <c r="H1026" s="256">
        <v>2.4449999999999998</v>
      </c>
      <c r="I1026" s="257"/>
      <c r="J1026" s="253"/>
      <c r="K1026" s="253"/>
      <c r="L1026" s="258"/>
      <c r="M1026" s="259"/>
      <c r="N1026" s="260"/>
      <c r="O1026" s="260"/>
      <c r="P1026" s="260"/>
      <c r="Q1026" s="260"/>
      <c r="R1026" s="260"/>
      <c r="S1026" s="260"/>
      <c r="T1026" s="26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2" t="s">
        <v>233</v>
      </c>
      <c r="AU1026" s="262" t="s">
        <v>85</v>
      </c>
      <c r="AV1026" s="14" t="s">
        <v>85</v>
      </c>
      <c r="AW1026" s="14" t="s">
        <v>32</v>
      </c>
      <c r="AX1026" s="14" t="s">
        <v>83</v>
      </c>
      <c r="AY1026" s="262" t="s">
        <v>224</v>
      </c>
    </row>
    <row r="1027" s="2" customFormat="1" ht="33" customHeight="1">
      <c r="A1027" s="39"/>
      <c r="B1027" s="40"/>
      <c r="C1027" s="228" t="s">
        <v>1479</v>
      </c>
      <c r="D1027" s="228" t="s">
        <v>226</v>
      </c>
      <c r="E1027" s="229" t="s">
        <v>1480</v>
      </c>
      <c r="F1027" s="230" t="s">
        <v>1481</v>
      </c>
      <c r="G1027" s="231" t="s">
        <v>296</v>
      </c>
      <c r="H1027" s="232">
        <v>204</v>
      </c>
      <c r="I1027" s="233"/>
      <c r="J1027" s="234">
        <f>ROUND(I1027*H1027,2)</f>
        <v>0</v>
      </c>
      <c r="K1027" s="230" t="s">
        <v>230</v>
      </c>
      <c r="L1027" s="45"/>
      <c r="M1027" s="235" t="s">
        <v>1</v>
      </c>
      <c r="N1027" s="236" t="s">
        <v>41</v>
      </c>
      <c r="O1027" s="92"/>
      <c r="P1027" s="237">
        <f>O1027*H1027</f>
        <v>0</v>
      </c>
      <c r="Q1027" s="237">
        <v>0.034770000000000002</v>
      </c>
      <c r="R1027" s="237">
        <f>Q1027*H1027</f>
        <v>7.0930800000000005</v>
      </c>
      <c r="S1027" s="237">
        <v>0</v>
      </c>
      <c r="T1027" s="238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9" t="s">
        <v>363</v>
      </c>
      <c r="AT1027" s="239" t="s">
        <v>226</v>
      </c>
      <c r="AU1027" s="239" t="s">
        <v>85</v>
      </c>
      <c r="AY1027" s="18" t="s">
        <v>224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83</v>
      </c>
      <c r="BK1027" s="240">
        <f>ROUND(I1027*H1027,2)</f>
        <v>0</v>
      </c>
      <c r="BL1027" s="18" t="s">
        <v>363</v>
      </c>
      <c r="BM1027" s="239" t="s">
        <v>1482</v>
      </c>
    </row>
    <row r="1028" s="2" customFormat="1" ht="21.75" customHeight="1">
      <c r="A1028" s="39"/>
      <c r="B1028" s="40"/>
      <c r="C1028" s="228" t="s">
        <v>1483</v>
      </c>
      <c r="D1028" s="228" t="s">
        <v>226</v>
      </c>
      <c r="E1028" s="229" t="s">
        <v>1484</v>
      </c>
      <c r="F1028" s="230" t="s">
        <v>1485</v>
      </c>
      <c r="G1028" s="231" t="s">
        <v>296</v>
      </c>
      <c r="H1028" s="232">
        <v>208.655</v>
      </c>
      <c r="I1028" s="233"/>
      <c r="J1028" s="234">
        <f>ROUND(I1028*H1028,2)</f>
        <v>0</v>
      </c>
      <c r="K1028" s="230" t="s">
        <v>230</v>
      </c>
      <c r="L1028" s="45"/>
      <c r="M1028" s="235" t="s">
        <v>1</v>
      </c>
      <c r="N1028" s="236" t="s">
        <v>41</v>
      </c>
      <c r="O1028" s="92"/>
      <c r="P1028" s="237">
        <f>O1028*H1028</f>
        <v>0</v>
      </c>
      <c r="Q1028" s="237">
        <v>0</v>
      </c>
      <c r="R1028" s="237">
        <f>Q1028*H1028</f>
        <v>0</v>
      </c>
      <c r="S1028" s="237">
        <v>0.14999999999999999</v>
      </c>
      <c r="T1028" s="238">
        <f>S1028*H1028</f>
        <v>31.298249999999999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363</v>
      </c>
      <c r="AT1028" s="239" t="s">
        <v>226</v>
      </c>
      <c r="AU1028" s="239" t="s">
        <v>85</v>
      </c>
      <c r="AY1028" s="18" t="s">
        <v>224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83</v>
      </c>
      <c r="BK1028" s="240">
        <f>ROUND(I1028*H1028,2)</f>
        <v>0</v>
      </c>
      <c r="BL1028" s="18" t="s">
        <v>363</v>
      </c>
      <c r="BM1028" s="239" t="s">
        <v>1486</v>
      </c>
    </row>
    <row r="1029" s="14" customFormat="1">
      <c r="A1029" s="14"/>
      <c r="B1029" s="252"/>
      <c r="C1029" s="253"/>
      <c r="D1029" s="243" t="s">
        <v>233</v>
      </c>
      <c r="E1029" s="254" t="s">
        <v>1</v>
      </c>
      <c r="F1029" s="255" t="s">
        <v>1487</v>
      </c>
      <c r="G1029" s="253"/>
      <c r="H1029" s="256">
        <v>208.655</v>
      </c>
      <c r="I1029" s="257"/>
      <c r="J1029" s="253"/>
      <c r="K1029" s="253"/>
      <c r="L1029" s="258"/>
      <c r="M1029" s="259"/>
      <c r="N1029" s="260"/>
      <c r="O1029" s="260"/>
      <c r="P1029" s="260"/>
      <c r="Q1029" s="260"/>
      <c r="R1029" s="260"/>
      <c r="S1029" s="260"/>
      <c r="T1029" s="26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2" t="s">
        <v>233</v>
      </c>
      <c r="AU1029" s="262" t="s">
        <v>85</v>
      </c>
      <c r="AV1029" s="14" t="s">
        <v>85</v>
      </c>
      <c r="AW1029" s="14" t="s">
        <v>32</v>
      </c>
      <c r="AX1029" s="14" t="s">
        <v>83</v>
      </c>
      <c r="AY1029" s="262" t="s">
        <v>224</v>
      </c>
    </row>
    <row r="1030" s="2" customFormat="1" ht="24.15" customHeight="1">
      <c r="A1030" s="39"/>
      <c r="B1030" s="40"/>
      <c r="C1030" s="228" t="s">
        <v>1488</v>
      </c>
      <c r="D1030" s="228" t="s">
        <v>226</v>
      </c>
      <c r="E1030" s="229" t="s">
        <v>1489</v>
      </c>
      <c r="F1030" s="230" t="s">
        <v>1490</v>
      </c>
      <c r="G1030" s="231" t="s">
        <v>229</v>
      </c>
      <c r="H1030" s="232">
        <v>13.457000000000001</v>
      </c>
      <c r="I1030" s="233"/>
      <c r="J1030" s="234">
        <f>ROUND(I1030*H1030,2)</f>
        <v>0</v>
      </c>
      <c r="K1030" s="230" t="s">
        <v>230</v>
      </c>
      <c r="L1030" s="45"/>
      <c r="M1030" s="235" t="s">
        <v>1</v>
      </c>
      <c r="N1030" s="236" t="s">
        <v>41</v>
      </c>
      <c r="O1030" s="92"/>
      <c r="P1030" s="237">
        <f>O1030*H1030</f>
        <v>0</v>
      </c>
      <c r="Q1030" s="237">
        <v>0.023369999999999998</v>
      </c>
      <c r="R1030" s="237">
        <f>Q1030*H1030</f>
        <v>0.31449009</v>
      </c>
      <c r="S1030" s="237">
        <v>0</v>
      </c>
      <c r="T1030" s="238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9" t="s">
        <v>363</v>
      </c>
      <c r="AT1030" s="239" t="s">
        <v>226</v>
      </c>
      <c r="AU1030" s="239" t="s">
        <v>85</v>
      </c>
      <c r="AY1030" s="18" t="s">
        <v>224</v>
      </c>
      <c r="BE1030" s="240">
        <f>IF(N1030="základní",J1030,0)</f>
        <v>0</v>
      </c>
      <c r="BF1030" s="240">
        <f>IF(N1030="snížená",J1030,0)</f>
        <v>0</v>
      </c>
      <c r="BG1030" s="240">
        <f>IF(N1030="zákl. přenesená",J1030,0)</f>
        <v>0</v>
      </c>
      <c r="BH1030" s="240">
        <f>IF(N1030="sníž. přenesená",J1030,0)</f>
        <v>0</v>
      </c>
      <c r="BI1030" s="240">
        <f>IF(N1030="nulová",J1030,0)</f>
        <v>0</v>
      </c>
      <c r="BJ1030" s="18" t="s">
        <v>83</v>
      </c>
      <c r="BK1030" s="240">
        <f>ROUND(I1030*H1030,2)</f>
        <v>0</v>
      </c>
      <c r="BL1030" s="18" t="s">
        <v>363</v>
      </c>
      <c r="BM1030" s="239" t="s">
        <v>1491</v>
      </c>
    </row>
    <row r="1031" s="14" customFormat="1">
      <c r="A1031" s="14"/>
      <c r="B1031" s="252"/>
      <c r="C1031" s="253"/>
      <c r="D1031" s="243" t="s">
        <v>233</v>
      </c>
      <c r="E1031" s="254" t="s">
        <v>1</v>
      </c>
      <c r="F1031" s="255" t="s">
        <v>1492</v>
      </c>
      <c r="G1031" s="253"/>
      <c r="H1031" s="256">
        <v>13.457000000000001</v>
      </c>
      <c r="I1031" s="257"/>
      <c r="J1031" s="253"/>
      <c r="K1031" s="253"/>
      <c r="L1031" s="258"/>
      <c r="M1031" s="259"/>
      <c r="N1031" s="260"/>
      <c r="O1031" s="260"/>
      <c r="P1031" s="260"/>
      <c r="Q1031" s="260"/>
      <c r="R1031" s="260"/>
      <c r="S1031" s="260"/>
      <c r="T1031" s="26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2" t="s">
        <v>233</v>
      </c>
      <c r="AU1031" s="262" t="s">
        <v>85</v>
      </c>
      <c r="AV1031" s="14" t="s">
        <v>85</v>
      </c>
      <c r="AW1031" s="14" t="s">
        <v>32</v>
      </c>
      <c r="AX1031" s="14" t="s">
        <v>83</v>
      </c>
      <c r="AY1031" s="262" t="s">
        <v>224</v>
      </c>
    </row>
    <row r="1032" s="2" customFormat="1" ht="24.15" customHeight="1">
      <c r="A1032" s="39"/>
      <c r="B1032" s="40"/>
      <c r="C1032" s="228" t="s">
        <v>1493</v>
      </c>
      <c r="D1032" s="228" t="s">
        <v>226</v>
      </c>
      <c r="E1032" s="229" t="s">
        <v>1494</v>
      </c>
      <c r="F1032" s="230" t="s">
        <v>1495</v>
      </c>
      <c r="G1032" s="231" t="s">
        <v>296</v>
      </c>
      <c r="H1032" s="232">
        <v>135</v>
      </c>
      <c r="I1032" s="233"/>
      <c r="J1032" s="234">
        <f>ROUND(I1032*H1032,2)</f>
        <v>0</v>
      </c>
      <c r="K1032" s="230" t="s">
        <v>230</v>
      </c>
      <c r="L1032" s="45"/>
      <c r="M1032" s="235" t="s">
        <v>1</v>
      </c>
      <c r="N1032" s="236" t="s">
        <v>41</v>
      </c>
      <c r="O1032" s="92"/>
      <c r="P1032" s="237">
        <f>O1032*H1032</f>
        <v>0</v>
      </c>
      <c r="Q1032" s="237">
        <v>0.011310000000000001</v>
      </c>
      <c r="R1032" s="237">
        <f>Q1032*H1032</f>
        <v>1.52685</v>
      </c>
      <c r="S1032" s="237">
        <v>0</v>
      </c>
      <c r="T1032" s="238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9" t="s">
        <v>363</v>
      </c>
      <c r="AT1032" s="239" t="s">
        <v>226</v>
      </c>
      <c r="AU1032" s="239" t="s">
        <v>85</v>
      </c>
      <c r="AY1032" s="18" t="s">
        <v>224</v>
      </c>
      <c r="BE1032" s="240">
        <f>IF(N1032="základní",J1032,0)</f>
        <v>0</v>
      </c>
      <c r="BF1032" s="240">
        <f>IF(N1032="snížená",J1032,0)</f>
        <v>0</v>
      </c>
      <c r="BG1032" s="240">
        <f>IF(N1032="zákl. přenesená",J1032,0)</f>
        <v>0</v>
      </c>
      <c r="BH1032" s="240">
        <f>IF(N1032="sníž. přenesená",J1032,0)</f>
        <v>0</v>
      </c>
      <c r="BI1032" s="240">
        <f>IF(N1032="nulová",J1032,0)</f>
        <v>0</v>
      </c>
      <c r="BJ1032" s="18" t="s">
        <v>83</v>
      </c>
      <c r="BK1032" s="240">
        <f>ROUND(I1032*H1032,2)</f>
        <v>0</v>
      </c>
      <c r="BL1032" s="18" t="s">
        <v>363</v>
      </c>
      <c r="BM1032" s="239" t="s">
        <v>1496</v>
      </c>
    </row>
    <row r="1033" s="13" customFormat="1">
      <c r="A1033" s="13"/>
      <c r="B1033" s="241"/>
      <c r="C1033" s="242"/>
      <c r="D1033" s="243" t="s">
        <v>233</v>
      </c>
      <c r="E1033" s="244" t="s">
        <v>1</v>
      </c>
      <c r="F1033" s="245" t="s">
        <v>1497</v>
      </c>
      <c r="G1033" s="242"/>
      <c r="H1033" s="244" t="s">
        <v>1</v>
      </c>
      <c r="I1033" s="246"/>
      <c r="J1033" s="242"/>
      <c r="K1033" s="242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1" t="s">
        <v>233</v>
      </c>
      <c r="AU1033" s="251" t="s">
        <v>85</v>
      </c>
      <c r="AV1033" s="13" t="s">
        <v>83</v>
      </c>
      <c r="AW1033" s="13" t="s">
        <v>32</v>
      </c>
      <c r="AX1033" s="13" t="s">
        <v>76</v>
      </c>
      <c r="AY1033" s="251" t="s">
        <v>224</v>
      </c>
    </row>
    <row r="1034" s="14" customFormat="1">
      <c r="A1034" s="14"/>
      <c r="B1034" s="252"/>
      <c r="C1034" s="253"/>
      <c r="D1034" s="243" t="s">
        <v>233</v>
      </c>
      <c r="E1034" s="254" t="s">
        <v>1</v>
      </c>
      <c r="F1034" s="255" t="s">
        <v>1498</v>
      </c>
      <c r="G1034" s="253"/>
      <c r="H1034" s="256">
        <v>145.005</v>
      </c>
      <c r="I1034" s="257"/>
      <c r="J1034" s="253"/>
      <c r="K1034" s="253"/>
      <c r="L1034" s="258"/>
      <c r="M1034" s="259"/>
      <c r="N1034" s="260"/>
      <c r="O1034" s="260"/>
      <c r="P1034" s="260"/>
      <c r="Q1034" s="260"/>
      <c r="R1034" s="260"/>
      <c r="S1034" s="260"/>
      <c r="T1034" s="26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2" t="s">
        <v>233</v>
      </c>
      <c r="AU1034" s="262" t="s">
        <v>85</v>
      </c>
      <c r="AV1034" s="14" t="s">
        <v>85</v>
      </c>
      <c r="AW1034" s="14" t="s">
        <v>32</v>
      </c>
      <c r="AX1034" s="14" t="s">
        <v>76</v>
      </c>
      <c r="AY1034" s="262" t="s">
        <v>224</v>
      </c>
    </row>
    <row r="1035" s="14" customFormat="1">
      <c r="A1035" s="14"/>
      <c r="B1035" s="252"/>
      <c r="C1035" s="253"/>
      <c r="D1035" s="243" t="s">
        <v>233</v>
      </c>
      <c r="E1035" s="254" t="s">
        <v>1</v>
      </c>
      <c r="F1035" s="255" t="s">
        <v>1499</v>
      </c>
      <c r="G1035" s="253"/>
      <c r="H1035" s="256">
        <v>-10.800000000000001</v>
      </c>
      <c r="I1035" s="257"/>
      <c r="J1035" s="253"/>
      <c r="K1035" s="253"/>
      <c r="L1035" s="258"/>
      <c r="M1035" s="259"/>
      <c r="N1035" s="260"/>
      <c r="O1035" s="260"/>
      <c r="P1035" s="260"/>
      <c r="Q1035" s="260"/>
      <c r="R1035" s="260"/>
      <c r="S1035" s="260"/>
      <c r="T1035" s="26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2" t="s">
        <v>233</v>
      </c>
      <c r="AU1035" s="262" t="s">
        <v>85</v>
      </c>
      <c r="AV1035" s="14" t="s">
        <v>85</v>
      </c>
      <c r="AW1035" s="14" t="s">
        <v>32</v>
      </c>
      <c r="AX1035" s="14" t="s">
        <v>76</v>
      </c>
      <c r="AY1035" s="262" t="s">
        <v>224</v>
      </c>
    </row>
    <row r="1036" s="15" customFormat="1">
      <c r="A1036" s="15"/>
      <c r="B1036" s="263"/>
      <c r="C1036" s="264"/>
      <c r="D1036" s="243" t="s">
        <v>233</v>
      </c>
      <c r="E1036" s="265" t="s">
        <v>1</v>
      </c>
      <c r="F1036" s="266" t="s">
        <v>237</v>
      </c>
      <c r="G1036" s="264"/>
      <c r="H1036" s="267">
        <v>134.20500000000001</v>
      </c>
      <c r="I1036" s="268"/>
      <c r="J1036" s="264"/>
      <c r="K1036" s="264"/>
      <c r="L1036" s="269"/>
      <c r="M1036" s="270"/>
      <c r="N1036" s="271"/>
      <c r="O1036" s="271"/>
      <c r="P1036" s="271"/>
      <c r="Q1036" s="271"/>
      <c r="R1036" s="271"/>
      <c r="S1036" s="271"/>
      <c r="T1036" s="272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73" t="s">
        <v>233</v>
      </c>
      <c r="AU1036" s="273" t="s">
        <v>85</v>
      </c>
      <c r="AV1036" s="15" t="s">
        <v>231</v>
      </c>
      <c r="AW1036" s="15" t="s">
        <v>32</v>
      </c>
      <c r="AX1036" s="15" t="s">
        <v>76</v>
      </c>
      <c r="AY1036" s="273" t="s">
        <v>224</v>
      </c>
    </row>
    <row r="1037" s="14" customFormat="1">
      <c r="A1037" s="14"/>
      <c r="B1037" s="252"/>
      <c r="C1037" s="253"/>
      <c r="D1037" s="243" t="s">
        <v>233</v>
      </c>
      <c r="E1037" s="254" t="s">
        <v>1</v>
      </c>
      <c r="F1037" s="255" t="s">
        <v>1216</v>
      </c>
      <c r="G1037" s="253"/>
      <c r="H1037" s="256">
        <v>135</v>
      </c>
      <c r="I1037" s="257"/>
      <c r="J1037" s="253"/>
      <c r="K1037" s="253"/>
      <c r="L1037" s="258"/>
      <c r="M1037" s="259"/>
      <c r="N1037" s="260"/>
      <c r="O1037" s="260"/>
      <c r="P1037" s="260"/>
      <c r="Q1037" s="260"/>
      <c r="R1037" s="260"/>
      <c r="S1037" s="260"/>
      <c r="T1037" s="26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2" t="s">
        <v>233</v>
      </c>
      <c r="AU1037" s="262" t="s">
        <v>85</v>
      </c>
      <c r="AV1037" s="14" t="s">
        <v>85</v>
      </c>
      <c r="AW1037" s="14" t="s">
        <v>32</v>
      </c>
      <c r="AX1037" s="14" t="s">
        <v>83</v>
      </c>
      <c r="AY1037" s="262" t="s">
        <v>224</v>
      </c>
    </row>
    <row r="1038" s="2" customFormat="1" ht="24.15" customHeight="1">
      <c r="A1038" s="39"/>
      <c r="B1038" s="40"/>
      <c r="C1038" s="228" t="s">
        <v>1500</v>
      </c>
      <c r="D1038" s="228" t="s">
        <v>226</v>
      </c>
      <c r="E1038" s="229" t="s">
        <v>1501</v>
      </c>
      <c r="F1038" s="230" t="s">
        <v>1502</v>
      </c>
      <c r="G1038" s="231" t="s">
        <v>296</v>
      </c>
      <c r="H1038" s="232">
        <v>31.949999999999999</v>
      </c>
      <c r="I1038" s="233"/>
      <c r="J1038" s="234">
        <f>ROUND(I1038*H1038,2)</f>
        <v>0</v>
      </c>
      <c r="K1038" s="230" t="s">
        <v>230</v>
      </c>
      <c r="L1038" s="45"/>
      <c r="M1038" s="235" t="s">
        <v>1</v>
      </c>
      <c r="N1038" s="236" t="s">
        <v>41</v>
      </c>
      <c r="O1038" s="92"/>
      <c r="P1038" s="237">
        <f>O1038*H1038</f>
        <v>0</v>
      </c>
      <c r="Q1038" s="237">
        <v>0.013899999999999999</v>
      </c>
      <c r="R1038" s="237">
        <f>Q1038*H1038</f>
        <v>0.44410499999999997</v>
      </c>
      <c r="S1038" s="237">
        <v>0</v>
      </c>
      <c r="T1038" s="238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9" t="s">
        <v>363</v>
      </c>
      <c r="AT1038" s="239" t="s">
        <v>226</v>
      </c>
      <c r="AU1038" s="239" t="s">
        <v>85</v>
      </c>
      <c r="AY1038" s="18" t="s">
        <v>224</v>
      </c>
      <c r="BE1038" s="240">
        <f>IF(N1038="základní",J1038,0)</f>
        <v>0</v>
      </c>
      <c r="BF1038" s="240">
        <f>IF(N1038="snížená",J1038,0)</f>
        <v>0</v>
      </c>
      <c r="BG1038" s="240">
        <f>IF(N1038="zákl. přenesená",J1038,0)</f>
        <v>0</v>
      </c>
      <c r="BH1038" s="240">
        <f>IF(N1038="sníž. přenesená",J1038,0)</f>
        <v>0</v>
      </c>
      <c r="BI1038" s="240">
        <f>IF(N1038="nulová",J1038,0)</f>
        <v>0</v>
      </c>
      <c r="BJ1038" s="18" t="s">
        <v>83</v>
      </c>
      <c r="BK1038" s="240">
        <f>ROUND(I1038*H1038,2)</f>
        <v>0</v>
      </c>
      <c r="BL1038" s="18" t="s">
        <v>363</v>
      </c>
      <c r="BM1038" s="239" t="s">
        <v>1503</v>
      </c>
    </row>
    <row r="1039" s="13" customFormat="1">
      <c r="A1039" s="13"/>
      <c r="B1039" s="241"/>
      <c r="C1039" s="242"/>
      <c r="D1039" s="243" t="s">
        <v>233</v>
      </c>
      <c r="E1039" s="244" t="s">
        <v>1</v>
      </c>
      <c r="F1039" s="245" t="s">
        <v>1350</v>
      </c>
      <c r="G1039" s="242"/>
      <c r="H1039" s="244" t="s">
        <v>1</v>
      </c>
      <c r="I1039" s="246"/>
      <c r="J1039" s="242"/>
      <c r="K1039" s="242"/>
      <c r="L1039" s="247"/>
      <c r="M1039" s="248"/>
      <c r="N1039" s="249"/>
      <c r="O1039" s="249"/>
      <c r="P1039" s="249"/>
      <c r="Q1039" s="249"/>
      <c r="R1039" s="249"/>
      <c r="S1039" s="249"/>
      <c r="T1039" s="25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1" t="s">
        <v>233</v>
      </c>
      <c r="AU1039" s="251" t="s">
        <v>85</v>
      </c>
      <c r="AV1039" s="13" t="s">
        <v>83</v>
      </c>
      <c r="AW1039" s="13" t="s">
        <v>32</v>
      </c>
      <c r="AX1039" s="13" t="s">
        <v>76</v>
      </c>
      <c r="AY1039" s="251" t="s">
        <v>224</v>
      </c>
    </row>
    <row r="1040" s="14" customFormat="1">
      <c r="A1040" s="14"/>
      <c r="B1040" s="252"/>
      <c r="C1040" s="253"/>
      <c r="D1040" s="243" t="s">
        <v>233</v>
      </c>
      <c r="E1040" s="254" t="s">
        <v>1</v>
      </c>
      <c r="F1040" s="255" t="s">
        <v>1416</v>
      </c>
      <c r="G1040" s="253"/>
      <c r="H1040" s="256">
        <v>31.949999999999999</v>
      </c>
      <c r="I1040" s="257"/>
      <c r="J1040" s="253"/>
      <c r="K1040" s="253"/>
      <c r="L1040" s="258"/>
      <c r="M1040" s="259"/>
      <c r="N1040" s="260"/>
      <c r="O1040" s="260"/>
      <c r="P1040" s="260"/>
      <c r="Q1040" s="260"/>
      <c r="R1040" s="260"/>
      <c r="S1040" s="260"/>
      <c r="T1040" s="26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2" t="s">
        <v>233</v>
      </c>
      <c r="AU1040" s="262" t="s">
        <v>85</v>
      </c>
      <c r="AV1040" s="14" t="s">
        <v>85</v>
      </c>
      <c r="AW1040" s="14" t="s">
        <v>32</v>
      </c>
      <c r="AX1040" s="14" t="s">
        <v>83</v>
      </c>
      <c r="AY1040" s="262" t="s">
        <v>224</v>
      </c>
    </row>
    <row r="1041" s="2" customFormat="1" ht="24.15" customHeight="1">
      <c r="A1041" s="39"/>
      <c r="B1041" s="40"/>
      <c r="C1041" s="228" t="s">
        <v>1504</v>
      </c>
      <c r="D1041" s="228" t="s">
        <v>226</v>
      </c>
      <c r="E1041" s="229" t="s">
        <v>1505</v>
      </c>
      <c r="F1041" s="230" t="s">
        <v>1506</v>
      </c>
      <c r="G1041" s="231" t="s">
        <v>296</v>
      </c>
      <c r="H1041" s="232">
        <v>31.949999999999999</v>
      </c>
      <c r="I1041" s="233"/>
      <c r="J1041" s="234">
        <f>ROUND(I1041*H1041,2)</f>
        <v>0</v>
      </c>
      <c r="K1041" s="230" t="s">
        <v>230</v>
      </c>
      <c r="L1041" s="45"/>
      <c r="M1041" s="235" t="s">
        <v>1</v>
      </c>
      <c r="N1041" s="236" t="s">
        <v>41</v>
      </c>
      <c r="O1041" s="92"/>
      <c r="P1041" s="237">
        <f>O1041*H1041</f>
        <v>0</v>
      </c>
      <c r="Q1041" s="237">
        <v>0</v>
      </c>
      <c r="R1041" s="237">
        <f>Q1041*H1041</f>
        <v>0</v>
      </c>
      <c r="S1041" s="237">
        <v>0</v>
      </c>
      <c r="T1041" s="238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9" t="s">
        <v>363</v>
      </c>
      <c r="AT1041" s="239" t="s">
        <v>226</v>
      </c>
      <c r="AU1041" s="239" t="s">
        <v>85</v>
      </c>
      <c r="AY1041" s="18" t="s">
        <v>224</v>
      </c>
      <c r="BE1041" s="240">
        <f>IF(N1041="základní",J1041,0)</f>
        <v>0</v>
      </c>
      <c r="BF1041" s="240">
        <f>IF(N1041="snížená",J1041,0)</f>
        <v>0</v>
      </c>
      <c r="BG1041" s="240">
        <f>IF(N1041="zákl. přenesená",J1041,0)</f>
        <v>0</v>
      </c>
      <c r="BH1041" s="240">
        <f>IF(N1041="sníž. přenesená",J1041,0)</f>
        <v>0</v>
      </c>
      <c r="BI1041" s="240">
        <f>IF(N1041="nulová",J1041,0)</f>
        <v>0</v>
      </c>
      <c r="BJ1041" s="18" t="s">
        <v>83</v>
      </c>
      <c r="BK1041" s="240">
        <f>ROUND(I1041*H1041,2)</f>
        <v>0</v>
      </c>
      <c r="BL1041" s="18" t="s">
        <v>363</v>
      </c>
      <c r="BM1041" s="239" t="s">
        <v>1507</v>
      </c>
    </row>
    <row r="1042" s="13" customFormat="1">
      <c r="A1042" s="13"/>
      <c r="B1042" s="241"/>
      <c r="C1042" s="242"/>
      <c r="D1042" s="243" t="s">
        <v>233</v>
      </c>
      <c r="E1042" s="244" t="s">
        <v>1</v>
      </c>
      <c r="F1042" s="245" t="s">
        <v>1350</v>
      </c>
      <c r="G1042" s="242"/>
      <c r="H1042" s="244" t="s">
        <v>1</v>
      </c>
      <c r="I1042" s="246"/>
      <c r="J1042" s="242"/>
      <c r="K1042" s="242"/>
      <c r="L1042" s="247"/>
      <c r="M1042" s="248"/>
      <c r="N1042" s="249"/>
      <c r="O1042" s="249"/>
      <c r="P1042" s="249"/>
      <c r="Q1042" s="249"/>
      <c r="R1042" s="249"/>
      <c r="S1042" s="249"/>
      <c r="T1042" s="25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1" t="s">
        <v>233</v>
      </c>
      <c r="AU1042" s="251" t="s">
        <v>85</v>
      </c>
      <c r="AV1042" s="13" t="s">
        <v>83</v>
      </c>
      <c r="AW1042" s="13" t="s">
        <v>32</v>
      </c>
      <c r="AX1042" s="13" t="s">
        <v>76</v>
      </c>
      <c r="AY1042" s="251" t="s">
        <v>224</v>
      </c>
    </row>
    <row r="1043" s="14" customFormat="1">
      <c r="A1043" s="14"/>
      <c r="B1043" s="252"/>
      <c r="C1043" s="253"/>
      <c r="D1043" s="243" t="s">
        <v>233</v>
      </c>
      <c r="E1043" s="254" t="s">
        <v>1</v>
      </c>
      <c r="F1043" s="255" t="s">
        <v>1416</v>
      </c>
      <c r="G1043" s="253"/>
      <c r="H1043" s="256">
        <v>31.949999999999999</v>
      </c>
      <c r="I1043" s="257"/>
      <c r="J1043" s="253"/>
      <c r="K1043" s="253"/>
      <c r="L1043" s="258"/>
      <c r="M1043" s="259"/>
      <c r="N1043" s="260"/>
      <c r="O1043" s="260"/>
      <c r="P1043" s="260"/>
      <c r="Q1043" s="260"/>
      <c r="R1043" s="260"/>
      <c r="S1043" s="260"/>
      <c r="T1043" s="261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2" t="s">
        <v>233</v>
      </c>
      <c r="AU1043" s="262" t="s">
        <v>85</v>
      </c>
      <c r="AV1043" s="14" t="s">
        <v>85</v>
      </c>
      <c r="AW1043" s="14" t="s">
        <v>32</v>
      </c>
      <c r="AX1043" s="14" t="s">
        <v>83</v>
      </c>
      <c r="AY1043" s="262" t="s">
        <v>224</v>
      </c>
    </row>
    <row r="1044" s="2" customFormat="1" ht="24.15" customHeight="1">
      <c r="A1044" s="39"/>
      <c r="B1044" s="40"/>
      <c r="C1044" s="228" t="s">
        <v>1508</v>
      </c>
      <c r="D1044" s="228" t="s">
        <v>226</v>
      </c>
      <c r="E1044" s="229" t="s">
        <v>1509</v>
      </c>
      <c r="F1044" s="230" t="s">
        <v>1510</v>
      </c>
      <c r="G1044" s="231" t="s">
        <v>296</v>
      </c>
      <c r="H1044" s="232">
        <v>135</v>
      </c>
      <c r="I1044" s="233"/>
      <c r="J1044" s="234">
        <f>ROUND(I1044*H1044,2)</f>
        <v>0</v>
      </c>
      <c r="K1044" s="230" t="s">
        <v>230</v>
      </c>
      <c r="L1044" s="45"/>
      <c r="M1044" s="235" t="s">
        <v>1</v>
      </c>
      <c r="N1044" s="236" t="s">
        <v>41</v>
      </c>
      <c r="O1044" s="92"/>
      <c r="P1044" s="237">
        <f>O1044*H1044</f>
        <v>0</v>
      </c>
      <c r="Q1044" s="237">
        <v>0</v>
      </c>
      <c r="R1044" s="237">
        <f>Q1044*H1044</f>
        <v>0</v>
      </c>
      <c r="S1044" s="237">
        <v>0</v>
      </c>
      <c r="T1044" s="238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9" t="s">
        <v>363</v>
      </c>
      <c r="AT1044" s="239" t="s">
        <v>226</v>
      </c>
      <c r="AU1044" s="239" t="s">
        <v>85</v>
      </c>
      <c r="AY1044" s="18" t="s">
        <v>224</v>
      </c>
      <c r="BE1044" s="240">
        <f>IF(N1044="základní",J1044,0)</f>
        <v>0</v>
      </c>
      <c r="BF1044" s="240">
        <f>IF(N1044="snížená",J1044,0)</f>
        <v>0</v>
      </c>
      <c r="BG1044" s="240">
        <f>IF(N1044="zákl. přenesená",J1044,0)</f>
        <v>0</v>
      </c>
      <c r="BH1044" s="240">
        <f>IF(N1044="sníž. přenesená",J1044,0)</f>
        <v>0</v>
      </c>
      <c r="BI1044" s="240">
        <f>IF(N1044="nulová",J1044,0)</f>
        <v>0</v>
      </c>
      <c r="BJ1044" s="18" t="s">
        <v>83</v>
      </c>
      <c r="BK1044" s="240">
        <f>ROUND(I1044*H1044,2)</f>
        <v>0</v>
      </c>
      <c r="BL1044" s="18" t="s">
        <v>363</v>
      </c>
      <c r="BM1044" s="239" t="s">
        <v>1511</v>
      </c>
    </row>
    <row r="1045" s="13" customFormat="1">
      <c r="A1045" s="13"/>
      <c r="B1045" s="241"/>
      <c r="C1045" s="242"/>
      <c r="D1045" s="243" t="s">
        <v>233</v>
      </c>
      <c r="E1045" s="244" t="s">
        <v>1</v>
      </c>
      <c r="F1045" s="245" t="s">
        <v>1512</v>
      </c>
      <c r="G1045" s="242"/>
      <c r="H1045" s="244" t="s">
        <v>1</v>
      </c>
      <c r="I1045" s="246"/>
      <c r="J1045" s="242"/>
      <c r="K1045" s="242"/>
      <c r="L1045" s="247"/>
      <c r="M1045" s="248"/>
      <c r="N1045" s="249"/>
      <c r="O1045" s="249"/>
      <c r="P1045" s="249"/>
      <c r="Q1045" s="249"/>
      <c r="R1045" s="249"/>
      <c r="S1045" s="249"/>
      <c r="T1045" s="25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1" t="s">
        <v>233</v>
      </c>
      <c r="AU1045" s="251" t="s">
        <v>85</v>
      </c>
      <c r="AV1045" s="13" t="s">
        <v>83</v>
      </c>
      <c r="AW1045" s="13" t="s">
        <v>32</v>
      </c>
      <c r="AX1045" s="13" t="s">
        <v>76</v>
      </c>
      <c r="AY1045" s="251" t="s">
        <v>224</v>
      </c>
    </row>
    <row r="1046" s="14" customFormat="1">
      <c r="A1046" s="14"/>
      <c r="B1046" s="252"/>
      <c r="C1046" s="253"/>
      <c r="D1046" s="243" t="s">
        <v>233</v>
      </c>
      <c r="E1046" s="254" t="s">
        <v>1</v>
      </c>
      <c r="F1046" s="255" t="s">
        <v>1216</v>
      </c>
      <c r="G1046" s="253"/>
      <c r="H1046" s="256">
        <v>135</v>
      </c>
      <c r="I1046" s="257"/>
      <c r="J1046" s="253"/>
      <c r="K1046" s="253"/>
      <c r="L1046" s="258"/>
      <c r="M1046" s="259"/>
      <c r="N1046" s="260"/>
      <c r="O1046" s="260"/>
      <c r="P1046" s="260"/>
      <c r="Q1046" s="260"/>
      <c r="R1046" s="260"/>
      <c r="S1046" s="260"/>
      <c r="T1046" s="261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2" t="s">
        <v>233</v>
      </c>
      <c r="AU1046" s="262" t="s">
        <v>85</v>
      </c>
      <c r="AV1046" s="14" t="s">
        <v>85</v>
      </c>
      <c r="AW1046" s="14" t="s">
        <v>32</v>
      </c>
      <c r="AX1046" s="14" t="s">
        <v>83</v>
      </c>
      <c r="AY1046" s="262" t="s">
        <v>224</v>
      </c>
    </row>
    <row r="1047" s="2" customFormat="1" ht="24.15" customHeight="1">
      <c r="A1047" s="39"/>
      <c r="B1047" s="40"/>
      <c r="C1047" s="228" t="s">
        <v>1513</v>
      </c>
      <c r="D1047" s="228" t="s">
        <v>226</v>
      </c>
      <c r="E1047" s="229" t="s">
        <v>1514</v>
      </c>
      <c r="F1047" s="230" t="s">
        <v>1515</v>
      </c>
      <c r="G1047" s="231" t="s">
        <v>296</v>
      </c>
      <c r="H1047" s="232">
        <v>7.1020000000000003</v>
      </c>
      <c r="I1047" s="233"/>
      <c r="J1047" s="234">
        <f>ROUND(I1047*H1047,2)</f>
        <v>0</v>
      </c>
      <c r="K1047" s="230" t="s">
        <v>230</v>
      </c>
      <c r="L1047" s="45"/>
      <c r="M1047" s="235" t="s">
        <v>1</v>
      </c>
      <c r="N1047" s="236" t="s">
        <v>41</v>
      </c>
      <c r="O1047" s="92"/>
      <c r="P1047" s="237">
        <f>O1047*H1047</f>
        <v>0</v>
      </c>
      <c r="Q1047" s="237">
        <v>0</v>
      </c>
      <c r="R1047" s="237">
        <f>Q1047*H1047</f>
        <v>0</v>
      </c>
      <c r="S1047" s="237">
        <v>0</v>
      </c>
      <c r="T1047" s="238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9" t="s">
        <v>363</v>
      </c>
      <c r="AT1047" s="239" t="s">
        <v>226</v>
      </c>
      <c r="AU1047" s="239" t="s">
        <v>85</v>
      </c>
      <c r="AY1047" s="18" t="s">
        <v>224</v>
      </c>
      <c r="BE1047" s="240">
        <f>IF(N1047="základní",J1047,0)</f>
        <v>0</v>
      </c>
      <c r="BF1047" s="240">
        <f>IF(N1047="snížená",J1047,0)</f>
        <v>0</v>
      </c>
      <c r="BG1047" s="240">
        <f>IF(N1047="zákl. přenesená",J1047,0)</f>
        <v>0</v>
      </c>
      <c r="BH1047" s="240">
        <f>IF(N1047="sníž. přenesená",J1047,0)</f>
        <v>0</v>
      </c>
      <c r="BI1047" s="240">
        <f>IF(N1047="nulová",J1047,0)</f>
        <v>0</v>
      </c>
      <c r="BJ1047" s="18" t="s">
        <v>83</v>
      </c>
      <c r="BK1047" s="240">
        <f>ROUND(I1047*H1047,2)</f>
        <v>0</v>
      </c>
      <c r="BL1047" s="18" t="s">
        <v>363</v>
      </c>
      <c r="BM1047" s="239" t="s">
        <v>1516</v>
      </c>
    </row>
    <row r="1048" s="14" customFormat="1">
      <c r="A1048" s="14"/>
      <c r="B1048" s="252"/>
      <c r="C1048" s="253"/>
      <c r="D1048" s="243" t="s">
        <v>233</v>
      </c>
      <c r="E1048" s="254" t="s">
        <v>1</v>
      </c>
      <c r="F1048" s="255" t="s">
        <v>1517</v>
      </c>
      <c r="G1048" s="253"/>
      <c r="H1048" s="256">
        <v>7.1020000000000003</v>
      </c>
      <c r="I1048" s="257"/>
      <c r="J1048" s="253"/>
      <c r="K1048" s="253"/>
      <c r="L1048" s="258"/>
      <c r="M1048" s="259"/>
      <c r="N1048" s="260"/>
      <c r="O1048" s="260"/>
      <c r="P1048" s="260"/>
      <c r="Q1048" s="260"/>
      <c r="R1048" s="260"/>
      <c r="S1048" s="260"/>
      <c r="T1048" s="26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2" t="s">
        <v>233</v>
      </c>
      <c r="AU1048" s="262" t="s">
        <v>85</v>
      </c>
      <c r="AV1048" s="14" t="s">
        <v>85</v>
      </c>
      <c r="AW1048" s="14" t="s">
        <v>32</v>
      </c>
      <c r="AX1048" s="14" t="s">
        <v>83</v>
      </c>
      <c r="AY1048" s="262" t="s">
        <v>224</v>
      </c>
    </row>
    <row r="1049" s="2" customFormat="1" ht="24.15" customHeight="1">
      <c r="A1049" s="39"/>
      <c r="B1049" s="40"/>
      <c r="C1049" s="228" t="s">
        <v>1518</v>
      </c>
      <c r="D1049" s="228" t="s">
        <v>226</v>
      </c>
      <c r="E1049" s="229" t="s">
        <v>1519</v>
      </c>
      <c r="F1049" s="230" t="s">
        <v>1520</v>
      </c>
      <c r="G1049" s="231" t="s">
        <v>1282</v>
      </c>
      <c r="H1049" s="295"/>
      <c r="I1049" s="233"/>
      <c r="J1049" s="234">
        <f>ROUND(I1049*H1049,2)</f>
        <v>0</v>
      </c>
      <c r="K1049" s="230" t="s">
        <v>230</v>
      </c>
      <c r="L1049" s="45"/>
      <c r="M1049" s="235" t="s">
        <v>1</v>
      </c>
      <c r="N1049" s="236" t="s">
        <v>41</v>
      </c>
      <c r="O1049" s="92"/>
      <c r="P1049" s="237">
        <f>O1049*H1049</f>
        <v>0</v>
      </c>
      <c r="Q1049" s="237">
        <v>0</v>
      </c>
      <c r="R1049" s="237">
        <f>Q1049*H1049</f>
        <v>0</v>
      </c>
      <c r="S1049" s="237">
        <v>0</v>
      </c>
      <c r="T1049" s="238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363</v>
      </c>
      <c r="AT1049" s="239" t="s">
        <v>226</v>
      </c>
      <c r="AU1049" s="239" t="s">
        <v>85</v>
      </c>
      <c r="AY1049" s="18" t="s">
        <v>224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83</v>
      </c>
      <c r="BK1049" s="240">
        <f>ROUND(I1049*H1049,2)</f>
        <v>0</v>
      </c>
      <c r="BL1049" s="18" t="s">
        <v>363</v>
      </c>
      <c r="BM1049" s="239" t="s">
        <v>1521</v>
      </c>
    </row>
    <row r="1050" s="12" customFormat="1" ht="22.8" customHeight="1">
      <c r="A1050" s="12"/>
      <c r="B1050" s="212"/>
      <c r="C1050" s="213"/>
      <c r="D1050" s="214" t="s">
        <v>75</v>
      </c>
      <c r="E1050" s="226" t="s">
        <v>1522</v>
      </c>
      <c r="F1050" s="226" t="s">
        <v>1523</v>
      </c>
      <c r="G1050" s="213"/>
      <c r="H1050" s="213"/>
      <c r="I1050" s="216"/>
      <c r="J1050" s="227">
        <f>BK1050</f>
        <v>0</v>
      </c>
      <c r="K1050" s="213"/>
      <c r="L1050" s="218"/>
      <c r="M1050" s="219"/>
      <c r="N1050" s="220"/>
      <c r="O1050" s="220"/>
      <c r="P1050" s="221">
        <f>SUM(P1051:P1092)</f>
        <v>0</v>
      </c>
      <c r="Q1050" s="220"/>
      <c r="R1050" s="221">
        <f>SUM(R1051:R1092)</f>
        <v>17.469615460000004</v>
      </c>
      <c r="S1050" s="220"/>
      <c r="T1050" s="222">
        <f>SUM(T1051:T1092)</f>
        <v>0</v>
      </c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R1050" s="223" t="s">
        <v>85</v>
      </c>
      <c r="AT1050" s="224" t="s">
        <v>75</v>
      </c>
      <c r="AU1050" s="224" t="s">
        <v>83</v>
      </c>
      <c r="AY1050" s="223" t="s">
        <v>224</v>
      </c>
      <c r="BK1050" s="225">
        <f>SUM(BK1051:BK1092)</f>
        <v>0</v>
      </c>
    </row>
    <row r="1051" s="2" customFormat="1" ht="24.15" customHeight="1">
      <c r="A1051" s="39"/>
      <c r="B1051" s="40"/>
      <c r="C1051" s="228" t="s">
        <v>1524</v>
      </c>
      <c r="D1051" s="228" t="s">
        <v>226</v>
      </c>
      <c r="E1051" s="229" t="s">
        <v>1525</v>
      </c>
      <c r="F1051" s="230" t="s">
        <v>1526</v>
      </c>
      <c r="G1051" s="231" t="s">
        <v>296</v>
      </c>
      <c r="H1051" s="232">
        <v>13</v>
      </c>
      <c r="I1051" s="233"/>
      <c r="J1051" s="234">
        <f>ROUND(I1051*H1051,2)</f>
        <v>0</v>
      </c>
      <c r="K1051" s="230" t="s">
        <v>1</v>
      </c>
      <c r="L1051" s="45"/>
      <c r="M1051" s="235" t="s">
        <v>1</v>
      </c>
      <c r="N1051" s="236" t="s">
        <v>41</v>
      </c>
      <c r="O1051" s="92"/>
      <c r="P1051" s="237">
        <f>O1051*H1051</f>
        <v>0</v>
      </c>
      <c r="Q1051" s="237">
        <v>0.01694</v>
      </c>
      <c r="R1051" s="237">
        <f>Q1051*H1051</f>
        <v>0.22022</v>
      </c>
      <c r="S1051" s="237">
        <v>0</v>
      </c>
      <c r="T1051" s="238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9" t="s">
        <v>363</v>
      </c>
      <c r="AT1051" s="239" t="s">
        <v>226</v>
      </c>
      <c r="AU1051" s="239" t="s">
        <v>85</v>
      </c>
      <c r="AY1051" s="18" t="s">
        <v>224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83</v>
      </c>
      <c r="BK1051" s="240">
        <f>ROUND(I1051*H1051,2)</f>
        <v>0</v>
      </c>
      <c r="BL1051" s="18" t="s">
        <v>363</v>
      </c>
      <c r="BM1051" s="239" t="s">
        <v>1527</v>
      </c>
    </row>
    <row r="1052" s="13" customFormat="1">
      <c r="A1052" s="13"/>
      <c r="B1052" s="241"/>
      <c r="C1052" s="242"/>
      <c r="D1052" s="243" t="s">
        <v>233</v>
      </c>
      <c r="E1052" s="244" t="s">
        <v>1</v>
      </c>
      <c r="F1052" s="245" t="s">
        <v>1528</v>
      </c>
      <c r="G1052" s="242"/>
      <c r="H1052" s="244" t="s">
        <v>1</v>
      </c>
      <c r="I1052" s="246"/>
      <c r="J1052" s="242"/>
      <c r="K1052" s="242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1" t="s">
        <v>233</v>
      </c>
      <c r="AU1052" s="251" t="s">
        <v>85</v>
      </c>
      <c r="AV1052" s="13" t="s">
        <v>83</v>
      </c>
      <c r="AW1052" s="13" t="s">
        <v>32</v>
      </c>
      <c r="AX1052" s="13" t="s">
        <v>76</v>
      </c>
      <c r="AY1052" s="251" t="s">
        <v>224</v>
      </c>
    </row>
    <row r="1053" s="14" customFormat="1">
      <c r="A1053" s="14"/>
      <c r="B1053" s="252"/>
      <c r="C1053" s="253"/>
      <c r="D1053" s="243" t="s">
        <v>233</v>
      </c>
      <c r="E1053" s="254" t="s">
        <v>1</v>
      </c>
      <c r="F1053" s="255" t="s">
        <v>1529</v>
      </c>
      <c r="G1053" s="253"/>
      <c r="H1053" s="256">
        <v>13</v>
      </c>
      <c r="I1053" s="257"/>
      <c r="J1053" s="253"/>
      <c r="K1053" s="253"/>
      <c r="L1053" s="258"/>
      <c r="M1053" s="259"/>
      <c r="N1053" s="260"/>
      <c r="O1053" s="260"/>
      <c r="P1053" s="260"/>
      <c r="Q1053" s="260"/>
      <c r="R1053" s="260"/>
      <c r="S1053" s="260"/>
      <c r="T1053" s="261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2" t="s">
        <v>233</v>
      </c>
      <c r="AU1053" s="262" t="s">
        <v>85</v>
      </c>
      <c r="AV1053" s="14" t="s">
        <v>85</v>
      </c>
      <c r="AW1053" s="14" t="s">
        <v>32</v>
      </c>
      <c r="AX1053" s="14" t="s">
        <v>83</v>
      </c>
      <c r="AY1053" s="262" t="s">
        <v>224</v>
      </c>
    </row>
    <row r="1054" s="2" customFormat="1" ht="16.5" customHeight="1">
      <c r="A1054" s="39"/>
      <c r="B1054" s="40"/>
      <c r="C1054" s="228" t="s">
        <v>1530</v>
      </c>
      <c r="D1054" s="228" t="s">
        <v>226</v>
      </c>
      <c r="E1054" s="229" t="s">
        <v>1531</v>
      </c>
      <c r="F1054" s="230" t="s">
        <v>1532</v>
      </c>
      <c r="G1054" s="231" t="s">
        <v>296</v>
      </c>
      <c r="H1054" s="232">
        <v>13</v>
      </c>
      <c r="I1054" s="233"/>
      <c r="J1054" s="234">
        <f>ROUND(I1054*H1054,2)</f>
        <v>0</v>
      </c>
      <c r="K1054" s="230" t="s">
        <v>230</v>
      </c>
      <c r="L1054" s="45"/>
      <c r="M1054" s="235" t="s">
        <v>1</v>
      </c>
      <c r="N1054" s="236" t="s">
        <v>41</v>
      </c>
      <c r="O1054" s="92"/>
      <c r="P1054" s="237">
        <f>O1054*H1054</f>
        <v>0</v>
      </c>
      <c r="Q1054" s="237">
        <v>0</v>
      </c>
      <c r="R1054" s="237">
        <f>Q1054*H1054</f>
        <v>0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363</v>
      </c>
      <c r="AT1054" s="239" t="s">
        <v>226</v>
      </c>
      <c r="AU1054" s="239" t="s">
        <v>85</v>
      </c>
      <c r="AY1054" s="18" t="s">
        <v>224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83</v>
      </c>
      <c r="BK1054" s="240">
        <f>ROUND(I1054*H1054,2)</f>
        <v>0</v>
      </c>
      <c r="BL1054" s="18" t="s">
        <v>363</v>
      </c>
      <c r="BM1054" s="239" t="s">
        <v>1533</v>
      </c>
    </row>
    <row r="1055" s="2" customFormat="1" ht="24.15" customHeight="1">
      <c r="A1055" s="39"/>
      <c r="B1055" s="40"/>
      <c r="C1055" s="285" t="s">
        <v>1534</v>
      </c>
      <c r="D1055" s="285" t="s">
        <v>420</v>
      </c>
      <c r="E1055" s="286" t="s">
        <v>1535</v>
      </c>
      <c r="F1055" s="287" t="s">
        <v>1536</v>
      </c>
      <c r="G1055" s="288" t="s">
        <v>296</v>
      </c>
      <c r="H1055" s="289">
        <v>14.606</v>
      </c>
      <c r="I1055" s="290"/>
      <c r="J1055" s="291">
        <f>ROUND(I1055*H1055,2)</f>
        <v>0</v>
      </c>
      <c r="K1055" s="287" t="s">
        <v>230</v>
      </c>
      <c r="L1055" s="292"/>
      <c r="M1055" s="293" t="s">
        <v>1</v>
      </c>
      <c r="N1055" s="294" t="s">
        <v>41</v>
      </c>
      <c r="O1055" s="92"/>
      <c r="P1055" s="237">
        <f>O1055*H1055</f>
        <v>0</v>
      </c>
      <c r="Q1055" s="237">
        <v>0.00016000000000000001</v>
      </c>
      <c r="R1055" s="237">
        <f>Q1055*H1055</f>
        <v>0.0023369600000000003</v>
      </c>
      <c r="S1055" s="237">
        <v>0</v>
      </c>
      <c r="T1055" s="238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239" t="s">
        <v>480</v>
      </c>
      <c r="AT1055" s="239" t="s">
        <v>420</v>
      </c>
      <c r="AU1055" s="239" t="s">
        <v>85</v>
      </c>
      <c r="AY1055" s="18" t="s">
        <v>224</v>
      </c>
      <c r="BE1055" s="240">
        <f>IF(N1055="základní",J1055,0)</f>
        <v>0</v>
      </c>
      <c r="BF1055" s="240">
        <f>IF(N1055="snížená",J1055,0)</f>
        <v>0</v>
      </c>
      <c r="BG1055" s="240">
        <f>IF(N1055="zákl. přenesená",J1055,0)</f>
        <v>0</v>
      </c>
      <c r="BH1055" s="240">
        <f>IF(N1055="sníž. přenesená",J1055,0)</f>
        <v>0</v>
      </c>
      <c r="BI1055" s="240">
        <f>IF(N1055="nulová",J1055,0)</f>
        <v>0</v>
      </c>
      <c r="BJ1055" s="18" t="s">
        <v>83</v>
      </c>
      <c r="BK1055" s="240">
        <f>ROUND(I1055*H1055,2)</f>
        <v>0</v>
      </c>
      <c r="BL1055" s="18" t="s">
        <v>363</v>
      </c>
      <c r="BM1055" s="239" t="s">
        <v>1537</v>
      </c>
    </row>
    <row r="1056" s="14" customFormat="1">
      <c r="A1056" s="14"/>
      <c r="B1056" s="252"/>
      <c r="C1056" s="253"/>
      <c r="D1056" s="243" t="s">
        <v>233</v>
      </c>
      <c r="E1056" s="253"/>
      <c r="F1056" s="255" t="s">
        <v>1538</v>
      </c>
      <c r="G1056" s="253"/>
      <c r="H1056" s="256">
        <v>14.606</v>
      </c>
      <c r="I1056" s="257"/>
      <c r="J1056" s="253"/>
      <c r="K1056" s="253"/>
      <c r="L1056" s="258"/>
      <c r="M1056" s="259"/>
      <c r="N1056" s="260"/>
      <c r="O1056" s="260"/>
      <c r="P1056" s="260"/>
      <c r="Q1056" s="260"/>
      <c r="R1056" s="260"/>
      <c r="S1056" s="260"/>
      <c r="T1056" s="26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2" t="s">
        <v>233</v>
      </c>
      <c r="AU1056" s="262" t="s">
        <v>85</v>
      </c>
      <c r="AV1056" s="14" t="s">
        <v>85</v>
      </c>
      <c r="AW1056" s="14" t="s">
        <v>4</v>
      </c>
      <c r="AX1056" s="14" t="s">
        <v>83</v>
      </c>
      <c r="AY1056" s="262" t="s">
        <v>224</v>
      </c>
    </row>
    <row r="1057" s="2" customFormat="1" ht="37.8" customHeight="1">
      <c r="A1057" s="39"/>
      <c r="B1057" s="40"/>
      <c r="C1057" s="228" t="s">
        <v>1539</v>
      </c>
      <c r="D1057" s="228" t="s">
        <v>226</v>
      </c>
      <c r="E1057" s="229" t="s">
        <v>1540</v>
      </c>
      <c r="F1057" s="230" t="s">
        <v>1541</v>
      </c>
      <c r="G1057" s="231" t="s">
        <v>296</v>
      </c>
      <c r="H1057" s="232">
        <v>309.05000000000001</v>
      </c>
      <c r="I1057" s="233"/>
      <c r="J1057" s="234">
        <f>ROUND(I1057*H1057,2)</f>
        <v>0</v>
      </c>
      <c r="K1057" s="230" t="s">
        <v>230</v>
      </c>
      <c r="L1057" s="45"/>
      <c r="M1057" s="235" t="s">
        <v>1</v>
      </c>
      <c r="N1057" s="236" t="s">
        <v>41</v>
      </c>
      <c r="O1057" s="92"/>
      <c r="P1057" s="237">
        <f>O1057*H1057</f>
        <v>0</v>
      </c>
      <c r="Q1057" s="237">
        <v>0.039570000000000001</v>
      </c>
      <c r="R1057" s="237">
        <f>Q1057*H1057</f>
        <v>12.229108500000001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363</v>
      </c>
      <c r="AT1057" s="239" t="s">
        <v>226</v>
      </c>
      <c r="AU1057" s="239" t="s">
        <v>85</v>
      </c>
      <c r="AY1057" s="18" t="s">
        <v>224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83</v>
      </c>
      <c r="BK1057" s="240">
        <f>ROUND(I1057*H1057,2)</f>
        <v>0</v>
      </c>
      <c r="BL1057" s="18" t="s">
        <v>363</v>
      </c>
      <c r="BM1057" s="239" t="s">
        <v>1542</v>
      </c>
    </row>
    <row r="1058" s="14" customFormat="1">
      <c r="A1058" s="14"/>
      <c r="B1058" s="252"/>
      <c r="C1058" s="253"/>
      <c r="D1058" s="243" t="s">
        <v>233</v>
      </c>
      <c r="E1058" s="254" t="s">
        <v>1</v>
      </c>
      <c r="F1058" s="255" t="s">
        <v>1417</v>
      </c>
      <c r="G1058" s="253"/>
      <c r="H1058" s="256">
        <v>309.05000000000001</v>
      </c>
      <c r="I1058" s="257"/>
      <c r="J1058" s="253"/>
      <c r="K1058" s="253"/>
      <c r="L1058" s="258"/>
      <c r="M1058" s="259"/>
      <c r="N1058" s="260"/>
      <c r="O1058" s="260"/>
      <c r="P1058" s="260"/>
      <c r="Q1058" s="260"/>
      <c r="R1058" s="260"/>
      <c r="S1058" s="260"/>
      <c r="T1058" s="26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2" t="s">
        <v>233</v>
      </c>
      <c r="AU1058" s="262" t="s">
        <v>85</v>
      </c>
      <c r="AV1058" s="14" t="s">
        <v>85</v>
      </c>
      <c r="AW1058" s="14" t="s">
        <v>32</v>
      </c>
      <c r="AX1058" s="14" t="s">
        <v>83</v>
      </c>
      <c r="AY1058" s="262" t="s">
        <v>224</v>
      </c>
    </row>
    <row r="1059" s="2" customFormat="1" ht="24.15" customHeight="1">
      <c r="A1059" s="39"/>
      <c r="B1059" s="40"/>
      <c r="C1059" s="228" t="s">
        <v>1543</v>
      </c>
      <c r="D1059" s="228" t="s">
        <v>226</v>
      </c>
      <c r="E1059" s="229" t="s">
        <v>1544</v>
      </c>
      <c r="F1059" s="230" t="s">
        <v>1545</v>
      </c>
      <c r="G1059" s="231" t="s">
        <v>296</v>
      </c>
      <c r="H1059" s="232">
        <v>1003.59</v>
      </c>
      <c r="I1059" s="233"/>
      <c r="J1059" s="234">
        <f>ROUND(I1059*H1059,2)</f>
        <v>0</v>
      </c>
      <c r="K1059" s="230" t="s">
        <v>230</v>
      </c>
      <c r="L1059" s="45"/>
      <c r="M1059" s="235" t="s">
        <v>1</v>
      </c>
      <c r="N1059" s="236" t="s">
        <v>41</v>
      </c>
      <c r="O1059" s="92"/>
      <c r="P1059" s="237">
        <f>O1059*H1059</f>
        <v>0</v>
      </c>
      <c r="Q1059" s="237">
        <v>0.0050000000000000001</v>
      </c>
      <c r="R1059" s="237">
        <f>Q1059*H1059</f>
        <v>5.0179499999999999</v>
      </c>
      <c r="S1059" s="237">
        <v>0</v>
      </c>
      <c r="T1059" s="238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9" t="s">
        <v>363</v>
      </c>
      <c r="AT1059" s="239" t="s">
        <v>226</v>
      </c>
      <c r="AU1059" s="239" t="s">
        <v>85</v>
      </c>
      <c r="AY1059" s="18" t="s">
        <v>224</v>
      </c>
      <c r="BE1059" s="240">
        <f>IF(N1059="základní",J1059,0)</f>
        <v>0</v>
      </c>
      <c r="BF1059" s="240">
        <f>IF(N1059="snížená",J1059,0)</f>
        <v>0</v>
      </c>
      <c r="BG1059" s="240">
        <f>IF(N1059="zákl. přenesená",J1059,0)</f>
        <v>0</v>
      </c>
      <c r="BH1059" s="240">
        <f>IF(N1059="sníž. přenesená",J1059,0)</f>
        <v>0</v>
      </c>
      <c r="BI1059" s="240">
        <f>IF(N1059="nulová",J1059,0)</f>
        <v>0</v>
      </c>
      <c r="BJ1059" s="18" t="s">
        <v>83</v>
      </c>
      <c r="BK1059" s="240">
        <f>ROUND(I1059*H1059,2)</f>
        <v>0</v>
      </c>
      <c r="BL1059" s="18" t="s">
        <v>363</v>
      </c>
      <c r="BM1059" s="239" t="s">
        <v>1546</v>
      </c>
    </row>
    <row r="1060" s="13" customFormat="1">
      <c r="A1060" s="13"/>
      <c r="B1060" s="241"/>
      <c r="C1060" s="242"/>
      <c r="D1060" s="243" t="s">
        <v>233</v>
      </c>
      <c r="E1060" s="244" t="s">
        <v>1</v>
      </c>
      <c r="F1060" s="245" t="s">
        <v>1547</v>
      </c>
      <c r="G1060" s="242"/>
      <c r="H1060" s="244" t="s">
        <v>1</v>
      </c>
      <c r="I1060" s="246"/>
      <c r="J1060" s="242"/>
      <c r="K1060" s="242"/>
      <c r="L1060" s="247"/>
      <c r="M1060" s="248"/>
      <c r="N1060" s="249"/>
      <c r="O1060" s="249"/>
      <c r="P1060" s="249"/>
      <c r="Q1060" s="249"/>
      <c r="R1060" s="249"/>
      <c r="S1060" s="249"/>
      <c r="T1060" s="25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1" t="s">
        <v>233</v>
      </c>
      <c r="AU1060" s="251" t="s">
        <v>85</v>
      </c>
      <c r="AV1060" s="13" t="s">
        <v>83</v>
      </c>
      <c r="AW1060" s="13" t="s">
        <v>32</v>
      </c>
      <c r="AX1060" s="13" t="s">
        <v>76</v>
      </c>
      <c r="AY1060" s="251" t="s">
        <v>224</v>
      </c>
    </row>
    <row r="1061" s="14" customFormat="1">
      <c r="A1061" s="14"/>
      <c r="B1061" s="252"/>
      <c r="C1061" s="253"/>
      <c r="D1061" s="243" t="s">
        <v>233</v>
      </c>
      <c r="E1061" s="254" t="s">
        <v>1</v>
      </c>
      <c r="F1061" s="255" t="s">
        <v>1548</v>
      </c>
      <c r="G1061" s="253"/>
      <c r="H1061" s="256">
        <v>1003.59</v>
      </c>
      <c r="I1061" s="257"/>
      <c r="J1061" s="253"/>
      <c r="K1061" s="253"/>
      <c r="L1061" s="258"/>
      <c r="M1061" s="259"/>
      <c r="N1061" s="260"/>
      <c r="O1061" s="260"/>
      <c r="P1061" s="260"/>
      <c r="Q1061" s="260"/>
      <c r="R1061" s="260"/>
      <c r="S1061" s="260"/>
      <c r="T1061" s="261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2" t="s">
        <v>233</v>
      </c>
      <c r="AU1061" s="262" t="s">
        <v>85</v>
      </c>
      <c r="AV1061" s="14" t="s">
        <v>85</v>
      </c>
      <c r="AW1061" s="14" t="s">
        <v>32</v>
      </c>
      <c r="AX1061" s="14" t="s">
        <v>83</v>
      </c>
      <c r="AY1061" s="262" t="s">
        <v>224</v>
      </c>
    </row>
    <row r="1062" s="2" customFormat="1" ht="66.75" customHeight="1">
      <c r="A1062" s="39"/>
      <c r="B1062" s="40"/>
      <c r="C1062" s="228" t="s">
        <v>1549</v>
      </c>
      <c r="D1062" s="228" t="s">
        <v>226</v>
      </c>
      <c r="E1062" s="229" t="s">
        <v>1550</v>
      </c>
      <c r="F1062" s="230" t="s">
        <v>1551</v>
      </c>
      <c r="G1062" s="231" t="s">
        <v>296</v>
      </c>
      <c r="H1062" s="232">
        <v>105.02</v>
      </c>
      <c r="I1062" s="233"/>
      <c r="J1062" s="234">
        <f>ROUND(I1062*H1062,2)</f>
        <v>0</v>
      </c>
      <c r="K1062" s="230" t="s">
        <v>230</v>
      </c>
      <c r="L1062" s="45"/>
      <c r="M1062" s="235" t="s">
        <v>1</v>
      </c>
      <c r="N1062" s="236" t="s">
        <v>41</v>
      </c>
      <c r="O1062" s="92"/>
      <c r="P1062" s="237">
        <f>O1062*H1062</f>
        <v>0</v>
      </c>
      <c r="Q1062" s="237">
        <v>0</v>
      </c>
      <c r="R1062" s="237">
        <f>Q1062*H1062</f>
        <v>0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363</v>
      </c>
      <c r="AT1062" s="239" t="s">
        <v>226</v>
      </c>
      <c r="AU1062" s="239" t="s">
        <v>85</v>
      </c>
      <c r="AY1062" s="18" t="s">
        <v>224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83</v>
      </c>
      <c r="BK1062" s="240">
        <f>ROUND(I1062*H1062,2)</f>
        <v>0</v>
      </c>
      <c r="BL1062" s="18" t="s">
        <v>363</v>
      </c>
      <c r="BM1062" s="239" t="s">
        <v>1552</v>
      </c>
    </row>
    <row r="1063" s="13" customFormat="1">
      <c r="A1063" s="13"/>
      <c r="B1063" s="241"/>
      <c r="C1063" s="242"/>
      <c r="D1063" s="243" t="s">
        <v>233</v>
      </c>
      <c r="E1063" s="244" t="s">
        <v>1</v>
      </c>
      <c r="F1063" s="245" t="s">
        <v>1553</v>
      </c>
      <c r="G1063" s="242"/>
      <c r="H1063" s="244" t="s">
        <v>1</v>
      </c>
      <c r="I1063" s="246"/>
      <c r="J1063" s="242"/>
      <c r="K1063" s="242"/>
      <c r="L1063" s="247"/>
      <c r="M1063" s="248"/>
      <c r="N1063" s="249"/>
      <c r="O1063" s="249"/>
      <c r="P1063" s="249"/>
      <c r="Q1063" s="249"/>
      <c r="R1063" s="249"/>
      <c r="S1063" s="249"/>
      <c r="T1063" s="25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1" t="s">
        <v>233</v>
      </c>
      <c r="AU1063" s="251" t="s">
        <v>85</v>
      </c>
      <c r="AV1063" s="13" t="s">
        <v>83</v>
      </c>
      <c r="AW1063" s="13" t="s">
        <v>32</v>
      </c>
      <c r="AX1063" s="13" t="s">
        <v>76</v>
      </c>
      <c r="AY1063" s="251" t="s">
        <v>224</v>
      </c>
    </row>
    <row r="1064" s="14" customFormat="1">
      <c r="A1064" s="14"/>
      <c r="B1064" s="252"/>
      <c r="C1064" s="253"/>
      <c r="D1064" s="243" t="s">
        <v>233</v>
      </c>
      <c r="E1064" s="254" t="s">
        <v>1</v>
      </c>
      <c r="F1064" s="255" t="s">
        <v>1554</v>
      </c>
      <c r="G1064" s="253"/>
      <c r="H1064" s="256">
        <v>105.02</v>
      </c>
      <c r="I1064" s="257"/>
      <c r="J1064" s="253"/>
      <c r="K1064" s="253"/>
      <c r="L1064" s="258"/>
      <c r="M1064" s="259"/>
      <c r="N1064" s="260"/>
      <c r="O1064" s="260"/>
      <c r="P1064" s="260"/>
      <c r="Q1064" s="260"/>
      <c r="R1064" s="260"/>
      <c r="S1064" s="260"/>
      <c r="T1064" s="26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2" t="s">
        <v>233</v>
      </c>
      <c r="AU1064" s="262" t="s">
        <v>85</v>
      </c>
      <c r="AV1064" s="14" t="s">
        <v>85</v>
      </c>
      <c r="AW1064" s="14" t="s">
        <v>32</v>
      </c>
      <c r="AX1064" s="14" t="s">
        <v>83</v>
      </c>
      <c r="AY1064" s="262" t="s">
        <v>224</v>
      </c>
    </row>
    <row r="1065" s="2" customFormat="1" ht="66.75" customHeight="1">
      <c r="A1065" s="39"/>
      <c r="B1065" s="40"/>
      <c r="C1065" s="228" t="s">
        <v>1555</v>
      </c>
      <c r="D1065" s="228" t="s">
        <v>226</v>
      </c>
      <c r="E1065" s="229" t="s">
        <v>1556</v>
      </c>
      <c r="F1065" s="230" t="s">
        <v>1557</v>
      </c>
      <c r="G1065" s="231" t="s">
        <v>296</v>
      </c>
      <c r="H1065" s="232">
        <v>80.920000000000002</v>
      </c>
      <c r="I1065" s="233"/>
      <c r="J1065" s="234">
        <f>ROUND(I1065*H1065,2)</f>
        <v>0</v>
      </c>
      <c r="K1065" s="230" t="s">
        <v>230</v>
      </c>
      <c r="L1065" s="45"/>
      <c r="M1065" s="235" t="s">
        <v>1</v>
      </c>
      <c r="N1065" s="236" t="s">
        <v>41</v>
      </c>
      <c r="O1065" s="92"/>
      <c r="P1065" s="237">
        <f>O1065*H1065</f>
        <v>0</v>
      </c>
      <c r="Q1065" s="237">
        <v>0</v>
      </c>
      <c r="R1065" s="237">
        <f>Q1065*H1065</f>
        <v>0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363</v>
      </c>
      <c r="AT1065" s="239" t="s">
        <v>226</v>
      </c>
      <c r="AU1065" s="239" t="s">
        <v>85</v>
      </c>
      <c r="AY1065" s="18" t="s">
        <v>224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83</v>
      </c>
      <c r="BK1065" s="240">
        <f>ROUND(I1065*H1065,2)</f>
        <v>0</v>
      </c>
      <c r="BL1065" s="18" t="s">
        <v>363</v>
      </c>
      <c r="BM1065" s="239" t="s">
        <v>1558</v>
      </c>
    </row>
    <row r="1066" s="13" customFormat="1">
      <c r="A1066" s="13"/>
      <c r="B1066" s="241"/>
      <c r="C1066" s="242"/>
      <c r="D1066" s="243" t="s">
        <v>233</v>
      </c>
      <c r="E1066" s="244" t="s">
        <v>1</v>
      </c>
      <c r="F1066" s="245" t="s">
        <v>1559</v>
      </c>
      <c r="G1066" s="242"/>
      <c r="H1066" s="244" t="s">
        <v>1</v>
      </c>
      <c r="I1066" s="246"/>
      <c r="J1066" s="242"/>
      <c r="K1066" s="242"/>
      <c r="L1066" s="247"/>
      <c r="M1066" s="248"/>
      <c r="N1066" s="249"/>
      <c r="O1066" s="249"/>
      <c r="P1066" s="249"/>
      <c r="Q1066" s="249"/>
      <c r="R1066" s="249"/>
      <c r="S1066" s="249"/>
      <c r="T1066" s="25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1" t="s">
        <v>233</v>
      </c>
      <c r="AU1066" s="251" t="s">
        <v>85</v>
      </c>
      <c r="AV1066" s="13" t="s">
        <v>83</v>
      </c>
      <c r="AW1066" s="13" t="s">
        <v>32</v>
      </c>
      <c r="AX1066" s="13" t="s">
        <v>76</v>
      </c>
      <c r="AY1066" s="251" t="s">
        <v>224</v>
      </c>
    </row>
    <row r="1067" s="14" customFormat="1">
      <c r="A1067" s="14"/>
      <c r="B1067" s="252"/>
      <c r="C1067" s="253"/>
      <c r="D1067" s="243" t="s">
        <v>233</v>
      </c>
      <c r="E1067" s="254" t="s">
        <v>1</v>
      </c>
      <c r="F1067" s="255" t="s">
        <v>1560</v>
      </c>
      <c r="G1067" s="253"/>
      <c r="H1067" s="256">
        <v>80.920000000000002</v>
      </c>
      <c r="I1067" s="257"/>
      <c r="J1067" s="253"/>
      <c r="K1067" s="253"/>
      <c r="L1067" s="258"/>
      <c r="M1067" s="259"/>
      <c r="N1067" s="260"/>
      <c r="O1067" s="260"/>
      <c r="P1067" s="260"/>
      <c r="Q1067" s="260"/>
      <c r="R1067" s="260"/>
      <c r="S1067" s="260"/>
      <c r="T1067" s="261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2" t="s">
        <v>233</v>
      </c>
      <c r="AU1067" s="262" t="s">
        <v>85</v>
      </c>
      <c r="AV1067" s="14" t="s">
        <v>85</v>
      </c>
      <c r="AW1067" s="14" t="s">
        <v>32</v>
      </c>
      <c r="AX1067" s="14" t="s">
        <v>83</v>
      </c>
      <c r="AY1067" s="262" t="s">
        <v>224</v>
      </c>
    </row>
    <row r="1068" s="2" customFormat="1" ht="66.75" customHeight="1">
      <c r="A1068" s="39"/>
      <c r="B1068" s="40"/>
      <c r="C1068" s="228" t="s">
        <v>1561</v>
      </c>
      <c r="D1068" s="228" t="s">
        <v>226</v>
      </c>
      <c r="E1068" s="229" t="s">
        <v>1562</v>
      </c>
      <c r="F1068" s="230" t="s">
        <v>1563</v>
      </c>
      <c r="G1068" s="231" t="s">
        <v>296</v>
      </c>
      <c r="H1068" s="232">
        <v>180.19999999999999</v>
      </c>
      <c r="I1068" s="233"/>
      <c r="J1068" s="234">
        <f>ROUND(I1068*H1068,2)</f>
        <v>0</v>
      </c>
      <c r="K1068" s="230" t="s">
        <v>230</v>
      </c>
      <c r="L1068" s="45"/>
      <c r="M1068" s="235" t="s">
        <v>1</v>
      </c>
      <c r="N1068" s="236" t="s">
        <v>41</v>
      </c>
      <c r="O1068" s="92"/>
      <c r="P1068" s="237">
        <f>O1068*H1068</f>
        <v>0</v>
      </c>
      <c r="Q1068" s="237">
        <v>0</v>
      </c>
      <c r="R1068" s="237">
        <f>Q1068*H1068</f>
        <v>0</v>
      </c>
      <c r="S1068" s="237">
        <v>0</v>
      </c>
      <c r="T1068" s="238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39" t="s">
        <v>363</v>
      </c>
      <c r="AT1068" s="239" t="s">
        <v>226</v>
      </c>
      <c r="AU1068" s="239" t="s">
        <v>85</v>
      </c>
      <c r="AY1068" s="18" t="s">
        <v>224</v>
      </c>
      <c r="BE1068" s="240">
        <f>IF(N1068="základní",J1068,0)</f>
        <v>0</v>
      </c>
      <c r="BF1068" s="240">
        <f>IF(N1068="snížená",J1068,0)</f>
        <v>0</v>
      </c>
      <c r="BG1068" s="240">
        <f>IF(N1068="zákl. přenesená",J1068,0)</f>
        <v>0</v>
      </c>
      <c r="BH1068" s="240">
        <f>IF(N1068="sníž. přenesená",J1068,0)</f>
        <v>0</v>
      </c>
      <c r="BI1068" s="240">
        <f>IF(N1068="nulová",J1068,0)</f>
        <v>0</v>
      </c>
      <c r="BJ1068" s="18" t="s">
        <v>83</v>
      </c>
      <c r="BK1068" s="240">
        <f>ROUND(I1068*H1068,2)</f>
        <v>0</v>
      </c>
      <c r="BL1068" s="18" t="s">
        <v>363</v>
      </c>
      <c r="BM1068" s="239" t="s">
        <v>1564</v>
      </c>
    </row>
    <row r="1069" s="13" customFormat="1">
      <c r="A1069" s="13"/>
      <c r="B1069" s="241"/>
      <c r="C1069" s="242"/>
      <c r="D1069" s="243" t="s">
        <v>233</v>
      </c>
      <c r="E1069" s="244" t="s">
        <v>1</v>
      </c>
      <c r="F1069" s="245" t="s">
        <v>1565</v>
      </c>
      <c r="G1069" s="242"/>
      <c r="H1069" s="244" t="s">
        <v>1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1" t="s">
        <v>233</v>
      </c>
      <c r="AU1069" s="251" t="s">
        <v>85</v>
      </c>
      <c r="AV1069" s="13" t="s">
        <v>83</v>
      </c>
      <c r="AW1069" s="13" t="s">
        <v>32</v>
      </c>
      <c r="AX1069" s="13" t="s">
        <v>76</v>
      </c>
      <c r="AY1069" s="251" t="s">
        <v>224</v>
      </c>
    </row>
    <row r="1070" s="14" customFormat="1">
      <c r="A1070" s="14"/>
      <c r="B1070" s="252"/>
      <c r="C1070" s="253"/>
      <c r="D1070" s="243" t="s">
        <v>233</v>
      </c>
      <c r="E1070" s="254" t="s">
        <v>1</v>
      </c>
      <c r="F1070" s="255" t="s">
        <v>1566</v>
      </c>
      <c r="G1070" s="253"/>
      <c r="H1070" s="256">
        <v>180.19999999999999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2" t="s">
        <v>233</v>
      </c>
      <c r="AU1070" s="262" t="s">
        <v>85</v>
      </c>
      <c r="AV1070" s="14" t="s">
        <v>85</v>
      </c>
      <c r="AW1070" s="14" t="s">
        <v>32</v>
      </c>
      <c r="AX1070" s="14" t="s">
        <v>83</v>
      </c>
      <c r="AY1070" s="262" t="s">
        <v>224</v>
      </c>
    </row>
    <row r="1071" s="2" customFormat="1" ht="62.7" customHeight="1">
      <c r="A1071" s="39"/>
      <c r="B1071" s="40"/>
      <c r="C1071" s="228" t="s">
        <v>1567</v>
      </c>
      <c r="D1071" s="228" t="s">
        <v>226</v>
      </c>
      <c r="E1071" s="229" t="s">
        <v>1568</v>
      </c>
      <c r="F1071" s="230" t="s">
        <v>1569</v>
      </c>
      <c r="G1071" s="231" t="s">
        <v>296</v>
      </c>
      <c r="H1071" s="232">
        <v>33.670000000000002</v>
      </c>
      <c r="I1071" s="233"/>
      <c r="J1071" s="234">
        <f>ROUND(I1071*H1071,2)</f>
        <v>0</v>
      </c>
      <c r="K1071" s="230" t="s">
        <v>230</v>
      </c>
      <c r="L1071" s="45"/>
      <c r="M1071" s="235" t="s">
        <v>1</v>
      </c>
      <c r="N1071" s="236" t="s">
        <v>41</v>
      </c>
      <c r="O1071" s="92"/>
      <c r="P1071" s="237">
        <f>O1071*H1071</f>
        <v>0</v>
      </c>
      <c r="Q1071" s="237">
        <v>0</v>
      </c>
      <c r="R1071" s="237">
        <f>Q1071*H1071</f>
        <v>0</v>
      </c>
      <c r="S1071" s="237">
        <v>0</v>
      </c>
      <c r="T1071" s="238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9" t="s">
        <v>363</v>
      </c>
      <c r="AT1071" s="239" t="s">
        <v>226</v>
      </c>
      <c r="AU1071" s="239" t="s">
        <v>85</v>
      </c>
      <c r="AY1071" s="18" t="s">
        <v>224</v>
      </c>
      <c r="BE1071" s="240">
        <f>IF(N1071="základní",J1071,0)</f>
        <v>0</v>
      </c>
      <c r="BF1071" s="240">
        <f>IF(N1071="snížená",J1071,0)</f>
        <v>0</v>
      </c>
      <c r="BG1071" s="240">
        <f>IF(N1071="zákl. přenesená",J1071,0)</f>
        <v>0</v>
      </c>
      <c r="BH1071" s="240">
        <f>IF(N1071="sníž. přenesená",J1071,0)</f>
        <v>0</v>
      </c>
      <c r="BI1071" s="240">
        <f>IF(N1071="nulová",J1071,0)</f>
        <v>0</v>
      </c>
      <c r="BJ1071" s="18" t="s">
        <v>83</v>
      </c>
      <c r="BK1071" s="240">
        <f>ROUND(I1071*H1071,2)</f>
        <v>0</v>
      </c>
      <c r="BL1071" s="18" t="s">
        <v>363</v>
      </c>
      <c r="BM1071" s="239" t="s">
        <v>1570</v>
      </c>
    </row>
    <row r="1072" s="13" customFormat="1">
      <c r="A1072" s="13"/>
      <c r="B1072" s="241"/>
      <c r="C1072" s="242"/>
      <c r="D1072" s="243" t="s">
        <v>233</v>
      </c>
      <c r="E1072" s="244" t="s">
        <v>1</v>
      </c>
      <c r="F1072" s="245" t="s">
        <v>1571</v>
      </c>
      <c r="G1072" s="242"/>
      <c r="H1072" s="244" t="s">
        <v>1</v>
      </c>
      <c r="I1072" s="246"/>
      <c r="J1072" s="242"/>
      <c r="K1072" s="242"/>
      <c r="L1072" s="247"/>
      <c r="M1072" s="248"/>
      <c r="N1072" s="249"/>
      <c r="O1072" s="249"/>
      <c r="P1072" s="249"/>
      <c r="Q1072" s="249"/>
      <c r="R1072" s="249"/>
      <c r="S1072" s="249"/>
      <c r="T1072" s="25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1" t="s">
        <v>233</v>
      </c>
      <c r="AU1072" s="251" t="s">
        <v>85</v>
      </c>
      <c r="AV1072" s="13" t="s">
        <v>83</v>
      </c>
      <c r="AW1072" s="13" t="s">
        <v>32</v>
      </c>
      <c r="AX1072" s="13" t="s">
        <v>76</v>
      </c>
      <c r="AY1072" s="251" t="s">
        <v>224</v>
      </c>
    </row>
    <row r="1073" s="14" customFormat="1">
      <c r="A1073" s="14"/>
      <c r="B1073" s="252"/>
      <c r="C1073" s="253"/>
      <c r="D1073" s="243" t="s">
        <v>233</v>
      </c>
      <c r="E1073" s="254" t="s">
        <v>1</v>
      </c>
      <c r="F1073" s="255" t="s">
        <v>1572</v>
      </c>
      <c r="G1073" s="253"/>
      <c r="H1073" s="256">
        <v>33.670000000000002</v>
      </c>
      <c r="I1073" s="257"/>
      <c r="J1073" s="253"/>
      <c r="K1073" s="253"/>
      <c r="L1073" s="258"/>
      <c r="M1073" s="259"/>
      <c r="N1073" s="260"/>
      <c r="O1073" s="260"/>
      <c r="P1073" s="260"/>
      <c r="Q1073" s="260"/>
      <c r="R1073" s="260"/>
      <c r="S1073" s="260"/>
      <c r="T1073" s="26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2" t="s">
        <v>233</v>
      </c>
      <c r="AU1073" s="262" t="s">
        <v>85</v>
      </c>
      <c r="AV1073" s="14" t="s">
        <v>85</v>
      </c>
      <c r="AW1073" s="14" t="s">
        <v>32</v>
      </c>
      <c r="AX1073" s="14" t="s">
        <v>83</v>
      </c>
      <c r="AY1073" s="262" t="s">
        <v>224</v>
      </c>
    </row>
    <row r="1074" s="2" customFormat="1" ht="66.75" customHeight="1">
      <c r="A1074" s="39"/>
      <c r="B1074" s="40"/>
      <c r="C1074" s="228" t="s">
        <v>1573</v>
      </c>
      <c r="D1074" s="228" t="s">
        <v>226</v>
      </c>
      <c r="E1074" s="229" t="s">
        <v>1574</v>
      </c>
      <c r="F1074" s="230" t="s">
        <v>1575</v>
      </c>
      <c r="G1074" s="231" t="s">
        <v>296</v>
      </c>
      <c r="H1074" s="232">
        <v>175.09</v>
      </c>
      <c r="I1074" s="233"/>
      <c r="J1074" s="234">
        <f>ROUND(I1074*H1074,2)</f>
        <v>0</v>
      </c>
      <c r="K1074" s="230" t="s">
        <v>230</v>
      </c>
      <c r="L1074" s="45"/>
      <c r="M1074" s="235" t="s">
        <v>1</v>
      </c>
      <c r="N1074" s="236" t="s">
        <v>41</v>
      </c>
      <c r="O1074" s="92"/>
      <c r="P1074" s="237">
        <f>O1074*H1074</f>
        <v>0</v>
      </c>
      <c r="Q1074" s="237">
        <v>0</v>
      </c>
      <c r="R1074" s="237">
        <f>Q1074*H1074</f>
        <v>0</v>
      </c>
      <c r="S1074" s="237">
        <v>0</v>
      </c>
      <c r="T1074" s="238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9" t="s">
        <v>363</v>
      </c>
      <c r="AT1074" s="239" t="s">
        <v>226</v>
      </c>
      <c r="AU1074" s="239" t="s">
        <v>85</v>
      </c>
      <c r="AY1074" s="18" t="s">
        <v>224</v>
      </c>
      <c r="BE1074" s="240">
        <f>IF(N1074="základní",J1074,0)</f>
        <v>0</v>
      </c>
      <c r="BF1074" s="240">
        <f>IF(N1074="snížená",J1074,0)</f>
        <v>0</v>
      </c>
      <c r="BG1074" s="240">
        <f>IF(N1074="zákl. přenesená",J1074,0)</f>
        <v>0</v>
      </c>
      <c r="BH1074" s="240">
        <f>IF(N1074="sníž. přenesená",J1074,0)</f>
        <v>0</v>
      </c>
      <c r="BI1074" s="240">
        <f>IF(N1074="nulová",J1074,0)</f>
        <v>0</v>
      </c>
      <c r="BJ1074" s="18" t="s">
        <v>83</v>
      </c>
      <c r="BK1074" s="240">
        <f>ROUND(I1074*H1074,2)</f>
        <v>0</v>
      </c>
      <c r="BL1074" s="18" t="s">
        <v>363</v>
      </c>
      <c r="BM1074" s="239" t="s">
        <v>1576</v>
      </c>
    </row>
    <row r="1075" s="13" customFormat="1">
      <c r="A1075" s="13"/>
      <c r="B1075" s="241"/>
      <c r="C1075" s="242"/>
      <c r="D1075" s="243" t="s">
        <v>233</v>
      </c>
      <c r="E1075" s="244" t="s">
        <v>1</v>
      </c>
      <c r="F1075" s="245" t="s">
        <v>900</v>
      </c>
      <c r="G1075" s="242"/>
      <c r="H1075" s="244" t="s">
        <v>1</v>
      </c>
      <c r="I1075" s="246"/>
      <c r="J1075" s="242"/>
      <c r="K1075" s="242"/>
      <c r="L1075" s="247"/>
      <c r="M1075" s="248"/>
      <c r="N1075" s="249"/>
      <c r="O1075" s="249"/>
      <c r="P1075" s="249"/>
      <c r="Q1075" s="249"/>
      <c r="R1075" s="249"/>
      <c r="S1075" s="249"/>
      <c r="T1075" s="25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1" t="s">
        <v>233</v>
      </c>
      <c r="AU1075" s="251" t="s">
        <v>85</v>
      </c>
      <c r="AV1075" s="13" t="s">
        <v>83</v>
      </c>
      <c r="AW1075" s="13" t="s">
        <v>32</v>
      </c>
      <c r="AX1075" s="13" t="s">
        <v>76</v>
      </c>
      <c r="AY1075" s="251" t="s">
        <v>224</v>
      </c>
    </row>
    <row r="1076" s="14" customFormat="1">
      <c r="A1076" s="14"/>
      <c r="B1076" s="252"/>
      <c r="C1076" s="253"/>
      <c r="D1076" s="243" t="s">
        <v>233</v>
      </c>
      <c r="E1076" s="254" t="s">
        <v>1</v>
      </c>
      <c r="F1076" s="255" t="s">
        <v>1577</v>
      </c>
      <c r="G1076" s="253"/>
      <c r="H1076" s="256">
        <v>175.09</v>
      </c>
      <c r="I1076" s="257"/>
      <c r="J1076" s="253"/>
      <c r="K1076" s="253"/>
      <c r="L1076" s="258"/>
      <c r="M1076" s="259"/>
      <c r="N1076" s="260"/>
      <c r="O1076" s="260"/>
      <c r="P1076" s="260"/>
      <c r="Q1076" s="260"/>
      <c r="R1076" s="260"/>
      <c r="S1076" s="260"/>
      <c r="T1076" s="26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2" t="s">
        <v>233</v>
      </c>
      <c r="AU1076" s="262" t="s">
        <v>85</v>
      </c>
      <c r="AV1076" s="14" t="s">
        <v>85</v>
      </c>
      <c r="AW1076" s="14" t="s">
        <v>32</v>
      </c>
      <c r="AX1076" s="14" t="s">
        <v>83</v>
      </c>
      <c r="AY1076" s="262" t="s">
        <v>224</v>
      </c>
    </row>
    <row r="1077" s="2" customFormat="1" ht="66.75" customHeight="1">
      <c r="A1077" s="39"/>
      <c r="B1077" s="40"/>
      <c r="C1077" s="228" t="s">
        <v>1578</v>
      </c>
      <c r="D1077" s="228" t="s">
        <v>226</v>
      </c>
      <c r="E1077" s="229" t="s">
        <v>1579</v>
      </c>
      <c r="F1077" s="230" t="s">
        <v>1580</v>
      </c>
      <c r="G1077" s="231" t="s">
        <v>296</v>
      </c>
      <c r="H1077" s="232">
        <v>77.640000000000001</v>
      </c>
      <c r="I1077" s="233"/>
      <c r="J1077" s="234">
        <f>ROUND(I1077*H1077,2)</f>
        <v>0</v>
      </c>
      <c r="K1077" s="230" t="s">
        <v>230</v>
      </c>
      <c r="L1077" s="45"/>
      <c r="M1077" s="235" t="s">
        <v>1</v>
      </c>
      <c r="N1077" s="236" t="s">
        <v>41</v>
      </c>
      <c r="O1077" s="92"/>
      <c r="P1077" s="237">
        <f>O1077*H1077</f>
        <v>0</v>
      </c>
      <c r="Q1077" s="237">
        <v>0</v>
      </c>
      <c r="R1077" s="237">
        <f>Q1077*H1077</f>
        <v>0</v>
      </c>
      <c r="S1077" s="237">
        <v>0</v>
      </c>
      <c r="T1077" s="238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9" t="s">
        <v>363</v>
      </c>
      <c r="AT1077" s="239" t="s">
        <v>226</v>
      </c>
      <c r="AU1077" s="239" t="s">
        <v>85</v>
      </c>
      <c r="AY1077" s="18" t="s">
        <v>224</v>
      </c>
      <c r="BE1077" s="240">
        <f>IF(N1077="základní",J1077,0)</f>
        <v>0</v>
      </c>
      <c r="BF1077" s="240">
        <f>IF(N1077="snížená",J1077,0)</f>
        <v>0</v>
      </c>
      <c r="BG1077" s="240">
        <f>IF(N1077="zákl. přenesená",J1077,0)</f>
        <v>0</v>
      </c>
      <c r="BH1077" s="240">
        <f>IF(N1077="sníž. přenesená",J1077,0)</f>
        <v>0</v>
      </c>
      <c r="BI1077" s="240">
        <f>IF(N1077="nulová",J1077,0)</f>
        <v>0</v>
      </c>
      <c r="BJ1077" s="18" t="s">
        <v>83</v>
      </c>
      <c r="BK1077" s="240">
        <f>ROUND(I1077*H1077,2)</f>
        <v>0</v>
      </c>
      <c r="BL1077" s="18" t="s">
        <v>363</v>
      </c>
      <c r="BM1077" s="239" t="s">
        <v>1581</v>
      </c>
    </row>
    <row r="1078" s="13" customFormat="1">
      <c r="A1078" s="13"/>
      <c r="B1078" s="241"/>
      <c r="C1078" s="242"/>
      <c r="D1078" s="243" t="s">
        <v>233</v>
      </c>
      <c r="E1078" s="244" t="s">
        <v>1</v>
      </c>
      <c r="F1078" s="245" t="s">
        <v>900</v>
      </c>
      <c r="G1078" s="242"/>
      <c r="H1078" s="244" t="s">
        <v>1</v>
      </c>
      <c r="I1078" s="246"/>
      <c r="J1078" s="242"/>
      <c r="K1078" s="242"/>
      <c r="L1078" s="247"/>
      <c r="M1078" s="248"/>
      <c r="N1078" s="249"/>
      <c r="O1078" s="249"/>
      <c r="P1078" s="249"/>
      <c r="Q1078" s="249"/>
      <c r="R1078" s="249"/>
      <c r="S1078" s="249"/>
      <c r="T1078" s="25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1" t="s">
        <v>233</v>
      </c>
      <c r="AU1078" s="251" t="s">
        <v>85</v>
      </c>
      <c r="AV1078" s="13" t="s">
        <v>83</v>
      </c>
      <c r="AW1078" s="13" t="s">
        <v>32</v>
      </c>
      <c r="AX1078" s="13" t="s">
        <v>76</v>
      </c>
      <c r="AY1078" s="251" t="s">
        <v>224</v>
      </c>
    </row>
    <row r="1079" s="14" customFormat="1">
      <c r="A1079" s="14"/>
      <c r="B1079" s="252"/>
      <c r="C1079" s="253"/>
      <c r="D1079" s="243" t="s">
        <v>233</v>
      </c>
      <c r="E1079" s="254" t="s">
        <v>1</v>
      </c>
      <c r="F1079" s="255" t="s">
        <v>1582</v>
      </c>
      <c r="G1079" s="253"/>
      <c r="H1079" s="256">
        <v>77.640000000000001</v>
      </c>
      <c r="I1079" s="257"/>
      <c r="J1079" s="253"/>
      <c r="K1079" s="253"/>
      <c r="L1079" s="258"/>
      <c r="M1079" s="259"/>
      <c r="N1079" s="260"/>
      <c r="O1079" s="260"/>
      <c r="P1079" s="260"/>
      <c r="Q1079" s="260"/>
      <c r="R1079" s="260"/>
      <c r="S1079" s="260"/>
      <c r="T1079" s="261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2" t="s">
        <v>233</v>
      </c>
      <c r="AU1079" s="262" t="s">
        <v>85</v>
      </c>
      <c r="AV1079" s="14" t="s">
        <v>85</v>
      </c>
      <c r="AW1079" s="14" t="s">
        <v>32</v>
      </c>
      <c r="AX1079" s="14" t="s">
        <v>83</v>
      </c>
      <c r="AY1079" s="262" t="s">
        <v>224</v>
      </c>
    </row>
    <row r="1080" s="2" customFormat="1" ht="66.75" customHeight="1">
      <c r="A1080" s="39"/>
      <c r="B1080" s="40"/>
      <c r="C1080" s="228" t="s">
        <v>1583</v>
      </c>
      <c r="D1080" s="228" t="s">
        <v>226</v>
      </c>
      <c r="E1080" s="229" t="s">
        <v>1584</v>
      </c>
      <c r="F1080" s="230" t="s">
        <v>1585</v>
      </c>
      <c r="G1080" s="231" t="s">
        <v>296</v>
      </c>
      <c r="H1080" s="232">
        <v>69.939999999999998</v>
      </c>
      <c r="I1080" s="233"/>
      <c r="J1080" s="234">
        <f>ROUND(I1080*H1080,2)</f>
        <v>0</v>
      </c>
      <c r="K1080" s="230" t="s">
        <v>230</v>
      </c>
      <c r="L1080" s="45"/>
      <c r="M1080" s="235" t="s">
        <v>1</v>
      </c>
      <c r="N1080" s="236" t="s">
        <v>41</v>
      </c>
      <c r="O1080" s="92"/>
      <c r="P1080" s="237">
        <f>O1080*H1080</f>
        <v>0</v>
      </c>
      <c r="Q1080" s="237">
        <v>0</v>
      </c>
      <c r="R1080" s="237">
        <f>Q1080*H1080</f>
        <v>0</v>
      </c>
      <c r="S1080" s="237">
        <v>0</v>
      </c>
      <c r="T1080" s="238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9" t="s">
        <v>363</v>
      </c>
      <c r="AT1080" s="239" t="s">
        <v>226</v>
      </c>
      <c r="AU1080" s="239" t="s">
        <v>85</v>
      </c>
      <c r="AY1080" s="18" t="s">
        <v>224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83</v>
      </c>
      <c r="BK1080" s="240">
        <f>ROUND(I1080*H1080,2)</f>
        <v>0</v>
      </c>
      <c r="BL1080" s="18" t="s">
        <v>363</v>
      </c>
      <c r="BM1080" s="239" t="s">
        <v>1586</v>
      </c>
    </row>
    <row r="1081" s="13" customFormat="1">
      <c r="A1081" s="13"/>
      <c r="B1081" s="241"/>
      <c r="C1081" s="242"/>
      <c r="D1081" s="243" t="s">
        <v>233</v>
      </c>
      <c r="E1081" s="244" t="s">
        <v>1</v>
      </c>
      <c r="F1081" s="245" t="s">
        <v>1587</v>
      </c>
      <c r="G1081" s="242"/>
      <c r="H1081" s="244" t="s">
        <v>1</v>
      </c>
      <c r="I1081" s="246"/>
      <c r="J1081" s="242"/>
      <c r="K1081" s="242"/>
      <c r="L1081" s="247"/>
      <c r="M1081" s="248"/>
      <c r="N1081" s="249"/>
      <c r="O1081" s="249"/>
      <c r="P1081" s="249"/>
      <c r="Q1081" s="249"/>
      <c r="R1081" s="249"/>
      <c r="S1081" s="249"/>
      <c r="T1081" s="25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1" t="s">
        <v>233</v>
      </c>
      <c r="AU1081" s="251" t="s">
        <v>85</v>
      </c>
      <c r="AV1081" s="13" t="s">
        <v>83</v>
      </c>
      <c r="AW1081" s="13" t="s">
        <v>32</v>
      </c>
      <c r="AX1081" s="13" t="s">
        <v>76</v>
      </c>
      <c r="AY1081" s="251" t="s">
        <v>224</v>
      </c>
    </row>
    <row r="1082" s="14" customFormat="1">
      <c r="A1082" s="14"/>
      <c r="B1082" s="252"/>
      <c r="C1082" s="253"/>
      <c r="D1082" s="243" t="s">
        <v>233</v>
      </c>
      <c r="E1082" s="254" t="s">
        <v>1</v>
      </c>
      <c r="F1082" s="255" t="s">
        <v>1588</v>
      </c>
      <c r="G1082" s="253"/>
      <c r="H1082" s="256">
        <v>69.939999999999998</v>
      </c>
      <c r="I1082" s="257"/>
      <c r="J1082" s="253"/>
      <c r="K1082" s="253"/>
      <c r="L1082" s="258"/>
      <c r="M1082" s="259"/>
      <c r="N1082" s="260"/>
      <c r="O1082" s="260"/>
      <c r="P1082" s="260"/>
      <c r="Q1082" s="260"/>
      <c r="R1082" s="260"/>
      <c r="S1082" s="260"/>
      <c r="T1082" s="26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2" t="s">
        <v>233</v>
      </c>
      <c r="AU1082" s="262" t="s">
        <v>85</v>
      </c>
      <c r="AV1082" s="14" t="s">
        <v>85</v>
      </c>
      <c r="AW1082" s="14" t="s">
        <v>32</v>
      </c>
      <c r="AX1082" s="14" t="s">
        <v>83</v>
      </c>
      <c r="AY1082" s="262" t="s">
        <v>224</v>
      </c>
    </row>
    <row r="1083" s="2" customFormat="1" ht="66.75" customHeight="1">
      <c r="A1083" s="39"/>
      <c r="B1083" s="40"/>
      <c r="C1083" s="228" t="s">
        <v>1589</v>
      </c>
      <c r="D1083" s="228" t="s">
        <v>226</v>
      </c>
      <c r="E1083" s="229" t="s">
        <v>1590</v>
      </c>
      <c r="F1083" s="230" t="s">
        <v>1591</v>
      </c>
      <c r="G1083" s="231" t="s">
        <v>296</v>
      </c>
      <c r="H1083" s="232">
        <v>51.920000000000002</v>
      </c>
      <c r="I1083" s="233"/>
      <c r="J1083" s="234">
        <f>ROUND(I1083*H1083,2)</f>
        <v>0</v>
      </c>
      <c r="K1083" s="230" t="s">
        <v>230</v>
      </c>
      <c r="L1083" s="45"/>
      <c r="M1083" s="235" t="s">
        <v>1</v>
      </c>
      <c r="N1083" s="236" t="s">
        <v>41</v>
      </c>
      <c r="O1083" s="92"/>
      <c r="P1083" s="237">
        <f>O1083*H1083</f>
        <v>0</v>
      </c>
      <c r="Q1083" s="237">
        <v>0</v>
      </c>
      <c r="R1083" s="237">
        <f>Q1083*H1083</f>
        <v>0</v>
      </c>
      <c r="S1083" s="237">
        <v>0</v>
      </c>
      <c r="T1083" s="238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39" t="s">
        <v>363</v>
      </c>
      <c r="AT1083" s="239" t="s">
        <v>226</v>
      </c>
      <c r="AU1083" s="239" t="s">
        <v>85</v>
      </c>
      <c r="AY1083" s="18" t="s">
        <v>224</v>
      </c>
      <c r="BE1083" s="240">
        <f>IF(N1083="základní",J1083,0)</f>
        <v>0</v>
      </c>
      <c r="BF1083" s="240">
        <f>IF(N1083="snížená",J1083,0)</f>
        <v>0</v>
      </c>
      <c r="BG1083" s="240">
        <f>IF(N1083="zákl. přenesená",J1083,0)</f>
        <v>0</v>
      </c>
      <c r="BH1083" s="240">
        <f>IF(N1083="sníž. přenesená",J1083,0)</f>
        <v>0</v>
      </c>
      <c r="BI1083" s="240">
        <f>IF(N1083="nulová",J1083,0)</f>
        <v>0</v>
      </c>
      <c r="BJ1083" s="18" t="s">
        <v>83</v>
      </c>
      <c r="BK1083" s="240">
        <f>ROUND(I1083*H1083,2)</f>
        <v>0</v>
      </c>
      <c r="BL1083" s="18" t="s">
        <v>363</v>
      </c>
      <c r="BM1083" s="239" t="s">
        <v>1592</v>
      </c>
    </row>
    <row r="1084" s="13" customFormat="1">
      <c r="A1084" s="13"/>
      <c r="B1084" s="241"/>
      <c r="C1084" s="242"/>
      <c r="D1084" s="243" t="s">
        <v>233</v>
      </c>
      <c r="E1084" s="244" t="s">
        <v>1</v>
      </c>
      <c r="F1084" s="245" t="s">
        <v>1587</v>
      </c>
      <c r="G1084" s="242"/>
      <c r="H1084" s="244" t="s">
        <v>1</v>
      </c>
      <c r="I1084" s="246"/>
      <c r="J1084" s="242"/>
      <c r="K1084" s="242"/>
      <c r="L1084" s="247"/>
      <c r="M1084" s="248"/>
      <c r="N1084" s="249"/>
      <c r="O1084" s="249"/>
      <c r="P1084" s="249"/>
      <c r="Q1084" s="249"/>
      <c r="R1084" s="249"/>
      <c r="S1084" s="249"/>
      <c r="T1084" s="25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1" t="s">
        <v>233</v>
      </c>
      <c r="AU1084" s="251" t="s">
        <v>85</v>
      </c>
      <c r="AV1084" s="13" t="s">
        <v>83</v>
      </c>
      <c r="AW1084" s="13" t="s">
        <v>32</v>
      </c>
      <c r="AX1084" s="13" t="s">
        <v>76</v>
      </c>
      <c r="AY1084" s="251" t="s">
        <v>224</v>
      </c>
    </row>
    <row r="1085" s="14" customFormat="1">
      <c r="A1085" s="14"/>
      <c r="B1085" s="252"/>
      <c r="C1085" s="253"/>
      <c r="D1085" s="243" t="s">
        <v>233</v>
      </c>
      <c r="E1085" s="254" t="s">
        <v>1</v>
      </c>
      <c r="F1085" s="255" t="s">
        <v>1593</v>
      </c>
      <c r="G1085" s="253"/>
      <c r="H1085" s="256">
        <v>51.920000000000002</v>
      </c>
      <c r="I1085" s="257"/>
      <c r="J1085" s="253"/>
      <c r="K1085" s="253"/>
      <c r="L1085" s="258"/>
      <c r="M1085" s="259"/>
      <c r="N1085" s="260"/>
      <c r="O1085" s="260"/>
      <c r="P1085" s="260"/>
      <c r="Q1085" s="260"/>
      <c r="R1085" s="260"/>
      <c r="S1085" s="260"/>
      <c r="T1085" s="261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2" t="s">
        <v>233</v>
      </c>
      <c r="AU1085" s="262" t="s">
        <v>85</v>
      </c>
      <c r="AV1085" s="14" t="s">
        <v>85</v>
      </c>
      <c r="AW1085" s="14" t="s">
        <v>32</v>
      </c>
      <c r="AX1085" s="14" t="s">
        <v>83</v>
      </c>
      <c r="AY1085" s="262" t="s">
        <v>224</v>
      </c>
    </row>
    <row r="1086" s="2" customFormat="1" ht="66.75" customHeight="1">
      <c r="A1086" s="39"/>
      <c r="B1086" s="40"/>
      <c r="C1086" s="228" t="s">
        <v>1594</v>
      </c>
      <c r="D1086" s="228" t="s">
        <v>226</v>
      </c>
      <c r="E1086" s="229" t="s">
        <v>1595</v>
      </c>
      <c r="F1086" s="230" t="s">
        <v>1596</v>
      </c>
      <c r="G1086" s="231" t="s">
        <v>296</v>
      </c>
      <c r="H1086" s="232">
        <v>29.199999999999999</v>
      </c>
      <c r="I1086" s="233"/>
      <c r="J1086" s="234">
        <f>ROUND(I1086*H1086,2)</f>
        <v>0</v>
      </c>
      <c r="K1086" s="230" t="s">
        <v>230</v>
      </c>
      <c r="L1086" s="45"/>
      <c r="M1086" s="235" t="s">
        <v>1</v>
      </c>
      <c r="N1086" s="236" t="s">
        <v>41</v>
      </c>
      <c r="O1086" s="92"/>
      <c r="P1086" s="237">
        <f>O1086*H1086</f>
        <v>0</v>
      </c>
      <c r="Q1086" s="237">
        <v>0</v>
      </c>
      <c r="R1086" s="237">
        <f>Q1086*H1086</f>
        <v>0</v>
      </c>
      <c r="S1086" s="237">
        <v>0</v>
      </c>
      <c r="T1086" s="238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39" t="s">
        <v>363</v>
      </c>
      <c r="AT1086" s="239" t="s">
        <v>226</v>
      </c>
      <c r="AU1086" s="239" t="s">
        <v>85</v>
      </c>
      <c r="AY1086" s="18" t="s">
        <v>224</v>
      </c>
      <c r="BE1086" s="240">
        <f>IF(N1086="základní",J1086,0)</f>
        <v>0</v>
      </c>
      <c r="BF1086" s="240">
        <f>IF(N1086="snížená",J1086,0)</f>
        <v>0</v>
      </c>
      <c r="BG1086" s="240">
        <f>IF(N1086="zákl. přenesená",J1086,0)</f>
        <v>0</v>
      </c>
      <c r="BH1086" s="240">
        <f>IF(N1086="sníž. přenesená",J1086,0)</f>
        <v>0</v>
      </c>
      <c r="BI1086" s="240">
        <f>IF(N1086="nulová",J1086,0)</f>
        <v>0</v>
      </c>
      <c r="BJ1086" s="18" t="s">
        <v>83</v>
      </c>
      <c r="BK1086" s="240">
        <f>ROUND(I1086*H1086,2)</f>
        <v>0</v>
      </c>
      <c r="BL1086" s="18" t="s">
        <v>363</v>
      </c>
      <c r="BM1086" s="239" t="s">
        <v>1597</v>
      </c>
    </row>
    <row r="1087" s="14" customFormat="1">
      <c r="A1087" s="14"/>
      <c r="B1087" s="252"/>
      <c r="C1087" s="253"/>
      <c r="D1087" s="243" t="s">
        <v>233</v>
      </c>
      <c r="E1087" s="254" t="s">
        <v>1</v>
      </c>
      <c r="F1087" s="255" t="s">
        <v>1598</v>
      </c>
      <c r="G1087" s="253"/>
      <c r="H1087" s="256">
        <v>29.199999999999999</v>
      </c>
      <c r="I1087" s="257"/>
      <c r="J1087" s="253"/>
      <c r="K1087" s="253"/>
      <c r="L1087" s="258"/>
      <c r="M1087" s="259"/>
      <c r="N1087" s="260"/>
      <c r="O1087" s="260"/>
      <c r="P1087" s="260"/>
      <c r="Q1087" s="260"/>
      <c r="R1087" s="260"/>
      <c r="S1087" s="260"/>
      <c r="T1087" s="261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2" t="s">
        <v>233</v>
      </c>
      <c r="AU1087" s="262" t="s">
        <v>85</v>
      </c>
      <c r="AV1087" s="14" t="s">
        <v>85</v>
      </c>
      <c r="AW1087" s="14" t="s">
        <v>32</v>
      </c>
      <c r="AX1087" s="14" t="s">
        <v>83</v>
      </c>
      <c r="AY1087" s="262" t="s">
        <v>224</v>
      </c>
    </row>
    <row r="1088" s="2" customFormat="1" ht="66.75" customHeight="1">
      <c r="A1088" s="39"/>
      <c r="B1088" s="40"/>
      <c r="C1088" s="228" t="s">
        <v>1599</v>
      </c>
      <c r="D1088" s="228" t="s">
        <v>226</v>
      </c>
      <c r="E1088" s="229" t="s">
        <v>1600</v>
      </c>
      <c r="F1088" s="230" t="s">
        <v>1601</v>
      </c>
      <c r="G1088" s="231" t="s">
        <v>296</v>
      </c>
      <c r="H1088" s="232">
        <v>27.829999999999998</v>
      </c>
      <c r="I1088" s="233"/>
      <c r="J1088" s="234">
        <f>ROUND(I1088*H1088,2)</f>
        <v>0</v>
      </c>
      <c r="K1088" s="230" t="s">
        <v>230</v>
      </c>
      <c r="L1088" s="45"/>
      <c r="M1088" s="235" t="s">
        <v>1</v>
      </c>
      <c r="N1088" s="236" t="s">
        <v>41</v>
      </c>
      <c r="O1088" s="92"/>
      <c r="P1088" s="237">
        <f>O1088*H1088</f>
        <v>0</v>
      </c>
      <c r="Q1088" s="237">
        <v>0</v>
      </c>
      <c r="R1088" s="237">
        <f>Q1088*H1088</f>
        <v>0</v>
      </c>
      <c r="S1088" s="237">
        <v>0</v>
      </c>
      <c r="T1088" s="238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39" t="s">
        <v>363</v>
      </c>
      <c r="AT1088" s="239" t="s">
        <v>226</v>
      </c>
      <c r="AU1088" s="239" t="s">
        <v>85</v>
      </c>
      <c r="AY1088" s="18" t="s">
        <v>224</v>
      </c>
      <c r="BE1088" s="240">
        <f>IF(N1088="základní",J1088,0)</f>
        <v>0</v>
      </c>
      <c r="BF1088" s="240">
        <f>IF(N1088="snížená",J1088,0)</f>
        <v>0</v>
      </c>
      <c r="BG1088" s="240">
        <f>IF(N1088="zákl. přenesená",J1088,0)</f>
        <v>0</v>
      </c>
      <c r="BH1088" s="240">
        <f>IF(N1088="sníž. přenesená",J1088,0)</f>
        <v>0</v>
      </c>
      <c r="BI1088" s="240">
        <f>IF(N1088="nulová",J1088,0)</f>
        <v>0</v>
      </c>
      <c r="BJ1088" s="18" t="s">
        <v>83</v>
      </c>
      <c r="BK1088" s="240">
        <f>ROUND(I1088*H1088,2)</f>
        <v>0</v>
      </c>
      <c r="BL1088" s="18" t="s">
        <v>363</v>
      </c>
      <c r="BM1088" s="239" t="s">
        <v>1602</v>
      </c>
    </row>
    <row r="1089" s="14" customFormat="1">
      <c r="A1089" s="14"/>
      <c r="B1089" s="252"/>
      <c r="C1089" s="253"/>
      <c r="D1089" s="243" t="s">
        <v>233</v>
      </c>
      <c r="E1089" s="254" t="s">
        <v>1</v>
      </c>
      <c r="F1089" s="255" t="s">
        <v>1603</v>
      </c>
      <c r="G1089" s="253"/>
      <c r="H1089" s="256">
        <v>27.829999999999998</v>
      </c>
      <c r="I1089" s="257"/>
      <c r="J1089" s="253"/>
      <c r="K1089" s="253"/>
      <c r="L1089" s="258"/>
      <c r="M1089" s="259"/>
      <c r="N1089" s="260"/>
      <c r="O1089" s="260"/>
      <c r="P1089" s="260"/>
      <c r="Q1089" s="260"/>
      <c r="R1089" s="260"/>
      <c r="S1089" s="260"/>
      <c r="T1089" s="261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2" t="s">
        <v>233</v>
      </c>
      <c r="AU1089" s="262" t="s">
        <v>85</v>
      </c>
      <c r="AV1089" s="14" t="s">
        <v>85</v>
      </c>
      <c r="AW1089" s="14" t="s">
        <v>32</v>
      </c>
      <c r="AX1089" s="14" t="s">
        <v>83</v>
      </c>
      <c r="AY1089" s="262" t="s">
        <v>224</v>
      </c>
    </row>
    <row r="1090" s="2" customFormat="1" ht="24.15" customHeight="1">
      <c r="A1090" s="39"/>
      <c r="B1090" s="40"/>
      <c r="C1090" s="228" t="s">
        <v>1317</v>
      </c>
      <c r="D1090" s="228" t="s">
        <v>226</v>
      </c>
      <c r="E1090" s="229" t="s">
        <v>1604</v>
      </c>
      <c r="F1090" s="230" t="s">
        <v>1605</v>
      </c>
      <c r="G1090" s="231" t="s">
        <v>296</v>
      </c>
      <c r="H1090" s="232">
        <v>700</v>
      </c>
      <c r="I1090" s="233"/>
      <c r="J1090" s="234">
        <f>ROUND(I1090*H1090,2)</f>
        <v>0</v>
      </c>
      <c r="K1090" s="230" t="s">
        <v>230</v>
      </c>
      <c r="L1090" s="45"/>
      <c r="M1090" s="235" t="s">
        <v>1</v>
      </c>
      <c r="N1090" s="236" t="s">
        <v>41</v>
      </c>
      <c r="O1090" s="92"/>
      <c r="P1090" s="237">
        <f>O1090*H1090</f>
        <v>0</v>
      </c>
      <c r="Q1090" s="237">
        <v>0</v>
      </c>
      <c r="R1090" s="237">
        <f>Q1090*H1090</f>
        <v>0</v>
      </c>
      <c r="S1090" s="237">
        <v>0</v>
      </c>
      <c r="T1090" s="238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9" t="s">
        <v>363</v>
      </c>
      <c r="AT1090" s="239" t="s">
        <v>226</v>
      </c>
      <c r="AU1090" s="239" t="s">
        <v>85</v>
      </c>
      <c r="AY1090" s="18" t="s">
        <v>224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8" t="s">
        <v>83</v>
      </c>
      <c r="BK1090" s="240">
        <f>ROUND(I1090*H1090,2)</f>
        <v>0</v>
      </c>
      <c r="BL1090" s="18" t="s">
        <v>363</v>
      </c>
      <c r="BM1090" s="239" t="s">
        <v>1606</v>
      </c>
    </row>
    <row r="1091" s="14" customFormat="1">
      <c r="A1091" s="14"/>
      <c r="B1091" s="252"/>
      <c r="C1091" s="253"/>
      <c r="D1091" s="243" t="s">
        <v>233</v>
      </c>
      <c r="E1091" s="254" t="s">
        <v>1</v>
      </c>
      <c r="F1091" s="255" t="s">
        <v>1607</v>
      </c>
      <c r="G1091" s="253"/>
      <c r="H1091" s="256">
        <v>700</v>
      </c>
      <c r="I1091" s="257"/>
      <c r="J1091" s="253"/>
      <c r="K1091" s="253"/>
      <c r="L1091" s="258"/>
      <c r="M1091" s="259"/>
      <c r="N1091" s="260"/>
      <c r="O1091" s="260"/>
      <c r="P1091" s="260"/>
      <c r="Q1091" s="260"/>
      <c r="R1091" s="260"/>
      <c r="S1091" s="260"/>
      <c r="T1091" s="26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2" t="s">
        <v>233</v>
      </c>
      <c r="AU1091" s="262" t="s">
        <v>85</v>
      </c>
      <c r="AV1091" s="14" t="s">
        <v>85</v>
      </c>
      <c r="AW1091" s="14" t="s">
        <v>32</v>
      </c>
      <c r="AX1091" s="14" t="s">
        <v>83</v>
      </c>
      <c r="AY1091" s="262" t="s">
        <v>224</v>
      </c>
    </row>
    <row r="1092" s="2" customFormat="1" ht="24.15" customHeight="1">
      <c r="A1092" s="39"/>
      <c r="B1092" s="40"/>
      <c r="C1092" s="228" t="s">
        <v>1608</v>
      </c>
      <c r="D1092" s="228" t="s">
        <v>226</v>
      </c>
      <c r="E1092" s="229" t="s">
        <v>1609</v>
      </c>
      <c r="F1092" s="230" t="s">
        <v>1610</v>
      </c>
      <c r="G1092" s="231" t="s">
        <v>1282</v>
      </c>
      <c r="H1092" s="295"/>
      <c r="I1092" s="233"/>
      <c r="J1092" s="234">
        <f>ROUND(I1092*H1092,2)</f>
        <v>0</v>
      </c>
      <c r="K1092" s="230" t="s">
        <v>230</v>
      </c>
      <c r="L1092" s="45"/>
      <c r="M1092" s="235" t="s">
        <v>1</v>
      </c>
      <c r="N1092" s="236" t="s">
        <v>41</v>
      </c>
      <c r="O1092" s="92"/>
      <c r="P1092" s="237">
        <f>O1092*H1092</f>
        <v>0</v>
      </c>
      <c r="Q1092" s="237">
        <v>0</v>
      </c>
      <c r="R1092" s="237">
        <f>Q1092*H1092</f>
        <v>0</v>
      </c>
      <c r="S1092" s="237">
        <v>0</v>
      </c>
      <c r="T1092" s="238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9" t="s">
        <v>363</v>
      </c>
      <c r="AT1092" s="239" t="s">
        <v>226</v>
      </c>
      <c r="AU1092" s="239" t="s">
        <v>85</v>
      </c>
      <c r="AY1092" s="18" t="s">
        <v>224</v>
      </c>
      <c r="BE1092" s="240">
        <f>IF(N1092="základní",J1092,0)</f>
        <v>0</v>
      </c>
      <c r="BF1092" s="240">
        <f>IF(N1092="snížená",J1092,0)</f>
        <v>0</v>
      </c>
      <c r="BG1092" s="240">
        <f>IF(N1092="zákl. přenesená",J1092,0)</f>
        <v>0</v>
      </c>
      <c r="BH1092" s="240">
        <f>IF(N1092="sníž. přenesená",J1092,0)</f>
        <v>0</v>
      </c>
      <c r="BI1092" s="240">
        <f>IF(N1092="nulová",J1092,0)</f>
        <v>0</v>
      </c>
      <c r="BJ1092" s="18" t="s">
        <v>83</v>
      </c>
      <c r="BK1092" s="240">
        <f>ROUND(I1092*H1092,2)</f>
        <v>0</v>
      </c>
      <c r="BL1092" s="18" t="s">
        <v>363</v>
      </c>
      <c r="BM1092" s="239" t="s">
        <v>1611</v>
      </c>
    </row>
    <row r="1093" s="12" customFormat="1" ht="22.8" customHeight="1">
      <c r="A1093" s="12"/>
      <c r="B1093" s="212"/>
      <c r="C1093" s="213"/>
      <c r="D1093" s="214" t="s">
        <v>75</v>
      </c>
      <c r="E1093" s="226" t="s">
        <v>1612</v>
      </c>
      <c r="F1093" s="226" t="s">
        <v>1613</v>
      </c>
      <c r="G1093" s="213"/>
      <c r="H1093" s="213"/>
      <c r="I1093" s="216"/>
      <c r="J1093" s="227">
        <f>BK1093</f>
        <v>0</v>
      </c>
      <c r="K1093" s="213"/>
      <c r="L1093" s="218"/>
      <c r="M1093" s="219"/>
      <c r="N1093" s="220"/>
      <c r="O1093" s="220"/>
      <c r="P1093" s="221">
        <f>SUM(P1094:P1182)</f>
        <v>0</v>
      </c>
      <c r="Q1093" s="220"/>
      <c r="R1093" s="221">
        <f>SUM(R1094:R1182)</f>
        <v>2.6043839300000005</v>
      </c>
      <c r="S1093" s="220"/>
      <c r="T1093" s="222">
        <f>SUM(T1094:T1182)</f>
        <v>1.6126087</v>
      </c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R1093" s="223" t="s">
        <v>85</v>
      </c>
      <c r="AT1093" s="224" t="s">
        <v>75</v>
      </c>
      <c r="AU1093" s="224" t="s">
        <v>83</v>
      </c>
      <c r="AY1093" s="223" t="s">
        <v>224</v>
      </c>
      <c r="BK1093" s="225">
        <f>SUM(BK1094:BK1182)</f>
        <v>0</v>
      </c>
    </row>
    <row r="1094" s="2" customFormat="1" ht="16.5" customHeight="1">
      <c r="A1094" s="39"/>
      <c r="B1094" s="40"/>
      <c r="C1094" s="228" t="s">
        <v>1614</v>
      </c>
      <c r="D1094" s="228" t="s">
        <v>226</v>
      </c>
      <c r="E1094" s="229" t="s">
        <v>1615</v>
      </c>
      <c r="F1094" s="230" t="s">
        <v>1616</v>
      </c>
      <c r="G1094" s="231" t="s">
        <v>296</v>
      </c>
      <c r="H1094" s="232">
        <v>208.655</v>
      </c>
      <c r="I1094" s="233"/>
      <c r="J1094" s="234">
        <f>ROUND(I1094*H1094,2)</f>
        <v>0</v>
      </c>
      <c r="K1094" s="230" t="s">
        <v>230</v>
      </c>
      <c r="L1094" s="45"/>
      <c r="M1094" s="235" t="s">
        <v>1</v>
      </c>
      <c r="N1094" s="236" t="s">
        <v>41</v>
      </c>
      <c r="O1094" s="92"/>
      <c r="P1094" s="237">
        <f>O1094*H1094</f>
        <v>0</v>
      </c>
      <c r="Q1094" s="237">
        <v>0</v>
      </c>
      <c r="R1094" s="237">
        <f>Q1094*H1094</f>
        <v>0</v>
      </c>
      <c r="S1094" s="237">
        <v>0.00594</v>
      </c>
      <c r="T1094" s="238">
        <f>S1094*H1094</f>
        <v>1.2394107000000001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9" t="s">
        <v>363</v>
      </c>
      <c r="AT1094" s="239" t="s">
        <v>226</v>
      </c>
      <c r="AU1094" s="239" t="s">
        <v>85</v>
      </c>
      <c r="AY1094" s="18" t="s">
        <v>224</v>
      </c>
      <c r="BE1094" s="240">
        <f>IF(N1094="základní",J1094,0)</f>
        <v>0</v>
      </c>
      <c r="BF1094" s="240">
        <f>IF(N1094="snížená",J1094,0)</f>
        <v>0</v>
      </c>
      <c r="BG1094" s="240">
        <f>IF(N1094="zákl. přenesená",J1094,0)</f>
        <v>0</v>
      </c>
      <c r="BH1094" s="240">
        <f>IF(N1094="sníž. přenesená",J1094,0)</f>
        <v>0</v>
      </c>
      <c r="BI1094" s="240">
        <f>IF(N1094="nulová",J1094,0)</f>
        <v>0</v>
      </c>
      <c r="BJ1094" s="18" t="s">
        <v>83</v>
      </c>
      <c r="BK1094" s="240">
        <f>ROUND(I1094*H1094,2)</f>
        <v>0</v>
      </c>
      <c r="BL1094" s="18" t="s">
        <v>363</v>
      </c>
      <c r="BM1094" s="239" t="s">
        <v>1617</v>
      </c>
    </row>
    <row r="1095" s="13" customFormat="1">
      <c r="A1095" s="13"/>
      <c r="B1095" s="241"/>
      <c r="C1095" s="242"/>
      <c r="D1095" s="243" t="s">
        <v>233</v>
      </c>
      <c r="E1095" s="244" t="s">
        <v>1</v>
      </c>
      <c r="F1095" s="245" t="s">
        <v>1618</v>
      </c>
      <c r="G1095" s="242"/>
      <c r="H1095" s="244" t="s">
        <v>1</v>
      </c>
      <c r="I1095" s="246"/>
      <c r="J1095" s="242"/>
      <c r="K1095" s="242"/>
      <c r="L1095" s="247"/>
      <c r="M1095" s="248"/>
      <c r="N1095" s="249"/>
      <c r="O1095" s="249"/>
      <c r="P1095" s="249"/>
      <c r="Q1095" s="249"/>
      <c r="R1095" s="249"/>
      <c r="S1095" s="249"/>
      <c r="T1095" s="25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1" t="s">
        <v>233</v>
      </c>
      <c r="AU1095" s="251" t="s">
        <v>85</v>
      </c>
      <c r="AV1095" s="13" t="s">
        <v>83</v>
      </c>
      <c r="AW1095" s="13" t="s">
        <v>32</v>
      </c>
      <c r="AX1095" s="13" t="s">
        <v>76</v>
      </c>
      <c r="AY1095" s="251" t="s">
        <v>224</v>
      </c>
    </row>
    <row r="1096" s="14" customFormat="1">
      <c r="A1096" s="14"/>
      <c r="B1096" s="252"/>
      <c r="C1096" s="253"/>
      <c r="D1096" s="243" t="s">
        <v>233</v>
      </c>
      <c r="E1096" s="254" t="s">
        <v>1</v>
      </c>
      <c r="F1096" s="255" t="s">
        <v>1619</v>
      </c>
      <c r="G1096" s="253"/>
      <c r="H1096" s="256">
        <v>182.655</v>
      </c>
      <c r="I1096" s="257"/>
      <c r="J1096" s="253"/>
      <c r="K1096" s="253"/>
      <c r="L1096" s="258"/>
      <c r="M1096" s="259"/>
      <c r="N1096" s="260"/>
      <c r="O1096" s="260"/>
      <c r="P1096" s="260"/>
      <c r="Q1096" s="260"/>
      <c r="R1096" s="260"/>
      <c r="S1096" s="260"/>
      <c r="T1096" s="26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2" t="s">
        <v>233</v>
      </c>
      <c r="AU1096" s="262" t="s">
        <v>85</v>
      </c>
      <c r="AV1096" s="14" t="s">
        <v>85</v>
      </c>
      <c r="AW1096" s="14" t="s">
        <v>32</v>
      </c>
      <c r="AX1096" s="14" t="s">
        <v>76</v>
      </c>
      <c r="AY1096" s="262" t="s">
        <v>224</v>
      </c>
    </row>
    <row r="1097" s="14" customFormat="1">
      <c r="A1097" s="14"/>
      <c r="B1097" s="252"/>
      <c r="C1097" s="253"/>
      <c r="D1097" s="243" t="s">
        <v>233</v>
      </c>
      <c r="E1097" s="254" t="s">
        <v>1</v>
      </c>
      <c r="F1097" s="255" t="s">
        <v>1620</v>
      </c>
      <c r="G1097" s="253"/>
      <c r="H1097" s="256">
        <v>26</v>
      </c>
      <c r="I1097" s="257"/>
      <c r="J1097" s="253"/>
      <c r="K1097" s="253"/>
      <c r="L1097" s="258"/>
      <c r="M1097" s="259"/>
      <c r="N1097" s="260"/>
      <c r="O1097" s="260"/>
      <c r="P1097" s="260"/>
      <c r="Q1097" s="260"/>
      <c r="R1097" s="260"/>
      <c r="S1097" s="260"/>
      <c r="T1097" s="261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2" t="s">
        <v>233</v>
      </c>
      <c r="AU1097" s="262" t="s">
        <v>85</v>
      </c>
      <c r="AV1097" s="14" t="s">
        <v>85</v>
      </c>
      <c r="AW1097" s="14" t="s">
        <v>32</v>
      </c>
      <c r="AX1097" s="14" t="s">
        <v>76</v>
      </c>
      <c r="AY1097" s="262" t="s">
        <v>224</v>
      </c>
    </row>
    <row r="1098" s="15" customFormat="1">
      <c r="A1098" s="15"/>
      <c r="B1098" s="263"/>
      <c r="C1098" s="264"/>
      <c r="D1098" s="243" t="s">
        <v>233</v>
      </c>
      <c r="E1098" s="265" t="s">
        <v>1</v>
      </c>
      <c r="F1098" s="266" t="s">
        <v>237</v>
      </c>
      <c r="G1098" s="264"/>
      <c r="H1098" s="267">
        <v>208.655</v>
      </c>
      <c r="I1098" s="268"/>
      <c r="J1098" s="264"/>
      <c r="K1098" s="264"/>
      <c r="L1098" s="269"/>
      <c r="M1098" s="270"/>
      <c r="N1098" s="271"/>
      <c r="O1098" s="271"/>
      <c r="P1098" s="271"/>
      <c r="Q1098" s="271"/>
      <c r="R1098" s="271"/>
      <c r="S1098" s="271"/>
      <c r="T1098" s="272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3" t="s">
        <v>233</v>
      </c>
      <c r="AU1098" s="273" t="s">
        <v>85</v>
      </c>
      <c r="AV1098" s="15" t="s">
        <v>231</v>
      </c>
      <c r="AW1098" s="15" t="s">
        <v>32</v>
      </c>
      <c r="AX1098" s="15" t="s">
        <v>83</v>
      </c>
      <c r="AY1098" s="273" t="s">
        <v>224</v>
      </c>
    </row>
    <row r="1099" s="2" customFormat="1" ht="24.15" customHeight="1">
      <c r="A1099" s="39"/>
      <c r="B1099" s="40"/>
      <c r="C1099" s="228" t="s">
        <v>1621</v>
      </c>
      <c r="D1099" s="228" t="s">
        <v>226</v>
      </c>
      <c r="E1099" s="229" t="s">
        <v>1622</v>
      </c>
      <c r="F1099" s="230" t="s">
        <v>1623</v>
      </c>
      <c r="G1099" s="231" t="s">
        <v>416</v>
      </c>
      <c r="H1099" s="232">
        <v>13.5</v>
      </c>
      <c r="I1099" s="233"/>
      <c r="J1099" s="234">
        <f>ROUND(I1099*H1099,2)</f>
        <v>0</v>
      </c>
      <c r="K1099" s="230" t="s">
        <v>230</v>
      </c>
      <c r="L1099" s="45"/>
      <c r="M1099" s="235" t="s">
        <v>1</v>
      </c>
      <c r="N1099" s="236" t="s">
        <v>41</v>
      </c>
      <c r="O1099" s="92"/>
      <c r="P1099" s="237">
        <f>O1099*H1099</f>
        <v>0</v>
      </c>
      <c r="Q1099" s="237">
        <v>0</v>
      </c>
      <c r="R1099" s="237">
        <f>Q1099*H1099</f>
        <v>0</v>
      </c>
      <c r="S1099" s="237">
        <v>0.0033800000000000002</v>
      </c>
      <c r="T1099" s="238">
        <f>S1099*H1099</f>
        <v>0.045630000000000004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9" t="s">
        <v>363</v>
      </c>
      <c r="AT1099" s="239" t="s">
        <v>226</v>
      </c>
      <c r="AU1099" s="239" t="s">
        <v>85</v>
      </c>
      <c r="AY1099" s="18" t="s">
        <v>224</v>
      </c>
      <c r="BE1099" s="240">
        <f>IF(N1099="základní",J1099,0)</f>
        <v>0</v>
      </c>
      <c r="BF1099" s="240">
        <f>IF(N1099="snížená",J1099,0)</f>
        <v>0</v>
      </c>
      <c r="BG1099" s="240">
        <f>IF(N1099="zákl. přenesená",J1099,0)</f>
        <v>0</v>
      </c>
      <c r="BH1099" s="240">
        <f>IF(N1099="sníž. přenesená",J1099,0)</f>
        <v>0</v>
      </c>
      <c r="BI1099" s="240">
        <f>IF(N1099="nulová",J1099,0)</f>
        <v>0</v>
      </c>
      <c r="BJ1099" s="18" t="s">
        <v>83</v>
      </c>
      <c r="BK1099" s="240">
        <f>ROUND(I1099*H1099,2)</f>
        <v>0</v>
      </c>
      <c r="BL1099" s="18" t="s">
        <v>363</v>
      </c>
      <c r="BM1099" s="239" t="s">
        <v>1624</v>
      </c>
    </row>
    <row r="1100" s="2" customFormat="1" ht="16.5" customHeight="1">
      <c r="A1100" s="39"/>
      <c r="B1100" s="40"/>
      <c r="C1100" s="228" t="s">
        <v>1625</v>
      </c>
      <c r="D1100" s="228" t="s">
        <v>226</v>
      </c>
      <c r="E1100" s="229" t="s">
        <v>1626</v>
      </c>
      <c r="F1100" s="230" t="s">
        <v>1627</v>
      </c>
      <c r="G1100" s="231" t="s">
        <v>416</v>
      </c>
      <c r="H1100" s="232">
        <v>29.399999999999999</v>
      </c>
      <c r="I1100" s="233"/>
      <c r="J1100" s="234">
        <f>ROUND(I1100*H1100,2)</f>
        <v>0</v>
      </c>
      <c r="K1100" s="230" t="s">
        <v>230</v>
      </c>
      <c r="L1100" s="45"/>
      <c r="M1100" s="235" t="s">
        <v>1</v>
      </c>
      <c r="N1100" s="236" t="s">
        <v>41</v>
      </c>
      <c r="O1100" s="92"/>
      <c r="P1100" s="237">
        <f>O1100*H1100</f>
        <v>0</v>
      </c>
      <c r="Q1100" s="237">
        <v>0</v>
      </c>
      <c r="R1100" s="237">
        <f>Q1100*H1100</f>
        <v>0</v>
      </c>
      <c r="S1100" s="237">
        <v>0.00167</v>
      </c>
      <c r="T1100" s="238">
        <f>S1100*H1100</f>
        <v>0.049097999999999996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9" t="s">
        <v>363</v>
      </c>
      <c r="AT1100" s="239" t="s">
        <v>226</v>
      </c>
      <c r="AU1100" s="239" t="s">
        <v>85</v>
      </c>
      <c r="AY1100" s="18" t="s">
        <v>224</v>
      </c>
      <c r="BE1100" s="240">
        <f>IF(N1100="základní",J1100,0)</f>
        <v>0</v>
      </c>
      <c r="BF1100" s="240">
        <f>IF(N1100="snížená",J1100,0)</f>
        <v>0</v>
      </c>
      <c r="BG1100" s="240">
        <f>IF(N1100="zákl. přenesená",J1100,0)</f>
        <v>0</v>
      </c>
      <c r="BH1100" s="240">
        <f>IF(N1100="sníž. přenesená",J1100,0)</f>
        <v>0</v>
      </c>
      <c r="BI1100" s="240">
        <f>IF(N1100="nulová",J1100,0)</f>
        <v>0</v>
      </c>
      <c r="BJ1100" s="18" t="s">
        <v>83</v>
      </c>
      <c r="BK1100" s="240">
        <f>ROUND(I1100*H1100,2)</f>
        <v>0</v>
      </c>
      <c r="BL1100" s="18" t="s">
        <v>363</v>
      </c>
      <c r="BM1100" s="239" t="s">
        <v>1628</v>
      </c>
    </row>
    <row r="1101" s="14" customFormat="1">
      <c r="A1101" s="14"/>
      <c r="B1101" s="252"/>
      <c r="C1101" s="253"/>
      <c r="D1101" s="243" t="s">
        <v>233</v>
      </c>
      <c r="E1101" s="254" t="s">
        <v>1</v>
      </c>
      <c r="F1101" s="255" t="s">
        <v>1629</v>
      </c>
      <c r="G1101" s="253"/>
      <c r="H1101" s="256">
        <v>5.4000000000000004</v>
      </c>
      <c r="I1101" s="257"/>
      <c r="J1101" s="253"/>
      <c r="K1101" s="253"/>
      <c r="L1101" s="258"/>
      <c r="M1101" s="259"/>
      <c r="N1101" s="260"/>
      <c r="O1101" s="260"/>
      <c r="P1101" s="260"/>
      <c r="Q1101" s="260"/>
      <c r="R1101" s="260"/>
      <c r="S1101" s="260"/>
      <c r="T1101" s="261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2" t="s">
        <v>233</v>
      </c>
      <c r="AU1101" s="262" t="s">
        <v>85</v>
      </c>
      <c r="AV1101" s="14" t="s">
        <v>85</v>
      </c>
      <c r="AW1101" s="14" t="s">
        <v>32</v>
      </c>
      <c r="AX1101" s="14" t="s">
        <v>76</v>
      </c>
      <c r="AY1101" s="262" t="s">
        <v>224</v>
      </c>
    </row>
    <row r="1102" s="14" customFormat="1">
      <c r="A1102" s="14"/>
      <c r="B1102" s="252"/>
      <c r="C1102" s="253"/>
      <c r="D1102" s="243" t="s">
        <v>233</v>
      </c>
      <c r="E1102" s="254" t="s">
        <v>1</v>
      </c>
      <c r="F1102" s="255" t="s">
        <v>1630</v>
      </c>
      <c r="G1102" s="253"/>
      <c r="H1102" s="256">
        <v>24</v>
      </c>
      <c r="I1102" s="257"/>
      <c r="J1102" s="253"/>
      <c r="K1102" s="253"/>
      <c r="L1102" s="258"/>
      <c r="M1102" s="259"/>
      <c r="N1102" s="260"/>
      <c r="O1102" s="260"/>
      <c r="P1102" s="260"/>
      <c r="Q1102" s="260"/>
      <c r="R1102" s="260"/>
      <c r="S1102" s="260"/>
      <c r="T1102" s="26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2" t="s">
        <v>233</v>
      </c>
      <c r="AU1102" s="262" t="s">
        <v>85</v>
      </c>
      <c r="AV1102" s="14" t="s">
        <v>85</v>
      </c>
      <c r="AW1102" s="14" t="s">
        <v>32</v>
      </c>
      <c r="AX1102" s="14" t="s">
        <v>76</v>
      </c>
      <c r="AY1102" s="262" t="s">
        <v>224</v>
      </c>
    </row>
    <row r="1103" s="15" customFormat="1">
      <c r="A1103" s="15"/>
      <c r="B1103" s="263"/>
      <c r="C1103" s="264"/>
      <c r="D1103" s="243" t="s">
        <v>233</v>
      </c>
      <c r="E1103" s="265" t="s">
        <v>1</v>
      </c>
      <c r="F1103" s="266" t="s">
        <v>237</v>
      </c>
      <c r="G1103" s="264"/>
      <c r="H1103" s="267">
        <v>29.399999999999999</v>
      </c>
      <c r="I1103" s="268"/>
      <c r="J1103" s="264"/>
      <c r="K1103" s="264"/>
      <c r="L1103" s="269"/>
      <c r="M1103" s="270"/>
      <c r="N1103" s="271"/>
      <c r="O1103" s="271"/>
      <c r="P1103" s="271"/>
      <c r="Q1103" s="271"/>
      <c r="R1103" s="271"/>
      <c r="S1103" s="271"/>
      <c r="T1103" s="272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73" t="s">
        <v>233</v>
      </c>
      <c r="AU1103" s="273" t="s">
        <v>85</v>
      </c>
      <c r="AV1103" s="15" t="s">
        <v>231</v>
      </c>
      <c r="AW1103" s="15" t="s">
        <v>32</v>
      </c>
      <c r="AX1103" s="15" t="s">
        <v>83</v>
      </c>
      <c r="AY1103" s="273" t="s">
        <v>224</v>
      </c>
    </row>
    <row r="1104" s="2" customFormat="1" ht="21.75" customHeight="1">
      <c r="A1104" s="39"/>
      <c r="B1104" s="40"/>
      <c r="C1104" s="228" t="s">
        <v>1631</v>
      </c>
      <c r="D1104" s="228" t="s">
        <v>226</v>
      </c>
      <c r="E1104" s="229" t="s">
        <v>1632</v>
      </c>
      <c r="F1104" s="230" t="s">
        <v>1633</v>
      </c>
      <c r="G1104" s="231" t="s">
        <v>416</v>
      </c>
      <c r="H1104" s="232">
        <v>8</v>
      </c>
      <c r="I1104" s="233"/>
      <c r="J1104" s="234">
        <f>ROUND(I1104*H1104,2)</f>
        <v>0</v>
      </c>
      <c r="K1104" s="230" t="s">
        <v>230</v>
      </c>
      <c r="L1104" s="45"/>
      <c r="M1104" s="235" t="s">
        <v>1</v>
      </c>
      <c r="N1104" s="236" t="s">
        <v>41</v>
      </c>
      <c r="O1104" s="92"/>
      <c r="P1104" s="237">
        <f>O1104*H1104</f>
        <v>0</v>
      </c>
      <c r="Q1104" s="237">
        <v>0</v>
      </c>
      <c r="R1104" s="237">
        <f>Q1104*H1104</f>
        <v>0</v>
      </c>
      <c r="S1104" s="237">
        <v>0.0022300000000000002</v>
      </c>
      <c r="T1104" s="238">
        <f>S1104*H1104</f>
        <v>0.017840000000000002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39" t="s">
        <v>363</v>
      </c>
      <c r="AT1104" s="239" t="s">
        <v>226</v>
      </c>
      <c r="AU1104" s="239" t="s">
        <v>85</v>
      </c>
      <c r="AY1104" s="18" t="s">
        <v>224</v>
      </c>
      <c r="BE1104" s="240">
        <f>IF(N1104="základní",J1104,0)</f>
        <v>0</v>
      </c>
      <c r="BF1104" s="240">
        <f>IF(N1104="snížená",J1104,0)</f>
        <v>0</v>
      </c>
      <c r="BG1104" s="240">
        <f>IF(N1104="zákl. přenesená",J1104,0)</f>
        <v>0</v>
      </c>
      <c r="BH1104" s="240">
        <f>IF(N1104="sníž. přenesená",J1104,0)</f>
        <v>0</v>
      </c>
      <c r="BI1104" s="240">
        <f>IF(N1104="nulová",J1104,0)</f>
        <v>0</v>
      </c>
      <c r="BJ1104" s="18" t="s">
        <v>83</v>
      </c>
      <c r="BK1104" s="240">
        <f>ROUND(I1104*H1104,2)</f>
        <v>0</v>
      </c>
      <c r="BL1104" s="18" t="s">
        <v>363</v>
      </c>
      <c r="BM1104" s="239" t="s">
        <v>1634</v>
      </c>
    </row>
    <row r="1105" s="14" customFormat="1">
      <c r="A1105" s="14"/>
      <c r="B1105" s="252"/>
      <c r="C1105" s="253"/>
      <c r="D1105" s="243" t="s">
        <v>233</v>
      </c>
      <c r="E1105" s="254" t="s">
        <v>1</v>
      </c>
      <c r="F1105" s="255" t="s">
        <v>1635</v>
      </c>
      <c r="G1105" s="253"/>
      <c r="H1105" s="256">
        <v>8</v>
      </c>
      <c r="I1105" s="257"/>
      <c r="J1105" s="253"/>
      <c r="K1105" s="253"/>
      <c r="L1105" s="258"/>
      <c r="M1105" s="259"/>
      <c r="N1105" s="260"/>
      <c r="O1105" s="260"/>
      <c r="P1105" s="260"/>
      <c r="Q1105" s="260"/>
      <c r="R1105" s="260"/>
      <c r="S1105" s="260"/>
      <c r="T1105" s="26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2" t="s">
        <v>233</v>
      </c>
      <c r="AU1105" s="262" t="s">
        <v>85</v>
      </c>
      <c r="AV1105" s="14" t="s">
        <v>85</v>
      </c>
      <c r="AW1105" s="14" t="s">
        <v>32</v>
      </c>
      <c r="AX1105" s="14" t="s">
        <v>83</v>
      </c>
      <c r="AY1105" s="262" t="s">
        <v>224</v>
      </c>
    </row>
    <row r="1106" s="2" customFormat="1" ht="16.5" customHeight="1">
      <c r="A1106" s="39"/>
      <c r="B1106" s="40"/>
      <c r="C1106" s="228" t="s">
        <v>1636</v>
      </c>
      <c r="D1106" s="228" t="s">
        <v>226</v>
      </c>
      <c r="E1106" s="229" t="s">
        <v>1637</v>
      </c>
      <c r="F1106" s="230" t="s">
        <v>1638</v>
      </c>
      <c r="G1106" s="231" t="s">
        <v>416</v>
      </c>
      <c r="H1106" s="232">
        <v>51.75</v>
      </c>
      <c r="I1106" s="233"/>
      <c r="J1106" s="234">
        <f>ROUND(I1106*H1106,2)</f>
        <v>0</v>
      </c>
      <c r="K1106" s="230" t="s">
        <v>230</v>
      </c>
      <c r="L1106" s="45"/>
      <c r="M1106" s="235" t="s">
        <v>1</v>
      </c>
      <c r="N1106" s="236" t="s">
        <v>41</v>
      </c>
      <c r="O1106" s="92"/>
      <c r="P1106" s="237">
        <f>O1106*H1106</f>
        <v>0</v>
      </c>
      <c r="Q1106" s="237">
        <v>0</v>
      </c>
      <c r="R1106" s="237">
        <f>Q1106*H1106</f>
        <v>0</v>
      </c>
      <c r="S1106" s="237">
        <v>0.0025999999999999999</v>
      </c>
      <c r="T1106" s="238">
        <f>S1106*H1106</f>
        <v>0.13455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39" t="s">
        <v>363</v>
      </c>
      <c r="AT1106" s="239" t="s">
        <v>226</v>
      </c>
      <c r="AU1106" s="239" t="s">
        <v>85</v>
      </c>
      <c r="AY1106" s="18" t="s">
        <v>224</v>
      </c>
      <c r="BE1106" s="240">
        <f>IF(N1106="základní",J1106,0)</f>
        <v>0</v>
      </c>
      <c r="BF1106" s="240">
        <f>IF(N1106="snížená",J1106,0)</f>
        <v>0</v>
      </c>
      <c r="BG1106" s="240">
        <f>IF(N1106="zákl. přenesená",J1106,0)</f>
        <v>0</v>
      </c>
      <c r="BH1106" s="240">
        <f>IF(N1106="sníž. přenesená",J1106,0)</f>
        <v>0</v>
      </c>
      <c r="BI1106" s="240">
        <f>IF(N1106="nulová",J1106,0)</f>
        <v>0</v>
      </c>
      <c r="BJ1106" s="18" t="s">
        <v>83</v>
      </c>
      <c r="BK1106" s="240">
        <f>ROUND(I1106*H1106,2)</f>
        <v>0</v>
      </c>
      <c r="BL1106" s="18" t="s">
        <v>363</v>
      </c>
      <c r="BM1106" s="239" t="s">
        <v>1639</v>
      </c>
    </row>
    <row r="1107" s="14" customFormat="1">
      <c r="A1107" s="14"/>
      <c r="B1107" s="252"/>
      <c r="C1107" s="253"/>
      <c r="D1107" s="243" t="s">
        <v>233</v>
      </c>
      <c r="E1107" s="254" t="s">
        <v>1</v>
      </c>
      <c r="F1107" s="255" t="s">
        <v>1640</v>
      </c>
      <c r="G1107" s="253"/>
      <c r="H1107" s="256">
        <v>51.75</v>
      </c>
      <c r="I1107" s="257"/>
      <c r="J1107" s="253"/>
      <c r="K1107" s="253"/>
      <c r="L1107" s="258"/>
      <c r="M1107" s="259"/>
      <c r="N1107" s="260"/>
      <c r="O1107" s="260"/>
      <c r="P1107" s="260"/>
      <c r="Q1107" s="260"/>
      <c r="R1107" s="260"/>
      <c r="S1107" s="260"/>
      <c r="T1107" s="261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2" t="s">
        <v>233</v>
      </c>
      <c r="AU1107" s="262" t="s">
        <v>85</v>
      </c>
      <c r="AV1107" s="14" t="s">
        <v>85</v>
      </c>
      <c r="AW1107" s="14" t="s">
        <v>32</v>
      </c>
      <c r="AX1107" s="14" t="s">
        <v>83</v>
      </c>
      <c r="AY1107" s="262" t="s">
        <v>224</v>
      </c>
    </row>
    <row r="1108" s="2" customFormat="1" ht="16.5" customHeight="1">
      <c r="A1108" s="39"/>
      <c r="B1108" s="40"/>
      <c r="C1108" s="228" t="s">
        <v>1641</v>
      </c>
      <c r="D1108" s="228" t="s">
        <v>226</v>
      </c>
      <c r="E1108" s="229" t="s">
        <v>1642</v>
      </c>
      <c r="F1108" s="230" t="s">
        <v>1643</v>
      </c>
      <c r="G1108" s="231" t="s">
        <v>416</v>
      </c>
      <c r="H1108" s="232">
        <v>32</v>
      </c>
      <c r="I1108" s="233"/>
      <c r="J1108" s="234">
        <f>ROUND(I1108*H1108,2)</f>
        <v>0</v>
      </c>
      <c r="K1108" s="230" t="s">
        <v>230</v>
      </c>
      <c r="L1108" s="45"/>
      <c r="M1108" s="235" t="s">
        <v>1</v>
      </c>
      <c r="N1108" s="236" t="s">
        <v>41</v>
      </c>
      <c r="O1108" s="92"/>
      <c r="P1108" s="237">
        <f>O1108*H1108</f>
        <v>0</v>
      </c>
      <c r="Q1108" s="237">
        <v>0</v>
      </c>
      <c r="R1108" s="237">
        <f>Q1108*H1108</f>
        <v>0</v>
      </c>
      <c r="S1108" s="237">
        <v>0.0039399999999999999</v>
      </c>
      <c r="T1108" s="238">
        <f>S1108*H1108</f>
        <v>0.12608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9" t="s">
        <v>363</v>
      </c>
      <c r="AT1108" s="239" t="s">
        <v>226</v>
      </c>
      <c r="AU1108" s="239" t="s">
        <v>85</v>
      </c>
      <c r="AY1108" s="18" t="s">
        <v>224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8" t="s">
        <v>83</v>
      </c>
      <c r="BK1108" s="240">
        <f>ROUND(I1108*H1108,2)</f>
        <v>0</v>
      </c>
      <c r="BL1108" s="18" t="s">
        <v>363</v>
      </c>
      <c r="BM1108" s="239" t="s">
        <v>1644</v>
      </c>
    </row>
    <row r="1109" s="14" customFormat="1">
      <c r="A1109" s="14"/>
      <c r="B1109" s="252"/>
      <c r="C1109" s="253"/>
      <c r="D1109" s="243" t="s">
        <v>233</v>
      </c>
      <c r="E1109" s="254" t="s">
        <v>1</v>
      </c>
      <c r="F1109" s="255" t="s">
        <v>1645</v>
      </c>
      <c r="G1109" s="253"/>
      <c r="H1109" s="256">
        <v>32</v>
      </c>
      <c r="I1109" s="257"/>
      <c r="J1109" s="253"/>
      <c r="K1109" s="253"/>
      <c r="L1109" s="258"/>
      <c r="M1109" s="259"/>
      <c r="N1109" s="260"/>
      <c r="O1109" s="260"/>
      <c r="P1109" s="260"/>
      <c r="Q1109" s="260"/>
      <c r="R1109" s="260"/>
      <c r="S1109" s="260"/>
      <c r="T1109" s="26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2" t="s">
        <v>233</v>
      </c>
      <c r="AU1109" s="262" t="s">
        <v>85</v>
      </c>
      <c r="AV1109" s="14" t="s">
        <v>85</v>
      </c>
      <c r="AW1109" s="14" t="s">
        <v>32</v>
      </c>
      <c r="AX1109" s="14" t="s">
        <v>83</v>
      </c>
      <c r="AY1109" s="262" t="s">
        <v>224</v>
      </c>
    </row>
    <row r="1110" s="2" customFormat="1" ht="37.8" customHeight="1">
      <c r="A1110" s="39"/>
      <c r="B1110" s="40"/>
      <c r="C1110" s="228" t="s">
        <v>1646</v>
      </c>
      <c r="D1110" s="228" t="s">
        <v>226</v>
      </c>
      <c r="E1110" s="229" t="s">
        <v>1647</v>
      </c>
      <c r="F1110" s="230" t="s">
        <v>1648</v>
      </c>
      <c r="G1110" s="231" t="s">
        <v>296</v>
      </c>
      <c r="H1110" s="232">
        <v>204</v>
      </c>
      <c r="I1110" s="233"/>
      <c r="J1110" s="234">
        <f>ROUND(I1110*H1110,2)</f>
        <v>0</v>
      </c>
      <c r="K1110" s="230" t="s">
        <v>230</v>
      </c>
      <c r="L1110" s="45"/>
      <c r="M1110" s="235" t="s">
        <v>1</v>
      </c>
      <c r="N1110" s="236" t="s">
        <v>41</v>
      </c>
      <c r="O1110" s="92"/>
      <c r="P1110" s="237">
        <f>O1110*H1110</f>
        <v>0</v>
      </c>
      <c r="Q1110" s="237">
        <v>0.0066100000000000004</v>
      </c>
      <c r="R1110" s="237">
        <f>Q1110*H1110</f>
        <v>1.3484400000000001</v>
      </c>
      <c r="S1110" s="237">
        <v>0</v>
      </c>
      <c r="T1110" s="238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9" t="s">
        <v>363</v>
      </c>
      <c r="AT1110" s="239" t="s">
        <v>226</v>
      </c>
      <c r="AU1110" s="239" t="s">
        <v>85</v>
      </c>
      <c r="AY1110" s="18" t="s">
        <v>224</v>
      </c>
      <c r="BE1110" s="240">
        <f>IF(N1110="základní",J1110,0)</f>
        <v>0</v>
      </c>
      <c r="BF1110" s="240">
        <f>IF(N1110="snížená",J1110,0)</f>
        <v>0</v>
      </c>
      <c r="BG1110" s="240">
        <f>IF(N1110="zákl. přenesená",J1110,0)</f>
        <v>0</v>
      </c>
      <c r="BH1110" s="240">
        <f>IF(N1110="sníž. přenesená",J1110,0)</f>
        <v>0</v>
      </c>
      <c r="BI1110" s="240">
        <f>IF(N1110="nulová",J1110,0)</f>
        <v>0</v>
      </c>
      <c r="BJ1110" s="18" t="s">
        <v>83</v>
      </c>
      <c r="BK1110" s="240">
        <f>ROUND(I1110*H1110,2)</f>
        <v>0</v>
      </c>
      <c r="BL1110" s="18" t="s">
        <v>363</v>
      </c>
      <c r="BM1110" s="239" t="s">
        <v>1649</v>
      </c>
    </row>
    <row r="1111" s="13" customFormat="1">
      <c r="A1111" s="13"/>
      <c r="B1111" s="241"/>
      <c r="C1111" s="242"/>
      <c r="D1111" s="243" t="s">
        <v>233</v>
      </c>
      <c r="E1111" s="244" t="s">
        <v>1</v>
      </c>
      <c r="F1111" s="245" t="s">
        <v>1650</v>
      </c>
      <c r="G1111" s="242"/>
      <c r="H1111" s="244" t="s">
        <v>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1" t="s">
        <v>233</v>
      </c>
      <c r="AU1111" s="251" t="s">
        <v>85</v>
      </c>
      <c r="AV1111" s="13" t="s">
        <v>83</v>
      </c>
      <c r="AW1111" s="13" t="s">
        <v>32</v>
      </c>
      <c r="AX1111" s="13" t="s">
        <v>76</v>
      </c>
      <c r="AY1111" s="251" t="s">
        <v>224</v>
      </c>
    </row>
    <row r="1112" s="14" customFormat="1">
      <c r="A1112" s="14"/>
      <c r="B1112" s="252"/>
      <c r="C1112" s="253"/>
      <c r="D1112" s="243" t="s">
        <v>233</v>
      </c>
      <c r="E1112" s="254" t="s">
        <v>1</v>
      </c>
      <c r="F1112" s="255" t="s">
        <v>1651</v>
      </c>
      <c r="G1112" s="253"/>
      <c r="H1112" s="256">
        <v>203.31399999999999</v>
      </c>
      <c r="I1112" s="257"/>
      <c r="J1112" s="253"/>
      <c r="K1112" s="253"/>
      <c r="L1112" s="258"/>
      <c r="M1112" s="259"/>
      <c r="N1112" s="260"/>
      <c r="O1112" s="260"/>
      <c r="P1112" s="260"/>
      <c r="Q1112" s="260"/>
      <c r="R1112" s="260"/>
      <c r="S1112" s="260"/>
      <c r="T1112" s="26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2" t="s">
        <v>233</v>
      </c>
      <c r="AU1112" s="262" t="s">
        <v>85</v>
      </c>
      <c r="AV1112" s="14" t="s">
        <v>85</v>
      </c>
      <c r="AW1112" s="14" t="s">
        <v>32</v>
      </c>
      <c r="AX1112" s="14" t="s">
        <v>76</v>
      </c>
      <c r="AY1112" s="262" t="s">
        <v>224</v>
      </c>
    </row>
    <row r="1113" s="14" customFormat="1">
      <c r="A1113" s="14"/>
      <c r="B1113" s="252"/>
      <c r="C1113" s="253"/>
      <c r="D1113" s="243" t="s">
        <v>233</v>
      </c>
      <c r="E1113" s="254" t="s">
        <v>1652</v>
      </c>
      <c r="F1113" s="255" t="s">
        <v>1625</v>
      </c>
      <c r="G1113" s="253"/>
      <c r="H1113" s="256">
        <v>204</v>
      </c>
      <c r="I1113" s="257"/>
      <c r="J1113" s="253"/>
      <c r="K1113" s="253"/>
      <c r="L1113" s="258"/>
      <c r="M1113" s="259"/>
      <c r="N1113" s="260"/>
      <c r="O1113" s="260"/>
      <c r="P1113" s="260"/>
      <c r="Q1113" s="260"/>
      <c r="R1113" s="260"/>
      <c r="S1113" s="260"/>
      <c r="T1113" s="261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2" t="s">
        <v>233</v>
      </c>
      <c r="AU1113" s="262" t="s">
        <v>85</v>
      </c>
      <c r="AV1113" s="14" t="s">
        <v>85</v>
      </c>
      <c r="AW1113" s="14" t="s">
        <v>32</v>
      </c>
      <c r="AX1113" s="14" t="s">
        <v>83</v>
      </c>
      <c r="AY1113" s="262" t="s">
        <v>224</v>
      </c>
    </row>
    <row r="1114" s="2" customFormat="1" ht="33" customHeight="1">
      <c r="A1114" s="39"/>
      <c r="B1114" s="40"/>
      <c r="C1114" s="228" t="s">
        <v>1653</v>
      </c>
      <c r="D1114" s="228" t="s">
        <v>226</v>
      </c>
      <c r="E1114" s="229" t="s">
        <v>1654</v>
      </c>
      <c r="F1114" s="230" t="s">
        <v>1655</v>
      </c>
      <c r="G1114" s="231" t="s">
        <v>416</v>
      </c>
      <c r="H1114" s="232">
        <v>16.600000000000001</v>
      </c>
      <c r="I1114" s="233"/>
      <c r="J1114" s="234">
        <f>ROUND(I1114*H1114,2)</f>
        <v>0</v>
      </c>
      <c r="K1114" s="230" t="s">
        <v>230</v>
      </c>
      <c r="L1114" s="45"/>
      <c r="M1114" s="235" t="s">
        <v>1</v>
      </c>
      <c r="N1114" s="236" t="s">
        <v>41</v>
      </c>
      <c r="O1114" s="92"/>
      <c r="P1114" s="237">
        <f>O1114*H1114</f>
        <v>0</v>
      </c>
      <c r="Q1114" s="237">
        <v>0.0049199999999999999</v>
      </c>
      <c r="R1114" s="237">
        <f>Q1114*H1114</f>
        <v>0.081672000000000008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363</v>
      </c>
      <c r="AT1114" s="239" t="s">
        <v>226</v>
      </c>
      <c r="AU1114" s="239" t="s">
        <v>85</v>
      </c>
      <c r="AY1114" s="18" t="s">
        <v>224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83</v>
      </c>
      <c r="BK1114" s="240">
        <f>ROUND(I1114*H1114,2)</f>
        <v>0</v>
      </c>
      <c r="BL1114" s="18" t="s">
        <v>363</v>
      </c>
      <c r="BM1114" s="239" t="s">
        <v>1656</v>
      </c>
    </row>
    <row r="1115" s="14" customFormat="1">
      <c r="A1115" s="14"/>
      <c r="B1115" s="252"/>
      <c r="C1115" s="253"/>
      <c r="D1115" s="243" t="s">
        <v>233</v>
      </c>
      <c r="E1115" s="254" t="s">
        <v>1</v>
      </c>
      <c r="F1115" s="255" t="s">
        <v>1657</v>
      </c>
      <c r="G1115" s="253"/>
      <c r="H1115" s="256">
        <v>16.600000000000001</v>
      </c>
      <c r="I1115" s="257"/>
      <c r="J1115" s="253"/>
      <c r="K1115" s="253"/>
      <c r="L1115" s="258"/>
      <c r="M1115" s="259"/>
      <c r="N1115" s="260"/>
      <c r="O1115" s="260"/>
      <c r="P1115" s="260"/>
      <c r="Q1115" s="260"/>
      <c r="R1115" s="260"/>
      <c r="S1115" s="260"/>
      <c r="T1115" s="26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2" t="s">
        <v>233</v>
      </c>
      <c r="AU1115" s="262" t="s">
        <v>85</v>
      </c>
      <c r="AV1115" s="14" t="s">
        <v>85</v>
      </c>
      <c r="AW1115" s="14" t="s">
        <v>32</v>
      </c>
      <c r="AX1115" s="14" t="s">
        <v>83</v>
      </c>
      <c r="AY1115" s="262" t="s">
        <v>224</v>
      </c>
    </row>
    <row r="1116" s="2" customFormat="1" ht="33" customHeight="1">
      <c r="A1116" s="39"/>
      <c r="B1116" s="40"/>
      <c r="C1116" s="228" t="s">
        <v>1296</v>
      </c>
      <c r="D1116" s="228" t="s">
        <v>226</v>
      </c>
      <c r="E1116" s="229" t="s">
        <v>1658</v>
      </c>
      <c r="F1116" s="230" t="s">
        <v>1659</v>
      </c>
      <c r="G1116" s="231" t="s">
        <v>416</v>
      </c>
      <c r="H1116" s="232">
        <v>25</v>
      </c>
      <c r="I1116" s="233"/>
      <c r="J1116" s="234">
        <f>ROUND(I1116*H1116,2)</f>
        <v>0</v>
      </c>
      <c r="K1116" s="230" t="s">
        <v>230</v>
      </c>
      <c r="L1116" s="45"/>
      <c r="M1116" s="235" t="s">
        <v>1</v>
      </c>
      <c r="N1116" s="236" t="s">
        <v>41</v>
      </c>
      <c r="O1116" s="92"/>
      <c r="P1116" s="237">
        <f>O1116*H1116</f>
        <v>0</v>
      </c>
      <c r="Q1116" s="237">
        <v>0.0028700000000000002</v>
      </c>
      <c r="R1116" s="237">
        <f>Q1116*H1116</f>
        <v>0.071750000000000008</v>
      </c>
      <c r="S1116" s="237">
        <v>0</v>
      </c>
      <c r="T1116" s="238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9" t="s">
        <v>363</v>
      </c>
      <c r="AT1116" s="239" t="s">
        <v>226</v>
      </c>
      <c r="AU1116" s="239" t="s">
        <v>85</v>
      </c>
      <c r="AY1116" s="18" t="s">
        <v>224</v>
      </c>
      <c r="BE1116" s="240">
        <f>IF(N1116="základní",J1116,0)</f>
        <v>0</v>
      </c>
      <c r="BF1116" s="240">
        <f>IF(N1116="snížená",J1116,0)</f>
        <v>0</v>
      </c>
      <c r="BG1116" s="240">
        <f>IF(N1116="zákl. přenesená",J1116,0)</f>
        <v>0</v>
      </c>
      <c r="BH1116" s="240">
        <f>IF(N1116="sníž. přenesená",J1116,0)</f>
        <v>0</v>
      </c>
      <c r="BI1116" s="240">
        <f>IF(N1116="nulová",J1116,0)</f>
        <v>0</v>
      </c>
      <c r="BJ1116" s="18" t="s">
        <v>83</v>
      </c>
      <c r="BK1116" s="240">
        <f>ROUND(I1116*H1116,2)</f>
        <v>0</v>
      </c>
      <c r="BL1116" s="18" t="s">
        <v>363</v>
      </c>
      <c r="BM1116" s="239" t="s">
        <v>1660</v>
      </c>
    </row>
    <row r="1117" s="14" customFormat="1">
      <c r="A1117" s="14"/>
      <c r="B1117" s="252"/>
      <c r="C1117" s="253"/>
      <c r="D1117" s="243" t="s">
        <v>233</v>
      </c>
      <c r="E1117" s="254" t="s">
        <v>1</v>
      </c>
      <c r="F1117" s="255" t="s">
        <v>1661</v>
      </c>
      <c r="G1117" s="253"/>
      <c r="H1117" s="256">
        <v>25</v>
      </c>
      <c r="I1117" s="257"/>
      <c r="J1117" s="253"/>
      <c r="K1117" s="253"/>
      <c r="L1117" s="258"/>
      <c r="M1117" s="259"/>
      <c r="N1117" s="260"/>
      <c r="O1117" s="260"/>
      <c r="P1117" s="260"/>
      <c r="Q1117" s="260"/>
      <c r="R1117" s="260"/>
      <c r="S1117" s="260"/>
      <c r="T1117" s="26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2" t="s">
        <v>233</v>
      </c>
      <c r="AU1117" s="262" t="s">
        <v>85</v>
      </c>
      <c r="AV1117" s="14" t="s">
        <v>85</v>
      </c>
      <c r="AW1117" s="14" t="s">
        <v>32</v>
      </c>
      <c r="AX1117" s="14" t="s">
        <v>83</v>
      </c>
      <c r="AY1117" s="262" t="s">
        <v>224</v>
      </c>
    </row>
    <row r="1118" s="2" customFormat="1" ht="33" customHeight="1">
      <c r="A1118" s="39"/>
      <c r="B1118" s="40"/>
      <c r="C1118" s="228" t="s">
        <v>1662</v>
      </c>
      <c r="D1118" s="228" t="s">
        <v>226</v>
      </c>
      <c r="E1118" s="229" t="s">
        <v>1663</v>
      </c>
      <c r="F1118" s="230" t="s">
        <v>1664</v>
      </c>
      <c r="G1118" s="231" t="s">
        <v>416</v>
      </c>
      <c r="H1118" s="232">
        <v>10.300000000000001</v>
      </c>
      <c r="I1118" s="233"/>
      <c r="J1118" s="234">
        <f>ROUND(I1118*H1118,2)</f>
        <v>0</v>
      </c>
      <c r="K1118" s="230" t="s">
        <v>230</v>
      </c>
      <c r="L1118" s="45"/>
      <c r="M1118" s="235" t="s">
        <v>1</v>
      </c>
      <c r="N1118" s="236" t="s">
        <v>41</v>
      </c>
      <c r="O1118" s="92"/>
      <c r="P1118" s="237">
        <f>O1118*H1118</f>
        <v>0</v>
      </c>
      <c r="Q1118" s="237">
        <v>0.0069199999999999999</v>
      </c>
      <c r="R1118" s="237">
        <f>Q1118*H1118</f>
        <v>0.071276000000000006</v>
      </c>
      <c r="S1118" s="237">
        <v>0</v>
      </c>
      <c r="T1118" s="238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39" t="s">
        <v>363</v>
      </c>
      <c r="AT1118" s="239" t="s">
        <v>226</v>
      </c>
      <c r="AU1118" s="239" t="s">
        <v>85</v>
      </c>
      <c r="AY1118" s="18" t="s">
        <v>224</v>
      </c>
      <c r="BE1118" s="240">
        <f>IF(N1118="základní",J1118,0)</f>
        <v>0</v>
      </c>
      <c r="BF1118" s="240">
        <f>IF(N1118="snížená",J1118,0)</f>
        <v>0</v>
      </c>
      <c r="BG1118" s="240">
        <f>IF(N1118="zákl. přenesená",J1118,0)</f>
        <v>0</v>
      </c>
      <c r="BH1118" s="240">
        <f>IF(N1118="sníž. přenesená",J1118,0)</f>
        <v>0</v>
      </c>
      <c r="BI1118" s="240">
        <f>IF(N1118="nulová",J1118,0)</f>
        <v>0</v>
      </c>
      <c r="BJ1118" s="18" t="s">
        <v>83</v>
      </c>
      <c r="BK1118" s="240">
        <f>ROUND(I1118*H1118,2)</f>
        <v>0</v>
      </c>
      <c r="BL1118" s="18" t="s">
        <v>363</v>
      </c>
      <c r="BM1118" s="239" t="s">
        <v>1665</v>
      </c>
    </row>
    <row r="1119" s="14" customFormat="1">
      <c r="A1119" s="14"/>
      <c r="B1119" s="252"/>
      <c r="C1119" s="253"/>
      <c r="D1119" s="243" t="s">
        <v>233</v>
      </c>
      <c r="E1119" s="254" t="s">
        <v>1</v>
      </c>
      <c r="F1119" s="255" t="s">
        <v>1666</v>
      </c>
      <c r="G1119" s="253"/>
      <c r="H1119" s="256">
        <v>10.300000000000001</v>
      </c>
      <c r="I1119" s="257"/>
      <c r="J1119" s="253"/>
      <c r="K1119" s="253"/>
      <c r="L1119" s="258"/>
      <c r="M1119" s="259"/>
      <c r="N1119" s="260"/>
      <c r="O1119" s="260"/>
      <c r="P1119" s="260"/>
      <c r="Q1119" s="260"/>
      <c r="R1119" s="260"/>
      <c r="S1119" s="260"/>
      <c r="T1119" s="261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2" t="s">
        <v>233</v>
      </c>
      <c r="AU1119" s="262" t="s">
        <v>85</v>
      </c>
      <c r="AV1119" s="14" t="s">
        <v>85</v>
      </c>
      <c r="AW1119" s="14" t="s">
        <v>32</v>
      </c>
      <c r="AX1119" s="14" t="s">
        <v>83</v>
      </c>
      <c r="AY1119" s="262" t="s">
        <v>224</v>
      </c>
    </row>
    <row r="1120" s="2" customFormat="1" ht="33" customHeight="1">
      <c r="A1120" s="39"/>
      <c r="B1120" s="40"/>
      <c r="C1120" s="228" t="s">
        <v>1667</v>
      </c>
      <c r="D1120" s="228" t="s">
        <v>226</v>
      </c>
      <c r="E1120" s="229" t="s">
        <v>1668</v>
      </c>
      <c r="F1120" s="230" t="s">
        <v>1669</v>
      </c>
      <c r="G1120" s="231" t="s">
        <v>416</v>
      </c>
      <c r="H1120" s="232">
        <v>33.200000000000003</v>
      </c>
      <c r="I1120" s="233"/>
      <c r="J1120" s="234">
        <f>ROUND(I1120*H1120,2)</f>
        <v>0</v>
      </c>
      <c r="K1120" s="230" t="s">
        <v>230</v>
      </c>
      <c r="L1120" s="45"/>
      <c r="M1120" s="235" t="s">
        <v>1</v>
      </c>
      <c r="N1120" s="236" t="s">
        <v>41</v>
      </c>
      <c r="O1120" s="92"/>
      <c r="P1120" s="237">
        <f>O1120*H1120</f>
        <v>0</v>
      </c>
      <c r="Q1120" s="237">
        <v>0.0044400000000000004</v>
      </c>
      <c r="R1120" s="237">
        <f>Q1120*H1120</f>
        <v>0.14740800000000001</v>
      </c>
      <c r="S1120" s="237">
        <v>0</v>
      </c>
      <c r="T1120" s="238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9" t="s">
        <v>363</v>
      </c>
      <c r="AT1120" s="239" t="s">
        <v>226</v>
      </c>
      <c r="AU1120" s="239" t="s">
        <v>85</v>
      </c>
      <c r="AY1120" s="18" t="s">
        <v>224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8" t="s">
        <v>83</v>
      </c>
      <c r="BK1120" s="240">
        <f>ROUND(I1120*H1120,2)</f>
        <v>0</v>
      </c>
      <c r="BL1120" s="18" t="s">
        <v>363</v>
      </c>
      <c r="BM1120" s="239" t="s">
        <v>1670</v>
      </c>
    </row>
    <row r="1121" s="14" customFormat="1">
      <c r="A1121" s="14"/>
      <c r="B1121" s="252"/>
      <c r="C1121" s="253"/>
      <c r="D1121" s="243" t="s">
        <v>233</v>
      </c>
      <c r="E1121" s="254" t="s">
        <v>1</v>
      </c>
      <c r="F1121" s="255" t="s">
        <v>1671</v>
      </c>
      <c r="G1121" s="253"/>
      <c r="H1121" s="256">
        <v>33.200000000000003</v>
      </c>
      <c r="I1121" s="257"/>
      <c r="J1121" s="253"/>
      <c r="K1121" s="253"/>
      <c r="L1121" s="258"/>
      <c r="M1121" s="259"/>
      <c r="N1121" s="260"/>
      <c r="O1121" s="260"/>
      <c r="P1121" s="260"/>
      <c r="Q1121" s="260"/>
      <c r="R1121" s="260"/>
      <c r="S1121" s="260"/>
      <c r="T1121" s="261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2" t="s">
        <v>233</v>
      </c>
      <c r="AU1121" s="262" t="s">
        <v>85</v>
      </c>
      <c r="AV1121" s="14" t="s">
        <v>85</v>
      </c>
      <c r="AW1121" s="14" t="s">
        <v>32</v>
      </c>
      <c r="AX1121" s="14" t="s">
        <v>83</v>
      </c>
      <c r="AY1121" s="262" t="s">
        <v>224</v>
      </c>
    </row>
    <row r="1122" s="2" customFormat="1" ht="33" customHeight="1">
      <c r="A1122" s="39"/>
      <c r="B1122" s="40"/>
      <c r="C1122" s="228" t="s">
        <v>1672</v>
      </c>
      <c r="D1122" s="228" t="s">
        <v>226</v>
      </c>
      <c r="E1122" s="229" t="s">
        <v>1673</v>
      </c>
      <c r="F1122" s="230" t="s">
        <v>1674</v>
      </c>
      <c r="G1122" s="231" t="s">
        <v>416</v>
      </c>
      <c r="H1122" s="232">
        <v>10.75</v>
      </c>
      <c r="I1122" s="233"/>
      <c r="J1122" s="234">
        <f>ROUND(I1122*H1122,2)</f>
        <v>0</v>
      </c>
      <c r="K1122" s="230" t="s">
        <v>230</v>
      </c>
      <c r="L1122" s="45"/>
      <c r="M1122" s="235" t="s">
        <v>1</v>
      </c>
      <c r="N1122" s="236" t="s">
        <v>41</v>
      </c>
      <c r="O1122" s="92"/>
      <c r="P1122" s="237">
        <f>O1122*H1122</f>
        <v>0</v>
      </c>
      <c r="Q1122" s="237">
        <v>0.0059100000000000003</v>
      </c>
      <c r="R1122" s="237">
        <f>Q1122*H1122</f>
        <v>0.063532500000000006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363</v>
      </c>
      <c r="AT1122" s="239" t="s">
        <v>226</v>
      </c>
      <c r="AU1122" s="239" t="s">
        <v>85</v>
      </c>
      <c r="AY1122" s="18" t="s">
        <v>224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83</v>
      </c>
      <c r="BK1122" s="240">
        <f>ROUND(I1122*H1122,2)</f>
        <v>0</v>
      </c>
      <c r="BL1122" s="18" t="s">
        <v>363</v>
      </c>
      <c r="BM1122" s="239" t="s">
        <v>1675</v>
      </c>
    </row>
    <row r="1123" s="14" customFormat="1">
      <c r="A1123" s="14"/>
      <c r="B1123" s="252"/>
      <c r="C1123" s="253"/>
      <c r="D1123" s="243" t="s">
        <v>233</v>
      </c>
      <c r="E1123" s="254" t="s">
        <v>1</v>
      </c>
      <c r="F1123" s="255" t="s">
        <v>1676</v>
      </c>
      <c r="G1123" s="253"/>
      <c r="H1123" s="256">
        <v>10.75</v>
      </c>
      <c r="I1123" s="257"/>
      <c r="J1123" s="253"/>
      <c r="K1123" s="253"/>
      <c r="L1123" s="258"/>
      <c r="M1123" s="259"/>
      <c r="N1123" s="260"/>
      <c r="O1123" s="260"/>
      <c r="P1123" s="260"/>
      <c r="Q1123" s="260"/>
      <c r="R1123" s="260"/>
      <c r="S1123" s="260"/>
      <c r="T1123" s="261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2" t="s">
        <v>233</v>
      </c>
      <c r="AU1123" s="262" t="s">
        <v>85</v>
      </c>
      <c r="AV1123" s="14" t="s">
        <v>85</v>
      </c>
      <c r="AW1123" s="14" t="s">
        <v>32</v>
      </c>
      <c r="AX1123" s="14" t="s">
        <v>83</v>
      </c>
      <c r="AY1123" s="262" t="s">
        <v>224</v>
      </c>
    </row>
    <row r="1124" s="2" customFormat="1" ht="24.15" customHeight="1">
      <c r="A1124" s="39"/>
      <c r="B1124" s="40"/>
      <c r="C1124" s="228" t="s">
        <v>1677</v>
      </c>
      <c r="D1124" s="228" t="s">
        <v>226</v>
      </c>
      <c r="E1124" s="229" t="s">
        <v>1678</v>
      </c>
      <c r="F1124" s="230" t="s">
        <v>1679</v>
      </c>
      <c r="G1124" s="231" t="s">
        <v>416</v>
      </c>
      <c r="H1124" s="232">
        <v>27.800000000000001</v>
      </c>
      <c r="I1124" s="233"/>
      <c r="J1124" s="234">
        <f>ROUND(I1124*H1124,2)</f>
        <v>0</v>
      </c>
      <c r="K1124" s="230" t="s">
        <v>230</v>
      </c>
      <c r="L1124" s="45"/>
      <c r="M1124" s="235" t="s">
        <v>1</v>
      </c>
      <c r="N1124" s="236" t="s">
        <v>41</v>
      </c>
      <c r="O1124" s="92"/>
      <c r="P1124" s="237">
        <f>O1124*H1124</f>
        <v>0</v>
      </c>
      <c r="Q1124" s="237">
        <v>0.00172</v>
      </c>
      <c r="R1124" s="237">
        <f>Q1124*H1124</f>
        <v>0.047815999999999997</v>
      </c>
      <c r="S1124" s="237">
        <v>0</v>
      </c>
      <c r="T1124" s="238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9" t="s">
        <v>363</v>
      </c>
      <c r="AT1124" s="239" t="s">
        <v>226</v>
      </c>
      <c r="AU1124" s="239" t="s">
        <v>85</v>
      </c>
      <c r="AY1124" s="18" t="s">
        <v>224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8" t="s">
        <v>83</v>
      </c>
      <c r="BK1124" s="240">
        <f>ROUND(I1124*H1124,2)</f>
        <v>0</v>
      </c>
      <c r="BL1124" s="18" t="s">
        <v>363</v>
      </c>
      <c r="BM1124" s="239" t="s">
        <v>1680</v>
      </c>
    </row>
    <row r="1125" s="14" customFormat="1">
      <c r="A1125" s="14"/>
      <c r="B1125" s="252"/>
      <c r="C1125" s="253"/>
      <c r="D1125" s="243" t="s">
        <v>233</v>
      </c>
      <c r="E1125" s="254" t="s">
        <v>1</v>
      </c>
      <c r="F1125" s="255" t="s">
        <v>1681</v>
      </c>
      <c r="G1125" s="253"/>
      <c r="H1125" s="256">
        <v>27.800000000000001</v>
      </c>
      <c r="I1125" s="257"/>
      <c r="J1125" s="253"/>
      <c r="K1125" s="253"/>
      <c r="L1125" s="258"/>
      <c r="M1125" s="259"/>
      <c r="N1125" s="260"/>
      <c r="O1125" s="260"/>
      <c r="P1125" s="260"/>
      <c r="Q1125" s="260"/>
      <c r="R1125" s="260"/>
      <c r="S1125" s="260"/>
      <c r="T1125" s="261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2" t="s">
        <v>233</v>
      </c>
      <c r="AU1125" s="262" t="s">
        <v>85</v>
      </c>
      <c r="AV1125" s="14" t="s">
        <v>85</v>
      </c>
      <c r="AW1125" s="14" t="s">
        <v>32</v>
      </c>
      <c r="AX1125" s="14" t="s">
        <v>83</v>
      </c>
      <c r="AY1125" s="262" t="s">
        <v>224</v>
      </c>
    </row>
    <row r="1126" s="2" customFormat="1" ht="24.15" customHeight="1">
      <c r="A1126" s="39"/>
      <c r="B1126" s="40"/>
      <c r="C1126" s="228" t="s">
        <v>1682</v>
      </c>
      <c r="D1126" s="228" t="s">
        <v>226</v>
      </c>
      <c r="E1126" s="229" t="s">
        <v>1683</v>
      </c>
      <c r="F1126" s="230" t="s">
        <v>1684</v>
      </c>
      <c r="G1126" s="231" t="s">
        <v>416</v>
      </c>
      <c r="H1126" s="232">
        <v>30.149999999999999</v>
      </c>
      <c r="I1126" s="233"/>
      <c r="J1126" s="234">
        <f>ROUND(I1126*H1126,2)</f>
        <v>0</v>
      </c>
      <c r="K1126" s="230" t="s">
        <v>230</v>
      </c>
      <c r="L1126" s="45"/>
      <c r="M1126" s="235" t="s">
        <v>1</v>
      </c>
      <c r="N1126" s="236" t="s">
        <v>41</v>
      </c>
      <c r="O1126" s="92"/>
      <c r="P1126" s="237">
        <f>O1126*H1126</f>
        <v>0</v>
      </c>
      <c r="Q1126" s="237">
        <v>0.0028300000000000001</v>
      </c>
      <c r="R1126" s="237">
        <f>Q1126*H1126</f>
        <v>0.085324499999999998</v>
      </c>
      <c r="S1126" s="237">
        <v>0</v>
      </c>
      <c r="T1126" s="238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9" t="s">
        <v>363</v>
      </c>
      <c r="AT1126" s="239" t="s">
        <v>226</v>
      </c>
      <c r="AU1126" s="239" t="s">
        <v>85</v>
      </c>
      <c r="AY1126" s="18" t="s">
        <v>224</v>
      </c>
      <c r="BE1126" s="240">
        <f>IF(N1126="základní",J1126,0)</f>
        <v>0</v>
      </c>
      <c r="BF1126" s="240">
        <f>IF(N1126="snížená",J1126,0)</f>
        <v>0</v>
      </c>
      <c r="BG1126" s="240">
        <f>IF(N1126="zákl. přenesená",J1126,0)</f>
        <v>0</v>
      </c>
      <c r="BH1126" s="240">
        <f>IF(N1126="sníž. přenesená",J1126,0)</f>
        <v>0</v>
      </c>
      <c r="BI1126" s="240">
        <f>IF(N1126="nulová",J1126,0)</f>
        <v>0</v>
      </c>
      <c r="BJ1126" s="18" t="s">
        <v>83</v>
      </c>
      <c r="BK1126" s="240">
        <f>ROUND(I1126*H1126,2)</f>
        <v>0</v>
      </c>
      <c r="BL1126" s="18" t="s">
        <v>363</v>
      </c>
      <c r="BM1126" s="239" t="s">
        <v>1685</v>
      </c>
    </row>
    <row r="1127" s="14" customFormat="1">
      <c r="A1127" s="14"/>
      <c r="B1127" s="252"/>
      <c r="C1127" s="253"/>
      <c r="D1127" s="243" t="s">
        <v>233</v>
      </c>
      <c r="E1127" s="254" t="s">
        <v>1</v>
      </c>
      <c r="F1127" s="255" t="s">
        <v>1686</v>
      </c>
      <c r="G1127" s="253"/>
      <c r="H1127" s="256">
        <v>30.149999999999999</v>
      </c>
      <c r="I1127" s="257"/>
      <c r="J1127" s="253"/>
      <c r="K1127" s="253"/>
      <c r="L1127" s="258"/>
      <c r="M1127" s="259"/>
      <c r="N1127" s="260"/>
      <c r="O1127" s="260"/>
      <c r="P1127" s="260"/>
      <c r="Q1127" s="260"/>
      <c r="R1127" s="260"/>
      <c r="S1127" s="260"/>
      <c r="T1127" s="261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2" t="s">
        <v>233</v>
      </c>
      <c r="AU1127" s="262" t="s">
        <v>85</v>
      </c>
      <c r="AV1127" s="14" t="s">
        <v>85</v>
      </c>
      <c r="AW1127" s="14" t="s">
        <v>32</v>
      </c>
      <c r="AX1127" s="14" t="s">
        <v>83</v>
      </c>
      <c r="AY1127" s="262" t="s">
        <v>224</v>
      </c>
    </row>
    <row r="1128" s="2" customFormat="1" ht="37.8" customHeight="1">
      <c r="A1128" s="39"/>
      <c r="B1128" s="40"/>
      <c r="C1128" s="228" t="s">
        <v>1687</v>
      </c>
      <c r="D1128" s="228" t="s">
        <v>226</v>
      </c>
      <c r="E1128" s="229" t="s">
        <v>1688</v>
      </c>
      <c r="F1128" s="230" t="s">
        <v>1689</v>
      </c>
      <c r="G1128" s="231" t="s">
        <v>416</v>
      </c>
      <c r="H1128" s="232">
        <v>7.2300000000000004</v>
      </c>
      <c r="I1128" s="233"/>
      <c r="J1128" s="234">
        <f>ROUND(I1128*H1128,2)</f>
        <v>0</v>
      </c>
      <c r="K1128" s="230" t="s">
        <v>230</v>
      </c>
      <c r="L1128" s="45"/>
      <c r="M1128" s="235" t="s">
        <v>1</v>
      </c>
      <c r="N1128" s="236" t="s">
        <v>41</v>
      </c>
      <c r="O1128" s="92"/>
      <c r="P1128" s="237">
        <f>O1128*H1128</f>
        <v>0</v>
      </c>
      <c r="Q1128" s="237">
        <v>0.0035100000000000001</v>
      </c>
      <c r="R1128" s="237">
        <f>Q1128*H1128</f>
        <v>0.025377300000000002</v>
      </c>
      <c r="S1128" s="237">
        <v>0</v>
      </c>
      <c r="T1128" s="238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39" t="s">
        <v>363</v>
      </c>
      <c r="AT1128" s="239" t="s">
        <v>226</v>
      </c>
      <c r="AU1128" s="239" t="s">
        <v>85</v>
      </c>
      <c r="AY1128" s="18" t="s">
        <v>224</v>
      </c>
      <c r="BE1128" s="240">
        <f>IF(N1128="základní",J1128,0)</f>
        <v>0</v>
      </c>
      <c r="BF1128" s="240">
        <f>IF(N1128="snížená",J1128,0)</f>
        <v>0</v>
      </c>
      <c r="BG1128" s="240">
        <f>IF(N1128="zákl. přenesená",J1128,0)</f>
        <v>0</v>
      </c>
      <c r="BH1128" s="240">
        <f>IF(N1128="sníž. přenesená",J1128,0)</f>
        <v>0</v>
      </c>
      <c r="BI1128" s="240">
        <f>IF(N1128="nulová",J1128,0)</f>
        <v>0</v>
      </c>
      <c r="BJ1128" s="18" t="s">
        <v>83</v>
      </c>
      <c r="BK1128" s="240">
        <f>ROUND(I1128*H1128,2)</f>
        <v>0</v>
      </c>
      <c r="BL1128" s="18" t="s">
        <v>363</v>
      </c>
      <c r="BM1128" s="239" t="s">
        <v>1690</v>
      </c>
    </row>
    <row r="1129" s="14" customFormat="1">
      <c r="A1129" s="14"/>
      <c r="B1129" s="252"/>
      <c r="C1129" s="253"/>
      <c r="D1129" s="243" t="s">
        <v>233</v>
      </c>
      <c r="E1129" s="254" t="s">
        <v>1</v>
      </c>
      <c r="F1129" s="255" t="s">
        <v>1691</v>
      </c>
      <c r="G1129" s="253"/>
      <c r="H1129" s="256">
        <v>7.2300000000000004</v>
      </c>
      <c r="I1129" s="257"/>
      <c r="J1129" s="253"/>
      <c r="K1129" s="253"/>
      <c r="L1129" s="258"/>
      <c r="M1129" s="259"/>
      <c r="N1129" s="260"/>
      <c r="O1129" s="260"/>
      <c r="P1129" s="260"/>
      <c r="Q1129" s="260"/>
      <c r="R1129" s="260"/>
      <c r="S1129" s="260"/>
      <c r="T1129" s="261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2" t="s">
        <v>233</v>
      </c>
      <c r="AU1129" s="262" t="s">
        <v>85</v>
      </c>
      <c r="AV1129" s="14" t="s">
        <v>85</v>
      </c>
      <c r="AW1129" s="14" t="s">
        <v>32</v>
      </c>
      <c r="AX1129" s="14" t="s">
        <v>83</v>
      </c>
      <c r="AY1129" s="262" t="s">
        <v>224</v>
      </c>
    </row>
    <row r="1130" s="2" customFormat="1" ht="37.8" customHeight="1">
      <c r="A1130" s="39"/>
      <c r="B1130" s="40"/>
      <c r="C1130" s="228" t="s">
        <v>1692</v>
      </c>
      <c r="D1130" s="228" t="s">
        <v>226</v>
      </c>
      <c r="E1130" s="229" t="s">
        <v>1693</v>
      </c>
      <c r="F1130" s="230" t="s">
        <v>1694</v>
      </c>
      <c r="G1130" s="231" t="s">
        <v>416</v>
      </c>
      <c r="H1130" s="232">
        <v>42.100000000000001</v>
      </c>
      <c r="I1130" s="233"/>
      <c r="J1130" s="234">
        <f>ROUND(I1130*H1130,2)</f>
        <v>0</v>
      </c>
      <c r="K1130" s="230" t="s">
        <v>230</v>
      </c>
      <c r="L1130" s="45"/>
      <c r="M1130" s="235" t="s">
        <v>1</v>
      </c>
      <c r="N1130" s="236" t="s">
        <v>41</v>
      </c>
      <c r="O1130" s="92"/>
      <c r="P1130" s="237">
        <f>O1130*H1130</f>
        <v>0</v>
      </c>
      <c r="Q1130" s="237">
        <v>0.0043800000000000002</v>
      </c>
      <c r="R1130" s="237">
        <f>Q1130*H1130</f>
        <v>0.18439800000000001</v>
      </c>
      <c r="S1130" s="237">
        <v>0</v>
      </c>
      <c r="T1130" s="238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39" t="s">
        <v>363</v>
      </c>
      <c r="AT1130" s="239" t="s">
        <v>226</v>
      </c>
      <c r="AU1130" s="239" t="s">
        <v>85</v>
      </c>
      <c r="AY1130" s="18" t="s">
        <v>224</v>
      </c>
      <c r="BE1130" s="240">
        <f>IF(N1130="základní",J1130,0)</f>
        <v>0</v>
      </c>
      <c r="BF1130" s="240">
        <f>IF(N1130="snížená",J1130,0)</f>
        <v>0</v>
      </c>
      <c r="BG1130" s="240">
        <f>IF(N1130="zákl. přenesená",J1130,0)</f>
        <v>0</v>
      </c>
      <c r="BH1130" s="240">
        <f>IF(N1130="sníž. přenesená",J1130,0)</f>
        <v>0</v>
      </c>
      <c r="BI1130" s="240">
        <f>IF(N1130="nulová",J1130,0)</f>
        <v>0</v>
      </c>
      <c r="BJ1130" s="18" t="s">
        <v>83</v>
      </c>
      <c r="BK1130" s="240">
        <f>ROUND(I1130*H1130,2)</f>
        <v>0</v>
      </c>
      <c r="BL1130" s="18" t="s">
        <v>363</v>
      </c>
      <c r="BM1130" s="239" t="s">
        <v>1695</v>
      </c>
    </row>
    <row r="1131" s="14" customFormat="1">
      <c r="A1131" s="14"/>
      <c r="B1131" s="252"/>
      <c r="C1131" s="253"/>
      <c r="D1131" s="243" t="s">
        <v>233</v>
      </c>
      <c r="E1131" s="254" t="s">
        <v>1</v>
      </c>
      <c r="F1131" s="255" t="s">
        <v>1696</v>
      </c>
      <c r="G1131" s="253"/>
      <c r="H1131" s="256">
        <v>42.100000000000001</v>
      </c>
      <c r="I1131" s="257"/>
      <c r="J1131" s="253"/>
      <c r="K1131" s="253"/>
      <c r="L1131" s="258"/>
      <c r="M1131" s="259"/>
      <c r="N1131" s="260"/>
      <c r="O1131" s="260"/>
      <c r="P1131" s="260"/>
      <c r="Q1131" s="260"/>
      <c r="R1131" s="260"/>
      <c r="S1131" s="260"/>
      <c r="T1131" s="261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2" t="s">
        <v>233</v>
      </c>
      <c r="AU1131" s="262" t="s">
        <v>85</v>
      </c>
      <c r="AV1131" s="14" t="s">
        <v>85</v>
      </c>
      <c r="AW1131" s="14" t="s">
        <v>32</v>
      </c>
      <c r="AX1131" s="14" t="s">
        <v>83</v>
      </c>
      <c r="AY1131" s="262" t="s">
        <v>224</v>
      </c>
    </row>
    <row r="1132" s="2" customFormat="1" ht="33" customHeight="1">
      <c r="A1132" s="39"/>
      <c r="B1132" s="40"/>
      <c r="C1132" s="228" t="s">
        <v>1697</v>
      </c>
      <c r="D1132" s="228" t="s">
        <v>226</v>
      </c>
      <c r="E1132" s="229" t="s">
        <v>1698</v>
      </c>
      <c r="F1132" s="230" t="s">
        <v>1699</v>
      </c>
      <c r="G1132" s="231" t="s">
        <v>416</v>
      </c>
      <c r="H1132" s="232">
        <v>5.9900000000000002</v>
      </c>
      <c r="I1132" s="233"/>
      <c r="J1132" s="234">
        <f>ROUND(I1132*H1132,2)</f>
        <v>0</v>
      </c>
      <c r="K1132" s="230" t="s">
        <v>230</v>
      </c>
      <c r="L1132" s="45"/>
      <c r="M1132" s="235" t="s">
        <v>1</v>
      </c>
      <c r="N1132" s="236" t="s">
        <v>41</v>
      </c>
      <c r="O1132" s="92"/>
      <c r="P1132" s="237">
        <f>O1132*H1132</f>
        <v>0</v>
      </c>
      <c r="Q1132" s="237">
        <v>0.0022200000000000002</v>
      </c>
      <c r="R1132" s="237">
        <f>Q1132*H1132</f>
        <v>0.013297800000000002</v>
      </c>
      <c r="S1132" s="237">
        <v>0</v>
      </c>
      <c r="T1132" s="238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9" t="s">
        <v>363</v>
      </c>
      <c r="AT1132" s="239" t="s">
        <v>226</v>
      </c>
      <c r="AU1132" s="239" t="s">
        <v>85</v>
      </c>
      <c r="AY1132" s="18" t="s">
        <v>224</v>
      </c>
      <c r="BE1132" s="240">
        <f>IF(N1132="základní",J1132,0)</f>
        <v>0</v>
      </c>
      <c r="BF1132" s="240">
        <f>IF(N1132="snížená",J1132,0)</f>
        <v>0</v>
      </c>
      <c r="BG1132" s="240">
        <f>IF(N1132="zákl. přenesená",J1132,0)</f>
        <v>0</v>
      </c>
      <c r="BH1132" s="240">
        <f>IF(N1132="sníž. přenesená",J1132,0)</f>
        <v>0</v>
      </c>
      <c r="BI1132" s="240">
        <f>IF(N1132="nulová",J1132,0)</f>
        <v>0</v>
      </c>
      <c r="BJ1132" s="18" t="s">
        <v>83</v>
      </c>
      <c r="BK1132" s="240">
        <f>ROUND(I1132*H1132,2)</f>
        <v>0</v>
      </c>
      <c r="BL1132" s="18" t="s">
        <v>363</v>
      </c>
      <c r="BM1132" s="239" t="s">
        <v>1700</v>
      </c>
    </row>
    <row r="1133" s="14" customFormat="1">
      <c r="A1133" s="14"/>
      <c r="B1133" s="252"/>
      <c r="C1133" s="253"/>
      <c r="D1133" s="243" t="s">
        <v>233</v>
      </c>
      <c r="E1133" s="254" t="s">
        <v>1</v>
      </c>
      <c r="F1133" s="255" t="s">
        <v>1701</v>
      </c>
      <c r="G1133" s="253"/>
      <c r="H1133" s="256">
        <v>0.80000000000000004</v>
      </c>
      <c r="I1133" s="257"/>
      <c r="J1133" s="253"/>
      <c r="K1133" s="253"/>
      <c r="L1133" s="258"/>
      <c r="M1133" s="259"/>
      <c r="N1133" s="260"/>
      <c r="O1133" s="260"/>
      <c r="P1133" s="260"/>
      <c r="Q1133" s="260"/>
      <c r="R1133" s="260"/>
      <c r="S1133" s="260"/>
      <c r="T1133" s="261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2" t="s">
        <v>233</v>
      </c>
      <c r="AU1133" s="262" t="s">
        <v>85</v>
      </c>
      <c r="AV1133" s="14" t="s">
        <v>85</v>
      </c>
      <c r="AW1133" s="14" t="s">
        <v>32</v>
      </c>
      <c r="AX1133" s="14" t="s">
        <v>76</v>
      </c>
      <c r="AY1133" s="262" t="s">
        <v>224</v>
      </c>
    </row>
    <row r="1134" s="14" customFormat="1">
      <c r="A1134" s="14"/>
      <c r="B1134" s="252"/>
      <c r="C1134" s="253"/>
      <c r="D1134" s="243" t="s">
        <v>233</v>
      </c>
      <c r="E1134" s="254" t="s">
        <v>1</v>
      </c>
      <c r="F1134" s="255" t="s">
        <v>1702</v>
      </c>
      <c r="G1134" s="253"/>
      <c r="H1134" s="256">
        <v>2</v>
      </c>
      <c r="I1134" s="257"/>
      <c r="J1134" s="253"/>
      <c r="K1134" s="253"/>
      <c r="L1134" s="258"/>
      <c r="M1134" s="259"/>
      <c r="N1134" s="260"/>
      <c r="O1134" s="260"/>
      <c r="P1134" s="260"/>
      <c r="Q1134" s="260"/>
      <c r="R1134" s="260"/>
      <c r="S1134" s="260"/>
      <c r="T1134" s="261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2" t="s">
        <v>233</v>
      </c>
      <c r="AU1134" s="262" t="s">
        <v>85</v>
      </c>
      <c r="AV1134" s="14" t="s">
        <v>85</v>
      </c>
      <c r="AW1134" s="14" t="s">
        <v>32</v>
      </c>
      <c r="AX1134" s="14" t="s">
        <v>76</v>
      </c>
      <c r="AY1134" s="262" t="s">
        <v>224</v>
      </c>
    </row>
    <row r="1135" s="14" customFormat="1">
      <c r="A1135" s="14"/>
      <c r="B1135" s="252"/>
      <c r="C1135" s="253"/>
      <c r="D1135" s="243" t="s">
        <v>233</v>
      </c>
      <c r="E1135" s="254" t="s">
        <v>1</v>
      </c>
      <c r="F1135" s="255" t="s">
        <v>1703</v>
      </c>
      <c r="G1135" s="253"/>
      <c r="H1135" s="256">
        <v>1.5900000000000001</v>
      </c>
      <c r="I1135" s="257"/>
      <c r="J1135" s="253"/>
      <c r="K1135" s="253"/>
      <c r="L1135" s="258"/>
      <c r="M1135" s="259"/>
      <c r="N1135" s="260"/>
      <c r="O1135" s="260"/>
      <c r="P1135" s="260"/>
      <c r="Q1135" s="260"/>
      <c r="R1135" s="260"/>
      <c r="S1135" s="260"/>
      <c r="T1135" s="26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2" t="s">
        <v>233</v>
      </c>
      <c r="AU1135" s="262" t="s">
        <v>85</v>
      </c>
      <c r="AV1135" s="14" t="s">
        <v>85</v>
      </c>
      <c r="AW1135" s="14" t="s">
        <v>32</v>
      </c>
      <c r="AX1135" s="14" t="s">
        <v>76</v>
      </c>
      <c r="AY1135" s="262" t="s">
        <v>224</v>
      </c>
    </row>
    <row r="1136" s="14" customFormat="1">
      <c r="A1136" s="14"/>
      <c r="B1136" s="252"/>
      <c r="C1136" s="253"/>
      <c r="D1136" s="243" t="s">
        <v>233</v>
      </c>
      <c r="E1136" s="254" t="s">
        <v>1</v>
      </c>
      <c r="F1136" s="255" t="s">
        <v>1704</v>
      </c>
      <c r="G1136" s="253"/>
      <c r="H1136" s="256">
        <v>0.80000000000000004</v>
      </c>
      <c r="I1136" s="257"/>
      <c r="J1136" s="253"/>
      <c r="K1136" s="253"/>
      <c r="L1136" s="258"/>
      <c r="M1136" s="259"/>
      <c r="N1136" s="260"/>
      <c r="O1136" s="260"/>
      <c r="P1136" s="260"/>
      <c r="Q1136" s="260"/>
      <c r="R1136" s="260"/>
      <c r="S1136" s="260"/>
      <c r="T1136" s="261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2" t="s">
        <v>233</v>
      </c>
      <c r="AU1136" s="262" t="s">
        <v>85</v>
      </c>
      <c r="AV1136" s="14" t="s">
        <v>85</v>
      </c>
      <c r="AW1136" s="14" t="s">
        <v>32</v>
      </c>
      <c r="AX1136" s="14" t="s">
        <v>76</v>
      </c>
      <c r="AY1136" s="262" t="s">
        <v>224</v>
      </c>
    </row>
    <row r="1137" s="14" customFormat="1">
      <c r="A1137" s="14"/>
      <c r="B1137" s="252"/>
      <c r="C1137" s="253"/>
      <c r="D1137" s="243" t="s">
        <v>233</v>
      </c>
      <c r="E1137" s="254" t="s">
        <v>1</v>
      </c>
      <c r="F1137" s="255" t="s">
        <v>1705</v>
      </c>
      <c r="G1137" s="253"/>
      <c r="H1137" s="256">
        <v>0.80000000000000004</v>
      </c>
      <c r="I1137" s="257"/>
      <c r="J1137" s="253"/>
      <c r="K1137" s="253"/>
      <c r="L1137" s="258"/>
      <c r="M1137" s="259"/>
      <c r="N1137" s="260"/>
      <c r="O1137" s="260"/>
      <c r="P1137" s="260"/>
      <c r="Q1137" s="260"/>
      <c r="R1137" s="260"/>
      <c r="S1137" s="260"/>
      <c r="T1137" s="261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2" t="s">
        <v>233</v>
      </c>
      <c r="AU1137" s="262" t="s">
        <v>85</v>
      </c>
      <c r="AV1137" s="14" t="s">
        <v>85</v>
      </c>
      <c r="AW1137" s="14" t="s">
        <v>32</v>
      </c>
      <c r="AX1137" s="14" t="s">
        <v>76</v>
      </c>
      <c r="AY1137" s="262" t="s">
        <v>224</v>
      </c>
    </row>
    <row r="1138" s="15" customFormat="1">
      <c r="A1138" s="15"/>
      <c r="B1138" s="263"/>
      <c r="C1138" s="264"/>
      <c r="D1138" s="243" t="s">
        <v>233</v>
      </c>
      <c r="E1138" s="265" t="s">
        <v>1</v>
      </c>
      <c r="F1138" s="266" t="s">
        <v>237</v>
      </c>
      <c r="G1138" s="264"/>
      <c r="H1138" s="267">
        <v>5.9900000000000002</v>
      </c>
      <c r="I1138" s="268"/>
      <c r="J1138" s="264"/>
      <c r="K1138" s="264"/>
      <c r="L1138" s="269"/>
      <c r="M1138" s="270"/>
      <c r="N1138" s="271"/>
      <c r="O1138" s="271"/>
      <c r="P1138" s="271"/>
      <c r="Q1138" s="271"/>
      <c r="R1138" s="271"/>
      <c r="S1138" s="271"/>
      <c r="T1138" s="272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3" t="s">
        <v>233</v>
      </c>
      <c r="AU1138" s="273" t="s">
        <v>85</v>
      </c>
      <c r="AV1138" s="15" t="s">
        <v>231</v>
      </c>
      <c r="AW1138" s="15" t="s">
        <v>32</v>
      </c>
      <c r="AX1138" s="15" t="s">
        <v>83</v>
      </c>
      <c r="AY1138" s="273" t="s">
        <v>224</v>
      </c>
    </row>
    <row r="1139" s="2" customFormat="1" ht="33" customHeight="1">
      <c r="A1139" s="39"/>
      <c r="B1139" s="40"/>
      <c r="C1139" s="228" t="s">
        <v>1706</v>
      </c>
      <c r="D1139" s="228" t="s">
        <v>226</v>
      </c>
      <c r="E1139" s="229" t="s">
        <v>1707</v>
      </c>
      <c r="F1139" s="230" t="s">
        <v>1708</v>
      </c>
      <c r="G1139" s="231" t="s">
        <v>416</v>
      </c>
      <c r="H1139" s="232">
        <v>1.25</v>
      </c>
      <c r="I1139" s="233"/>
      <c r="J1139" s="234">
        <f>ROUND(I1139*H1139,2)</f>
        <v>0</v>
      </c>
      <c r="K1139" s="230" t="s">
        <v>230</v>
      </c>
      <c r="L1139" s="45"/>
      <c r="M1139" s="235" t="s">
        <v>1</v>
      </c>
      <c r="N1139" s="236" t="s">
        <v>41</v>
      </c>
      <c r="O1139" s="92"/>
      <c r="P1139" s="237">
        <f>O1139*H1139</f>
        <v>0</v>
      </c>
      <c r="Q1139" s="237">
        <v>0.0013600000000000001</v>
      </c>
      <c r="R1139" s="237">
        <f>Q1139*H1139</f>
        <v>0.0017000000000000001</v>
      </c>
      <c r="S1139" s="237">
        <v>0</v>
      </c>
      <c r="T1139" s="238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9" t="s">
        <v>363</v>
      </c>
      <c r="AT1139" s="239" t="s">
        <v>226</v>
      </c>
      <c r="AU1139" s="239" t="s">
        <v>85</v>
      </c>
      <c r="AY1139" s="18" t="s">
        <v>224</v>
      </c>
      <c r="BE1139" s="240">
        <f>IF(N1139="základní",J1139,0)</f>
        <v>0</v>
      </c>
      <c r="BF1139" s="240">
        <f>IF(N1139="snížená",J1139,0)</f>
        <v>0</v>
      </c>
      <c r="BG1139" s="240">
        <f>IF(N1139="zákl. přenesená",J1139,0)</f>
        <v>0</v>
      </c>
      <c r="BH1139" s="240">
        <f>IF(N1139="sníž. přenesená",J1139,0)</f>
        <v>0</v>
      </c>
      <c r="BI1139" s="240">
        <f>IF(N1139="nulová",J1139,0)</f>
        <v>0</v>
      </c>
      <c r="BJ1139" s="18" t="s">
        <v>83</v>
      </c>
      <c r="BK1139" s="240">
        <f>ROUND(I1139*H1139,2)</f>
        <v>0</v>
      </c>
      <c r="BL1139" s="18" t="s">
        <v>363</v>
      </c>
      <c r="BM1139" s="239" t="s">
        <v>1709</v>
      </c>
    </row>
    <row r="1140" s="14" customFormat="1">
      <c r="A1140" s="14"/>
      <c r="B1140" s="252"/>
      <c r="C1140" s="253"/>
      <c r="D1140" s="243" t="s">
        <v>233</v>
      </c>
      <c r="E1140" s="254" t="s">
        <v>1</v>
      </c>
      <c r="F1140" s="255" t="s">
        <v>1710</v>
      </c>
      <c r="G1140" s="253"/>
      <c r="H1140" s="256">
        <v>1.25</v>
      </c>
      <c r="I1140" s="257"/>
      <c r="J1140" s="253"/>
      <c r="K1140" s="253"/>
      <c r="L1140" s="258"/>
      <c r="M1140" s="259"/>
      <c r="N1140" s="260"/>
      <c r="O1140" s="260"/>
      <c r="P1140" s="260"/>
      <c r="Q1140" s="260"/>
      <c r="R1140" s="260"/>
      <c r="S1140" s="260"/>
      <c r="T1140" s="261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2" t="s">
        <v>233</v>
      </c>
      <c r="AU1140" s="262" t="s">
        <v>85</v>
      </c>
      <c r="AV1140" s="14" t="s">
        <v>85</v>
      </c>
      <c r="AW1140" s="14" t="s">
        <v>32</v>
      </c>
      <c r="AX1140" s="14" t="s">
        <v>83</v>
      </c>
      <c r="AY1140" s="262" t="s">
        <v>224</v>
      </c>
    </row>
    <row r="1141" s="2" customFormat="1" ht="33" customHeight="1">
      <c r="A1141" s="39"/>
      <c r="B1141" s="40"/>
      <c r="C1141" s="228" t="s">
        <v>1711</v>
      </c>
      <c r="D1141" s="228" t="s">
        <v>226</v>
      </c>
      <c r="E1141" s="229" t="s">
        <v>1712</v>
      </c>
      <c r="F1141" s="230" t="s">
        <v>1713</v>
      </c>
      <c r="G1141" s="231" t="s">
        <v>416</v>
      </c>
      <c r="H1141" s="232">
        <v>4.3700000000000001</v>
      </c>
      <c r="I1141" s="233"/>
      <c r="J1141" s="234">
        <f>ROUND(I1141*H1141,2)</f>
        <v>0</v>
      </c>
      <c r="K1141" s="230" t="s">
        <v>230</v>
      </c>
      <c r="L1141" s="45"/>
      <c r="M1141" s="235" t="s">
        <v>1</v>
      </c>
      <c r="N1141" s="236" t="s">
        <v>41</v>
      </c>
      <c r="O1141" s="92"/>
      <c r="P1141" s="237">
        <f>O1141*H1141</f>
        <v>0</v>
      </c>
      <c r="Q1141" s="237">
        <v>0.0035200000000000001</v>
      </c>
      <c r="R1141" s="237">
        <f>Q1141*H1141</f>
        <v>0.015382400000000001</v>
      </c>
      <c r="S1141" s="237">
        <v>0</v>
      </c>
      <c r="T1141" s="238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39" t="s">
        <v>363</v>
      </c>
      <c r="AT1141" s="239" t="s">
        <v>226</v>
      </c>
      <c r="AU1141" s="239" t="s">
        <v>85</v>
      </c>
      <c r="AY1141" s="18" t="s">
        <v>224</v>
      </c>
      <c r="BE1141" s="240">
        <f>IF(N1141="základní",J1141,0)</f>
        <v>0</v>
      </c>
      <c r="BF1141" s="240">
        <f>IF(N1141="snížená",J1141,0)</f>
        <v>0</v>
      </c>
      <c r="BG1141" s="240">
        <f>IF(N1141="zákl. přenesená",J1141,0)</f>
        <v>0</v>
      </c>
      <c r="BH1141" s="240">
        <f>IF(N1141="sníž. přenesená",J1141,0)</f>
        <v>0</v>
      </c>
      <c r="BI1141" s="240">
        <f>IF(N1141="nulová",J1141,0)</f>
        <v>0</v>
      </c>
      <c r="BJ1141" s="18" t="s">
        <v>83</v>
      </c>
      <c r="BK1141" s="240">
        <f>ROUND(I1141*H1141,2)</f>
        <v>0</v>
      </c>
      <c r="BL1141" s="18" t="s">
        <v>363</v>
      </c>
      <c r="BM1141" s="239" t="s">
        <v>1714</v>
      </c>
    </row>
    <row r="1142" s="14" customFormat="1">
      <c r="A1142" s="14"/>
      <c r="B1142" s="252"/>
      <c r="C1142" s="253"/>
      <c r="D1142" s="243" t="s">
        <v>233</v>
      </c>
      <c r="E1142" s="254" t="s">
        <v>1</v>
      </c>
      <c r="F1142" s="255" t="s">
        <v>1715</v>
      </c>
      <c r="G1142" s="253"/>
      <c r="H1142" s="256">
        <v>2</v>
      </c>
      <c r="I1142" s="257"/>
      <c r="J1142" s="253"/>
      <c r="K1142" s="253"/>
      <c r="L1142" s="258"/>
      <c r="M1142" s="259"/>
      <c r="N1142" s="260"/>
      <c r="O1142" s="260"/>
      <c r="P1142" s="260"/>
      <c r="Q1142" s="260"/>
      <c r="R1142" s="260"/>
      <c r="S1142" s="260"/>
      <c r="T1142" s="261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2" t="s">
        <v>233</v>
      </c>
      <c r="AU1142" s="262" t="s">
        <v>85</v>
      </c>
      <c r="AV1142" s="14" t="s">
        <v>85</v>
      </c>
      <c r="AW1142" s="14" t="s">
        <v>32</v>
      </c>
      <c r="AX1142" s="14" t="s">
        <v>76</v>
      </c>
      <c r="AY1142" s="262" t="s">
        <v>224</v>
      </c>
    </row>
    <row r="1143" s="14" customFormat="1">
      <c r="A1143" s="14"/>
      <c r="B1143" s="252"/>
      <c r="C1143" s="253"/>
      <c r="D1143" s="243" t="s">
        <v>233</v>
      </c>
      <c r="E1143" s="254" t="s">
        <v>1</v>
      </c>
      <c r="F1143" s="255" t="s">
        <v>1716</v>
      </c>
      <c r="G1143" s="253"/>
      <c r="H1143" s="256">
        <v>0.84999999999999998</v>
      </c>
      <c r="I1143" s="257"/>
      <c r="J1143" s="253"/>
      <c r="K1143" s="253"/>
      <c r="L1143" s="258"/>
      <c r="M1143" s="259"/>
      <c r="N1143" s="260"/>
      <c r="O1143" s="260"/>
      <c r="P1143" s="260"/>
      <c r="Q1143" s="260"/>
      <c r="R1143" s="260"/>
      <c r="S1143" s="260"/>
      <c r="T1143" s="261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2" t="s">
        <v>233</v>
      </c>
      <c r="AU1143" s="262" t="s">
        <v>85</v>
      </c>
      <c r="AV1143" s="14" t="s">
        <v>85</v>
      </c>
      <c r="AW1143" s="14" t="s">
        <v>32</v>
      </c>
      <c r="AX1143" s="14" t="s">
        <v>76</v>
      </c>
      <c r="AY1143" s="262" t="s">
        <v>224</v>
      </c>
    </row>
    <row r="1144" s="14" customFormat="1">
      <c r="A1144" s="14"/>
      <c r="B1144" s="252"/>
      <c r="C1144" s="253"/>
      <c r="D1144" s="243" t="s">
        <v>233</v>
      </c>
      <c r="E1144" s="254" t="s">
        <v>1</v>
      </c>
      <c r="F1144" s="255" t="s">
        <v>1717</v>
      </c>
      <c r="G1144" s="253"/>
      <c r="H1144" s="256">
        <v>1.52</v>
      </c>
      <c r="I1144" s="257"/>
      <c r="J1144" s="253"/>
      <c r="K1144" s="253"/>
      <c r="L1144" s="258"/>
      <c r="M1144" s="259"/>
      <c r="N1144" s="260"/>
      <c r="O1144" s="260"/>
      <c r="P1144" s="260"/>
      <c r="Q1144" s="260"/>
      <c r="R1144" s="260"/>
      <c r="S1144" s="260"/>
      <c r="T1144" s="261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2" t="s">
        <v>233</v>
      </c>
      <c r="AU1144" s="262" t="s">
        <v>85</v>
      </c>
      <c r="AV1144" s="14" t="s">
        <v>85</v>
      </c>
      <c r="AW1144" s="14" t="s">
        <v>32</v>
      </c>
      <c r="AX1144" s="14" t="s">
        <v>76</v>
      </c>
      <c r="AY1144" s="262" t="s">
        <v>224</v>
      </c>
    </row>
    <row r="1145" s="15" customFormat="1">
      <c r="A1145" s="15"/>
      <c r="B1145" s="263"/>
      <c r="C1145" s="264"/>
      <c r="D1145" s="243" t="s">
        <v>233</v>
      </c>
      <c r="E1145" s="265" t="s">
        <v>1</v>
      </c>
      <c r="F1145" s="266" t="s">
        <v>237</v>
      </c>
      <c r="G1145" s="264"/>
      <c r="H1145" s="267">
        <v>4.3700000000000001</v>
      </c>
      <c r="I1145" s="268"/>
      <c r="J1145" s="264"/>
      <c r="K1145" s="264"/>
      <c r="L1145" s="269"/>
      <c r="M1145" s="270"/>
      <c r="N1145" s="271"/>
      <c r="O1145" s="271"/>
      <c r="P1145" s="271"/>
      <c r="Q1145" s="271"/>
      <c r="R1145" s="271"/>
      <c r="S1145" s="271"/>
      <c r="T1145" s="272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73" t="s">
        <v>233</v>
      </c>
      <c r="AU1145" s="273" t="s">
        <v>85</v>
      </c>
      <c r="AV1145" s="15" t="s">
        <v>231</v>
      </c>
      <c r="AW1145" s="15" t="s">
        <v>32</v>
      </c>
      <c r="AX1145" s="15" t="s">
        <v>83</v>
      </c>
      <c r="AY1145" s="273" t="s">
        <v>224</v>
      </c>
    </row>
    <row r="1146" s="2" customFormat="1" ht="33" customHeight="1">
      <c r="A1146" s="39"/>
      <c r="B1146" s="40"/>
      <c r="C1146" s="228" t="s">
        <v>1718</v>
      </c>
      <c r="D1146" s="228" t="s">
        <v>226</v>
      </c>
      <c r="E1146" s="229" t="s">
        <v>1719</v>
      </c>
      <c r="F1146" s="230" t="s">
        <v>1720</v>
      </c>
      <c r="G1146" s="231" t="s">
        <v>416</v>
      </c>
      <c r="H1146" s="232">
        <v>4.3200000000000003</v>
      </c>
      <c r="I1146" s="233"/>
      <c r="J1146" s="234">
        <f>ROUND(I1146*H1146,2)</f>
        <v>0</v>
      </c>
      <c r="K1146" s="230" t="s">
        <v>230</v>
      </c>
      <c r="L1146" s="45"/>
      <c r="M1146" s="235" t="s">
        <v>1</v>
      </c>
      <c r="N1146" s="236" t="s">
        <v>41</v>
      </c>
      <c r="O1146" s="92"/>
      <c r="P1146" s="237">
        <f>O1146*H1146</f>
        <v>0</v>
      </c>
      <c r="Q1146" s="237">
        <v>0.0043800000000000002</v>
      </c>
      <c r="R1146" s="237">
        <f>Q1146*H1146</f>
        <v>0.018921600000000004</v>
      </c>
      <c r="S1146" s="237">
        <v>0</v>
      </c>
      <c r="T1146" s="238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9" t="s">
        <v>363</v>
      </c>
      <c r="AT1146" s="239" t="s">
        <v>226</v>
      </c>
      <c r="AU1146" s="239" t="s">
        <v>85</v>
      </c>
      <c r="AY1146" s="18" t="s">
        <v>224</v>
      </c>
      <c r="BE1146" s="240">
        <f>IF(N1146="základní",J1146,0)</f>
        <v>0</v>
      </c>
      <c r="BF1146" s="240">
        <f>IF(N1146="snížená",J1146,0)</f>
        <v>0</v>
      </c>
      <c r="BG1146" s="240">
        <f>IF(N1146="zákl. přenesená",J1146,0)</f>
        <v>0</v>
      </c>
      <c r="BH1146" s="240">
        <f>IF(N1146="sníž. přenesená",J1146,0)</f>
        <v>0</v>
      </c>
      <c r="BI1146" s="240">
        <f>IF(N1146="nulová",J1146,0)</f>
        <v>0</v>
      </c>
      <c r="BJ1146" s="18" t="s">
        <v>83</v>
      </c>
      <c r="BK1146" s="240">
        <f>ROUND(I1146*H1146,2)</f>
        <v>0</v>
      </c>
      <c r="BL1146" s="18" t="s">
        <v>363</v>
      </c>
      <c r="BM1146" s="239" t="s">
        <v>1721</v>
      </c>
    </row>
    <row r="1147" s="14" customFormat="1">
      <c r="A1147" s="14"/>
      <c r="B1147" s="252"/>
      <c r="C1147" s="253"/>
      <c r="D1147" s="243" t="s">
        <v>233</v>
      </c>
      <c r="E1147" s="254" t="s">
        <v>1</v>
      </c>
      <c r="F1147" s="255" t="s">
        <v>1722</v>
      </c>
      <c r="G1147" s="253"/>
      <c r="H1147" s="256">
        <v>2.8799999999999999</v>
      </c>
      <c r="I1147" s="257"/>
      <c r="J1147" s="253"/>
      <c r="K1147" s="253"/>
      <c r="L1147" s="258"/>
      <c r="M1147" s="259"/>
      <c r="N1147" s="260"/>
      <c r="O1147" s="260"/>
      <c r="P1147" s="260"/>
      <c r="Q1147" s="260"/>
      <c r="R1147" s="260"/>
      <c r="S1147" s="260"/>
      <c r="T1147" s="261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2" t="s">
        <v>233</v>
      </c>
      <c r="AU1147" s="262" t="s">
        <v>85</v>
      </c>
      <c r="AV1147" s="14" t="s">
        <v>85</v>
      </c>
      <c r="AW1147" s="14" t="s">
        <v>32</v>
      </c>
      <c r="AX1147" s="14" t="s">
        <v>76</v>
      </c>
      <c r="AY1147" s="262" t="s">
        <v>224</v>
      </c>
    </row>
    <row r="1148" s="14" customFormat="1">
      <c r="A1148" s="14"/>
      <c r="B1148" s="252"/>
      <c r="C1148" s="253"/>
      <c r="D1148" s="243" t="s">
        <v>233</v>
      </c>
      <c r="E1148" s="254" t="s">
        <v>1</v>
      </c>
      <c r="F1148" s="255" t="s">
        <v>1723</v>
      </c>
      <c r="G1148" s="253"/>
      <c r="H1148" s="256">
        <v>1.44</v>
      </c>
      <c r="I1148" s="257"/>
      <c r="J1148" s="253"/>
      <c r="K1148" s="253"/>
      <c r="L1148" s="258"/>
      <c r="M1148" s="259"/>
      <c r="N1148" s="260"/>
      <c r="O1148" s="260"/>
      <c r="P1148" s="260"/>
      <c r="Q1148" s="260"/>
      <c r="R1148" s="260"/>
      <c r="S1148" s="260"/>
      <c r="T1148" s="26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2" t="s">
        <v>233</v>
      </c>
      <c r="AU1148" s="262" t="s">
        <v>85</v>
      </c>
      <c r="AV1148" s="14" t="s">
        <v>85</v>
      </c>
      <c r="AW1148" s="14" t="s">
        <v>32</v>
      </c>
      <c r="AX1148" s="14" t="s">
        <v>76</v>
      </c>
      <c r="AY1148" s="262" t="s">
        <v>224</v>
      </c>
    </row>
    <row r="1149" s="15" customFormat="1">
      <c r="A1149" s="15"/>
      <c r="B1149" s="263"/>
      <c r="C1149" s="264"/>
      <c r="D1149" s="243" t="s">
        <v>233</v>
      </c>
      <c r="E1149" s="265" t="s">
        <v>1</v>
      </c>
      <c r="F1149" s="266" t="s">
        <v>237</v>
      </c>
      <c r="G1149" s="264"/>
      <c r="H1149" s="267">
        <v>4.3200000000000003</v>
      </c>
      <c r="I1149" s="268"/>
      <c r="J1149" s="264"/>
      <c r="K1149" s="264"/>
      <c r="L1149" s="269"/>
      <c r="M1149" s="270"/>
      <c r="N1149" s="271"/>
      <c r="O1149" s="271"/>
      <c r="P1149" s="271"/>
      <c r="Q1149" s="271"/>
      <c r="R1149" s="271"/>
      <c r="S1149" s="271"/>
      <c r="T1149" s="272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73" t="s">
        <v>233</v>
      </c>
      <c r="AU1149" s="273" t="s">
        <v>85</v>
      </c>
      <c r="AV1149" s="15" t="s">
        <v>231</v>
      </c>
      <c r="AW1149" s="15" t="s">
        <v>32</v>
      </c>
      <c r="AX1149" s="15" t="s">
        <v>83</v>
      </c>
      <c r="AY1149" s="273" t="s">
        <v>224</v>
      </c>
    </row>
    <row r="1150" s="2" customFormat="1" ht="24.15" customHeight="1">
      <c r="A1150" s="39"/>
      <c r="B1150" s="40"/>
      <c r="C1150" s="228" t="s">
        <v>1724</v>
      </c>
      <c r="D1150" s="228" t="s">
        <v>226</v>
      </c>
      <c r="E1150" s="229" t="s">
        <v>1725</v>
      </c>
      <c r="F1150" s="230" t="s">
        <v>1726</v>
      </c>
      <c r="G1150" s="231" t="s">
        <v>416</v>
      </c>
      <c r="H1150" s="232">
        <v>12.9</v>
      </c>
      <c r="I1150" s="233"/>
      <c r="J1150" s="234">
        <f>ROUND(I1150*H1150,2)</f>
        <v>0</v>
      </c>
      <c r="K1150" s="230" t="s">
        <v>230</v>
      </c>
      <c r="L1150" s="45"/>
      <c r="M1150" s="235" t="s">
        <v>1</v>
      </c>
      <c r="N1150" s="236" t="s">
        <v>41</v>
      </c>
      <c r="O1150" s="92"/>
      <c r="P1150" s="237">
        <f>O1150*H1150</f>
        <v>0</v>
      </c>
      <c r="Q1150" s="237">
        <v>0.0029099999999999998</v>
      </c>
      <c r="R1150" s="237">
        <f>Q1150*H1150</f>
        <v>0.037538999999999996</v>
      </c>
      <c r="S1150" s="237">
        <v>0</v>
      </c>
      <c r="T1150" s="238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363</v>
      </c>
      <c r="AT1150" s="239" t="s">
        <v>226</v>
      </c>
      <c r="AU1150" s="239" t="s">
        <v>85</v>
      </c>
      <c r="AY1150" s="18" t="s">
        <v>224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83</v>
      </c>
      <c r="BK1150" s="240">
        <f>ROUND(I1150*H1150,2)</f>
        <v>0</v>
      </c>
      <c r="BL1150" s="18" t="s">
        <v>363</v>
      </c>
      <c r="BM1150" s="239" t="s">
        <v>1727</v>
      </c>
    </row>
    <row r="1151" s="14" customFormat="1">
      <c r="A1151" s="14"/>
      <c r="B1151" s="252"/>
      <c r="C1151" s="253"/>
      <c r="D1151" s="243" t="s">
        <v>233</v>
      </c>
      <c r="E1151" s="254" t="s">
        <v>1</v>
      </c>
      <c r="F1151" s="255" t="s">
        <v>1728</v>
      </c>
      <c r="G1151" s="253"/>
      <c r="H1151" s="256">
        <v>8.5999999999999996</v>
      </c>
      <c r="I1151" s="257"/>
      <c r="J1151" s="253"/>
      <c r="K1151" s="253"/>
      <c r="L1151" s="258"/>
      <c r="M1151" s="259"/>
      <c r="N1151" s="260"/>
      <c r="O1151" s="260"/>
      <c r="P1151" s="260"/>
      <c r="Q1151" s="260"/>
      <c r="R1151" s="260"/>
      <c r="S1151" s="260"/>
      <c r="T1151" s="261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2" t="s">
        <v>233</v>
      </c>
      <c r="AU1151" s="262" t="s">
        <v>85</v>
      </c>
      <c r="AV1151" s="14" t="s">
        <v>85</v>
      </c>
      <c r="AW1151" s="14" t="s">
        <v>32</v>
      </c>
      <c r="AX1151" s="14" t="s">
        <v>76</v>
      </c>
      <c r="AY1151" s="262" t="s">
        <v>224</v>
      </c>
    </row>
    <row r="1152" s="14" customFormat="1">
      <c r="A1152" s="14"/>
      <c r="B1152" s="252"/>
      <c r="C1152" s="253"/>
      <c r="D1152" s="243" t="s">
        <v>233</v>
      </c>
      <c r="E1152" s="254" t="s">
        <v>1</v>
      </c>
      <c r="F1152" s="255" t="s">
        <v>1729</v>
      </c>
      <c r="G1152" s="253"/>
      <c r="H1152" s="256">
        <v>4.2999999999999998</v>
      </c>
      <c r="I1152" s="257"/>
      <c r="J1152" s="253"/>
      <c r="K1152" s="253"/>
      <c r="L1152" s="258"/>
      <c r="M1152" s="259"/>
      <c r="N1152" s="260"/>
      <c r="O1152" s="260"/>
      <c r="P1152" s="260"/>
      <c r="Q1152" s="260"/>
      <c r="R1152" s="260"/>
      <c r="S1152" s="260"/>
      <c r="T1152" s="261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2" t="s">
        <v>233</v>
      </c>
      <c r="AU1152" s="262" t="s">
        <v>85</v>
      </c>
      <c r="AV1152" s="14" t="s">
        <v>85</v>
      </c>
      <c r="AW1152" s="14" t="s">
        <v>32</v>
      </c>
      <c r="AX1152" s="14" t="s">
        <v>76</v>
      </c>
      <c r="AY1152" s="262" t="s">
        <v>224</v>
      </c>
    </row>
    <row r="1153" s="15" customFormat="1">
      <c r="A1153" s="15"/>
      <c r="B1153" s="263"/>
      <c r="C1153" s="264"/>
      <c r="D1153" s="243" t="s">
        <v>233</v>
      </c>
      <c r="E1153" s="265" t="s">
        <v>1</v>
      </c>
      <c r="F1153" s="266" t="s">
        <v>237</v>
      </c>
      <c r="G1153" s="264"/>
      <c r="H1153" s="267">
        <v>12.9</v>
      </c>
      <c r="I1153" s="268"/>
      <c r="J1153" s="264"/>
      <c r="K1153" s="264"/>
      <c r="L1153" s="269"/>
      <c r="M1153" s="270"/>
      <c r="N1153" s="271"/>
      <c r="O1153" s="271"/>
      <c r="P1153" s="271"/>
      <c r="Q1153" s="271"/>
      <c r="R1153" s="271"/>
      <c r="S1153" s="271"/>
      <c r="T1153" s="272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73" t="s">
        <v>233</v>
      </c>
      <c r="AU1153" s="273" t="s">
        <v>85</v>
      </c>
      <c r="AV1153" s="15" t="s">
        <v>231</v>
      </c>
      <c r="AW1153" s="15" t="s">
        <v>32</v>
      </c>
      <c r="AX1153" s="15" t="s">
        <v>83</v>
      </c>
      <c r="AY1153" s="273" t="s">
        <v>224</v>
      </c>
    </row>
    <row r="1154" s="2" customFormat="1" ht="24.15" customHeight="1">
      <c r="A1154" s="39"/>
      <c r="B1154" s="40"/>
      <c r="C1154" s="228" t="s">
        <v>1730</v>
      </c>
      <c r="D1154" s="228" t="s">
        <v>226</v>
      </c>
      <c r="E1154" s="229" t="s">
        <v>1731</v>
      </c>
      <c r="F1154" s="230" t="s">
        <v>1732</v>
      </c>
      <c r="G1154" s="231" t="s">
        <v>416</v>
      </c>
      <c r="H1154" s="232">
        <v>10.4</v>
      </c>
      <c r="I1154" s="233"/>
      <c r="J1154" s="234">
        <f>ROUND(I1154*H1154,2)</f>
        <v>0</v>
      </c>
      <c r="K1154" s="230" t="s">
        <v>230</v>
      </c>
      <c r="L1154" s="45"/>
      <c r="M1154" s="235" t="s">
        <v>1</v>
      </c>
      <c r="N1154" s="236" t="s">
        <v>41</v>
      </c>
      <c r="O1154" s="92"/>
      <c r="P1154" s="237">
        <f>O1154*H1154</f>
        <v>0</v>
      </c>
      <c r="Q1154" s="237">
        <v>0.0029099999999999998</v>
      </c>
      <c r="R1154" s="237">
        <f>Q1154*H1154</f>
        <v>0.030263999999999999</v>
      </c>
      <c r="S1154" s="237">
        <v>0</v>
      </c>
      <c r="T1154" s="238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9" t="s">
        <v>363</v>
      </c>
      <c r="AT1154" s="239" t="s">
        <v>226</v>
      </c>
      <c r="AU1154" s="239" t="s">
        <v>85</v>
      </c>
      <c r="AY1154" s="18" t="s">
        <v>224</v>
      </c>
      <c r="BE1154" s="240">
        <f>IF(N1154="základní",J1154,0)</f>
        <v>0</v>
      </c>
      <c r="BF1154" s="240">
        <f>IF(N1154="snížená",J1154,0)</f>
        <v>0</v>
      </c>
      <c r="BG1154" s="240">
        <f>IF(N1154="zákl. přenesená",J1154,0)</f>
        <v>0</v>
      </c>
      <c r="BH1154" s="240">
        <f>IF(N1154="sníž. přenesená",J1154,0)</f>
        <v>0</v>
      </c>
      <c r="BI1154" s="240">
        <f>IF(N1154="nulová",J1154,0)</f>
        <v>0</v>
      </c>
      <c r="BJ1154" s="18" t="s">
        <v>83</v>
      </c>
      <c r="BK1154" s="240">
        <f>ROUND(I1154*H1154,2)</f>
        <v>0</v>
      </c>
      <c r="BL1154" s="18" t="s">
        <v>363</v>
      </c>
      <c r="BM1154" s="239" t="s">
        <v>1733</v>
      </c>
    </row>
    <row r="1155" s="14" customFormat="1">
      <c r="A1155" s="14"/>
      <c r="B1155" s="252"/>
      <c r="C1155" s="253"/>
      <c r="D1155" s="243" t="s">
        <v>233</v>
      </c>
      <c r="E1155" s="254" t="s">
        <v>1</v>
      </c>
      <c r="F1155" s="255" t="s">
        <v>1734</v>
      </c>
      <c r="G1155" s="253"/>
      <c r="H1155" s="256">
        <v>10.4</v>
      </c>
      <c r="I1155" s="257"/>
      <c r="J1155" s="253"/>
      <c r="K1155" s="253"/>
      <c r="L1155" s="258"/>
      <c r="M1155" s="259"/>
      <c r="N1155" s="260"/>
      <c r="O1155" s="260"/>
      <c r="P1155" s="260"/>
      <c r="Q1155" s="260"/>
      <c r="R1155" s="260"/>
      <c r="S1155" s="260"/>
      <c r="T1155" s="261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2" t="s">
        <v>233</v>
      </c>
      <c r="AU1155" s="262" t="s">
        <v>85</v>
      </c>
      <c r="AV1155" s="14" t="s">
        <v>85</v>
      </c>
      <c r="AW1155" s="14" t="s">
        <v>32</v>
      </c>
      <c r="AX1155" s="14" t="s">
        <v>83</v>
      </c>
      <c r="AY1155" s="262" t="s">
        <v>224</v>
      </c>
    </row>
    <row r="1156" s="2" customFormat="1" ht="24.15" customHeight="1">
      <c r="A1156" s="39"/>
      <c r="B1156" s="40"/>
      <c r="C1156" s="228" t="s">
        <v>1735</v>
      </c>
      <c r="D1156" s="228" t="s">
        <v>226</v>
      </c>
      <c r="E1156" s="229" t="s">
        <v>1736</v>
      </c>
      <c r="F1156" s="230" t="s">
        <v>1737</v>
      </c>
      <c r="G1156" s="231" t="s">
        <v>416</v>
      </c>
      <c r="H1156" s="232">
        <v>11.140000000000001</v>
      </c>
      <c r="I1156" s="233"/>
      <c r="J1156" s="234">
        <f>ROUND(I1156*H1156,2)</f>
        <v>0</v>
      </c>
      <c r="K1156" s="230" t="s">
        <v>230</v>
      </c>
      <c r="L1156" s="45"/>
      <c r="M1156" s="235" t="s">
        <v>1</v>
      </c>
      <c r="N1156" s="236" t="s">
        <v>41</v>
      </c>
      <c r="O1156" s="92"/>
      <c r="P1156" s="237">
        <f>O1156*H1156</f>
        <v>0</v>
      </c>
      <c r="Q1156" s="237">
        <v>0.0029099999999999998</v>
      </c>
      <c r="R1156" s="237">
        <f>Q1156*H1156</f>
        <v>0.032417399999999999</v>
      </c>
      <c r="S1156" s="237">
        <v>0</v>
      </c>
      <c r="T1156" s="238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39" t="s">
        <v>363</v>
      </c>
      <c r="AT1156" s="239" t="s">
        <v>226</v>
      </c>
      <c r="AU1156" s="239" t="s">
        <v>85</v>
      </c>
      <c r="AY1156" s="18" t="s">
        <v>224</v>
      </c>
      <c r="BE1156" s="240">
        <f>IF(N1156="základní",J1156,0)</f>
        <v>0</v>
      </c>
      <c r="BF1156" s="240">
        <f>IF(N1156="snížená",J1156,0)</f>
        <v>0</v>
      </c>
      <c r="BG1156" s="240">
        <f>IF(N1156="zákl. přenesená",J1156,0)</f>
        <v>0</v>
      </c>
      <c r="BH1156" s="240">
        <f>IF(N1156="sníž. přenesená",J1156,0)</f>
        <v>0</v>
      </c>
      <c r="BI1156" s="240">
        <f>IF(N1156="nulová",J1156,0)</f>
        <v>0</v>
      </c>
      <c r="BJ1156" s="18" t="s">
        <v>83</v>
      </c>
      <c r="BK1156" s="240">
        <f>ROUND(I1156*H1156,2)</f>
        <v>0</v>
      </c>
      <c r="BL1156" s="18" t="s">
        <v>363</v>
      </c>
      <c r="BM1156" s="239" t="s">
        <v>1738</v>
      </c>
    </row>
    <row r="1157" s="14" customFormat="1">
      <c r="A1157" s="14"/>
      <c r="B1157" s="252"/>
      <c r="C1157" s="253"/>
      <c r="D1157" s="243" t="s">
        <v>233</v>
      </c>
      <c r="E1157" s="254" t="s">
        <v>1</v>
      </c>
      <c r="F1157" s="255" t="s">
        <v>1739</v>
      </c>
      <c r="G1157" s="253"/>
      <c r="H1157" s="256">
        <v>5.2000000000000002</v>
      </c>
      <c r="I1157" s="257"/>
      <c r="J1157" s="253"/>
      <c r="K1157" s="253"/>
      <c r="L1157" s="258"/>
      <c r="M1157" s="259"/>
      <c r="N1157" s="260"/>
      <c r="O1157" s="260"/>
      <c r="P1157" s="260"/>
      <c r="Q1157" s="260"/>
      <c r="R1157" s="260"/>
      <c r="S1157" s="260"/>
      <c r="T1157" s="261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2" t="s">
        <v>233</v>
      </c>
      <c r="AU1157" s="262" t="s">
        <v>85</v>
      </c>
      <c r="AV1157" s="14" t="s">
        <v>85</v>
      </c>
      <c r="AW1157" s="14" t="s">
        <v>32</v>
      </c>
      <c r="AX1157" s="14" t="s">
        <v>76</v>
      </c>
      <c r="AY1157" s="262" t="s">
        <v>224</v>
      </c>
    </row>
    <row r="1158" s="14" customFormat="1">
      <c r="A1158" s="14"/>
      <c r="B1158" s="252"/>
      <c r="C1158" s="253"/>
      <c r="D1158" s="243" t="s">
        <v>233</v>
      </c>
      <c r="E1158" s="254" t="s">
        <v>1</v>
      </c>
      <c r="F1158" s="255" t="s">
        <v>1740</v>
      </c>
      <c r="G1158" s="253"/>
      <c r="H1158" s="256">
        <v>5.9400000000000004</v>
      </c>
      <c r="I1158" s="257"/>
      <c r="J1158" s="253"/>
      <c r="K1158" s="253"/>
      <c r="L1158" s="258"/>
      <c r="M1158" s="259"/>
      <c r="N1158" s="260"/>
      <c r="O1158" s="260"/>
      <c r="P1158" s="260"/>
      <c r="Q1158" s="260"/>
      <c r="R1158" s="260"/>
      <c r="S1158" s="260"/>
      <c r="T1158" s="261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2" t="s">
        <v>233</v>
      </c>
      <c r="AU1158" s="262" t="s">
        <v>85</v>
      </c>
      <c r="AV1158" s="14" t="s">
        <v>85</v>
      </c>
      <c r="AW1158" s="14" t="s">
        <v>32</v>
      </c>
      <c r="AX1158" s="14" t="s">
        <v>76</v>
      </c>
      <c r="AY1158" s="262" t="s">
        <v>224</v>
      </c>
    </row>
    <row r="1159" s="15" customFormat="1">
      <c r="A1159" s="15"/>
      <c r="B1159" s="263"/>
      <c r="C1159" s="264"/>
      <c r="D1159" s="243" t="s">
        <v>233</v>
      </c>
      <c r="E1159" s="265" t="s">
        <v>1</v>
      </c>
      <c r="F1159" s="266" t="s">
        <v>237</v>
      </c>
      <c r="G1159" s="264"/>
      <c r="H1159" s="267">
        <v>11.140000000000001</v>
      </c>
      <c r="I1159" s="268"/>
      <c r="J1159" s="264"/>
      <c r="K1159" s="264"/>
      <c r="L1159" s="269"/>
      <c r="M1159" s="270"/>
      <c r="N1159" s="271"/>
      <c r="O1159" s="271"/>
      <c r="P1159" s="271"/>
      <c r="Q1159" s="271"/>
      <c r="R1159" s="271"/>
      <c r="S1159" s="271"/>
      <c r="T1159" s="272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3" t="s">
        <v>233</v>
      </c>
      <c r="AU1159" s="273" t="s">
        <v>85</v>
      </c>
      <c r="AV1159" s="15" t="s">
        <v>231</v>
      </c>
      <c r="AW1159" s="15" t="s">
        <v>32</v>
      </c>
      <c r="AX1159" s="15" t="s">
        <v>83</v>
      </c>
      <c r="AY1159" s="273" t="s">
        <v>224</v>
      </c>
    </row>
    <row r="1160" s="2" customFormat="1" ht="24.15" customHeight="1">
      <c r="A1160" s="39"/>
      <c r="B1160" s="40"/>
      <c r="C1160" s="228" t="s">
        <v>1741</v>
      </c>
      <c r="D1160" s="228" t="s">
        <v>226</v>
      </c>
      <c r="E1160" s="229" t="s">
        <v>1742</v>
      </c>
      <c r="F1160" s="230" t="s">
        <v>1743</v>
      </c>
      <c r="G1160" s="231" t="s">
        <v>416</v>
      </c>
      <c r="H1160" s="232">
        <v>5.2199999999999998</v>
      </c>
      <c r="I1160" s="233"/>
      <c r="J1160" s="234">
        <f>ROUND(I1160*H1160,2)</f>
        <v>0</v>
      </c>
      <c r="K1160" s="230" t="s">
        <v>230</v>
      </c>
      <c r="L1160" s="45"/>
      <c r="M1160" s="235" t="s">
        <v>1</v>
      </c>
      <c r="N1160" s="236" t="s">
        <v>41</v>
      </c>
      <c r="O1160" s="92"/>
      <c r="P1160" s="237">
        <f>O1160*H1160</f>
        <v>0</v>
      </c>
      <c r="Q1160" s="237">
        <v>0.0029099999999999998</v>
      </c>
      <c r="R1160" s="237">
        <f>Q1160*H1160</f>
        <v>0.015190199999999999</v>
      </c>
      <c r="S1160" s="237">
        <v>0</v>
      </c>
      <c r="T1160" s="238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9" t="s">
        <v>363</v>
      </c>
      <c r="AT1160" s="239" t="s">
        <v>226</v>
      </c>
      <c r="AU1160" s="239" t="s">
        <v>85</v>
      </c>
      <c r="AY1160" s="18" t="s">
        <v>224</v>
      </c>
      <c r="BE1160" s="240">
        <f>IF(N1160="základní",J1160,0)</f>
        <v>0</v>
      </c>
      <c r="BF1160" s="240">
        <f>IF(N1160="snížená",J1160,0)</f>
        <v>0</v>
      </c>
      <c r="BG1160" s="240">
        <f>IF(N1160="zákl. přenesená",J1160,0)</f>
        <v>0</v>
      </c>
      <c r="BH1160" s="240">
        <f>IF(N1160="sníž. přenesená",J1160,0)</f>
        <v>0</v>
      </c>
      <c r="BI1160" s="240">
        <f>IF(N1160="nulová",J1160,0)</f>
        <v>0</v>
      </c>
      <c r="BJ1160" s="18" t="s">
        <v>83</v>
      </c>
      <c r="BK1160" s="240">
        <f>ROUND(I1160*H1160,2)</f>
        <v>0</v>
      </c>
      <c r="BL1160" s="18" t="s">
        <v>363</v>
      </c>
      <c r="BM1160" s="239" t="s">
        <v>1744</v>
      </c>
    </row>
    <row r="1161" s="14" customFormat="1">
      <c r="A1161" s="14"/>
      <c r="B1161" s="252"/>
      <c r="C1161" s="253"/>
      <c r="D1161" s="243" t="s">
        <v>233</v>
      </c>
      <c r="E1161" s="254" t="s">
        <v>1</v>
      </c>
      <c r="F1161" s="255" t="s">
        <v>1745</v>
      </c>
      <c r="G1161" s="253"/>
      <c r="H1161" s="256">
        <v>5.2199999999999998</v>
      </c>
      <c r="I1161" s="257"/>
      <c r="J1161" s="253"/>
      <c r="K1161" s="253"/>
      <c r="L1161" s="258"/>
      <c r="M1161" s="259"/>
      <c r="N1161" s="260"/>
      <c r="O1161" s="260"/>
      <c r="P1161" s="260"/>
      <c r="Q1161" s="260"/>
      <c r="R1161" s="260"/>
      <c r="S1161" s="260"/>
      <c r="T1161" s="261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2" t="s">
        <v>233</v>
      </c>
      <c r="AU1161" s="262" t="s">
        <v>85</v>
      </c>
      <c r="AV1161" s="14" t="s">
        <v>85</v>
      </c>
      <c r="AW1161" s="14" t="s">
        <v>32</v>
      </c>
      <c r="AX1161" s="14" t="s">
        <v>83</v>
      </c>
      <c r="AY1161" s="262" t="s">
        <v>224</v>
      </c>
    </row>
    <row r="1162" s="2" customFormat="1" ht="33" customHeight="1">
      <c r="A1162" s="39"/>
      <c r="B1162" s="40"/>
      <c r="C1162" s="228" t="s">
        <v>1746</v>
      </c>
      <c r="D1162" s="228" t="s">
        <v>226</v>
      </c>
      <c r="E1162" s="229" t="s">
        <v>1747</v>
      </c>
      <c r="F1162" s="230" t="s">
        <v>1748</v>
      </c>
      <c r="G1162" s="231" t="s">
        <v>416</v>
      </c>
      <c r="H1162" s="232">
        <v>11.279999999999999</v>
      </c>
      <c r="I1162" s="233"/>
      <c r="J1162" s="234">
        <f>ROUND(I1162*H1162,2)</f>
        <v>0</v>
      </c>
      <c r="K1162" s="230" t="s">
        <v>230</v>
      </c>
      <c r="L1162" s="45"/>
      <c r="M1162" s="235" t="s">
        <v>1</v>
      </c>
      <c r="N1162" s="236" t="s">
        <v>41</v>
      </c>
      <c r="O1162" s="92"/>
      <c r="P1162" s="237">
        <f>O1162*H1162</f>
        <v>0</v>
      </c>
      <c r="Q1162" s="237">
        <v>0.0029099999999999998</v>
      </c>
      <c r="R1162" s="237">
        <f>Q1162*H1162</f>
        <v>0.032824799999999994</v>
      </c>
      <c r="S1162" s="237">
        <v>0</v>
      </c>
      <c r="T1162" s="238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39" t="s">
        <v>363</v>
      </c>
      <c r="AT1162" s="239" t="s">
        <v>226</v>
      </c>
      <c r="AU1162" s="239" t="s">
        <v>85</v>
      </c>
      <c r="AY1162" s="18" t="s">
        <v>224</v>
      </c>
      <c r="BE1162" s="240">
        <f>IF(N1162="základní",J1162,0)</f>
        <v>0</v>
      </c>
      <c r="BF1162" s="240">
        <f>IF(N1162="snížená",J1162,0)</f>
        <v>0</v>
      </c>
      <c r="BG1162" s="240">
        <f>IF(N1162="zákl. přenesená",J1162,0)</f>
        <v>0</v>
      </c>
      <c r="BH1162" s="240">
        <f>IF(N1162="sníž. přenesená",J1162,0)</f>
        <v>0</v>
      </c>
      <c r="BI1162" s="240">
        <f>IF(N1162="nulová",J1162,0)</f>
        <v>0</v>
      </c>
      <c r="BJ1162" s="18" t="s">
        <v>83</v>
      </c>
      <c r="BK1162" s="240">
        <f>ROUND(I1162*H1162,2)</f>
        <v>0</v>
      </c>
      <c r="BL1162" s="18" t="s">
        <v>363</v>
      </c>
      <c r="BM1162" s="239" t="s">
        <v>1749</v>
      </c>
    </row>
    <row r="1163" s="14" customFormat="1">
      <c r="A1163" s="14"/>
      <c r="B1163" s="252"/>
      <c r="C1163" s="253"/>
      <c r="D1163" s="243" t="s">
        <v>233</v>
      </c>
      <c r="E1163" s="254" t="s">
        <v>1</v>
      </c>
      <c r="F1163" s="255" t="s">
        <v>1750</v>
      </c>
      <c r="G1163" s="253"/>
      <c r="H1163" s="256">
        <v>11.279999999999999</v>
      </c>
      <c r="I1163" s="257"/>
      <c r="J1163" s="253"/>
      <c r="K1163" s="253"/>
      <c r="L1163" s="258"/>
      <c r="M1163" s="259"/>
      <c r="N1163" s="260"/>
      <c r="O1163" s="260"/>
      <c r="P1163" s="260"/>
      <c r="Q1163" s="260"/>
      <c r="R1163" s="260"/>
      <c r="S1163" s="260"/>
      <c r="T1163" s="261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2" t="s">
        <v>233</v>
      </c>
      <c r="AU1163" s="262" t="s">
        <v>85</v>
      </c>
      <c r="AV1163" s="14" t="s">
        <v>85</v>
      </c>
      <c r="AW1163" s="14" t="s">
        <v>32</v>
      </c>
      <c r="AX1163" s="14" t="s">
        <v>83</v>
      </c>
      <c r="AY1163" s="262" t="s">
        <v>224</v>
      </c>
    </row>
    <row r="1164" s="2" customFormat="1" ht="33" customHeight="1">
      <c r="A1164" s="39"/>
      <c r="B1164" s="40"/>
      <c r="C1164" s="228" t="s">
        <v>1751</v>
      </c>
      <c r="D1164" s="228" t="s">
        <v>226</v>
      </c>
      <c r="E1164" s="229" t="s">
        <v>1752</v>
      </c>
      <c r="F1164" s="230" t="s">
        <v>1753</v>
      </c>
      <c r="G1164" s="231" t="s">
        <v>416</v>
      </c>
      <c r="H1164" s="232">
        <v>9.0299999999999994</v>
      </c>
      <c r="I1164" s="233"/>
      <c r="J1164" s="234">
        <f>ROUND(I1164*H1164,2)</f>
        <v>0</v>
      </c>
      <c r="K1164" s="230" t="s">
        <v>230</v>
      </c>
      <c r="L1164" s="45"/>
      <c r="M1164" s="235" t="s">
        <v>1</v>
      </c>
      <c r="N1164" s="236" t="s">
        <v>41</v>
      </c>
      <c r="O1164" s="92"/>
      <c r="P1164" s="237">
        <f>O1164*H1164</f>
        <v>0</v>
      </c>
      <c r="Q1164" s="237">
        <v>0.0029099999999999998</v>
      </c>
      <c r="R1164" s="237">
        <f>Q1164*H1164</f>
        <v>0.026277299999999996</v>
      </c>
      <c r="S1164" s="237">
        <v>0</v>
      </c>
      <c r="T1164" s="238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9" t="s">
        <v>363</v>
      </c>
      <c r="AT1164" s="239" t="s">
        <v>226</v>
      </c>
      <c r="AU1164" s="239" t="s">
        <v>85</v>
      </c>
      <c r="AY1164" s="18" t="s">
        <v>224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83</v>
      </c>
      <c r="BK1164" s="240">
        <f>ROUND(I1164*H1164,2)</f>
        <v>0</v>
      </c>
      <c r="BL1164" s="18" t="s">
        <v>363</v>
      </c>
      <c r="BM1164" s="239" t="s">
        <v>1754</v>
      </c>
    </row>
    <row r="1165" s="14" customFormat="1">
      <c r="A1165" s="14"/>
      <c r="B1165" s="252"/>
      <c r="C1165" s="253"/>
      <c r="D1165" s="243" t="s">
        <v>233</v>
      </c>
      <c r="E1165" s="254" t="s">
        <v>1</v>
      </c>
      <c r="F1165" s="255" t="s">
        <v>1755</v>
      </c>
      <c r="G1165" s="253"/>
      <c r="H1165" s="256">
        <v>9.0299999999999994</v>
      </c>
      <c r="I1165" s="257"/>
      <c r="J1165" s="253"/>
      <c r="K1165" s="253"/>
      <c r="L1165" s="258"/>
      <c r="M1165" s="259"/>
      <c r="N1165" s="260"/>
      <c r="O1165" s="260"/>
      <c r="P1165" s="260"/>
      <c r="Q1165" s="260"/>
      <c r="R1165" s="260"/>
      <c r="S1165" s="260"/>
      <c r="T1165" s="261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2" t="s">
        <v>233</v>
      </c>
      <c r="AU1165" s="262" t="s">
        <v>85</v>
      </c>
      <c r="AV1165" s="14" t="s">
        <v>85</v>
      </c>
      <c r="AW1165" s="14" t="s">
        <v>32</v>
      </c>
      <c r="AX1165" s="14" t="s">
        <v>83</v>
      </c>
      <c r="AY1165" s="262" t="s">
        <v>224</v>
      </c>
    </row>
    <row r="1166" s="2" customFormat="1" ht="24.15" customHeight="1">
      <c r="A1166" s="39"/>
      <c r="B1166" s="40"/>
      <c r="C1166" s="228" t="s">
        <v>1756</v>
      </c>
      <c r="D1166" s="228" t="s">
        <v>226</v>
      </c>
      <c r="E1166" s="229" t="s">
        <v>1757</v>
      </c>
      <c r="F1166" s="230" t="s">
        <v>1758</v>
      </c>
      <c r="G1166" s="231" t="s">
        <v>416</v>
      </c>
      <c r="H1166" s="232">
        <v>6</v>
      </c>
      <c r="I1166" s="233"/>
      <c r="J1166" s="234">
        <f>ROUND(I1166*H1166,2)</f>
        <v>0</v>
      </c>
      <c r="K1166" s="230" t="s">
        <v>230</v>
      </c>
      <c r="L1166" s="45"/>
      <c r="M1166" s="235" t="s">
        <v>1</v>
      </c>
      <c r="N1166" s="236" t="s">
        <v>41</v>
      </c>
      <c r="O1166" s="92"/>
      <c r="P1166" s="237">
        <f>O1166*H1166</f>
        <v>0</v>
      </c>
      <c r="Q1166" s="237">
        <v>0.0029099999999999998</v>
      </c>
      <c r="R1166" s="237">
        <f>Q1166*H1166</f>
        <v>0.01746</v>
      </c>
      <c r="S1166" s="237">
        <v>0</v>
      </c>
      <c r="T1166" s="238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39" t="s">
        <v>363</v>
      </c>
      <c r="AT1166" s="239" t="s">
        <v>226</v>
      </c>
      <c r="AU1166" s="239" t="s">
        <v>85</v>
      </c>
      <c r="AY1166" s="18" t="s">
        <v>224</v>
      </c>
      <c r="BE1166" s="240">
        <f>IF(N1166="základní",J1166,0)</f>
        <v>0</v>
      </c>
      <c r="BF1166" s="240">
        <f>IF(N1166="snížená",J1166,0)</f>
        <v>0</v>
      </c>
      <c r="BG1166" s="240">
        <f>IF(N1166="zákl. přenesená",J1166,0)</f>
        <v>0</v>
      </c>
      <c r="BH1166" s="240">
        <f>IF(N1166="sníž. přenesená",J1166,0)</f>
        <v>0</v>
      </c>
      <c r="BI1166" s="240">
        <f>IF(N1166="nulová",J1166,0)</f>
        <v>0</v>
      </c>
      <c r="BJ1166" s="18" t="s">
        <v>83</v>
      </c>
      <c r="BK1166" s="240">
        <f>ROUND(I1166*H1166,2)</f>
        <v>0</v>
      </c>
      <c r="BL1166" s="18" t="s">
        <v>363</v>
      </c>
      <c r="BM1166" s="239" t="s">
        <v>1759</v>
      </c>
    </row>
    <row r="1167" s="14" customFormat="1">
      <c r="A1167" s="14"/>
      <c r="B1167" s="252"/>
      <c r="C1167" s="253"/>
      <c r="D1167" s="243" t="s">
        <v>233</v>
      </c>
      <c r="E1167" s="254" t="s">
        <v>1</v>
      </c>
      <c r="F1167" s="255" t="s">
        <v>1760</v>
      </c>
      <c r="G1167" s="253"/>
      <c r="H1167" s="256">
        <v>6</v>
      </c>
      <c r="I1167" s="257"/>
      <c r="J1167" s="253"/>
      <c r="K1167" s="253"/>
      <c r="L1167" s="258"/>
      <c r="M1167" s="259"/>
      <c r="N1167" s="260"/>
      <c r="O1167" s="260"/>
      <c r="P1167" s="260"/>
      <c r="Q1167" s="260"/>
      <c r="R1167" s="260"/>
      <c r="S1167" s="260"/>
      <c r="T1167" s="261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2" t="s">
        <v>233</v>
      </c>
      <c r="AU1167" s="262" t="s">
        <v>85</v>
      </c>
      <c r="AV1167" s="14" t="s">
        <v>85</v>
      </c>
      <c r="AW1167" s="14" t="s">
        <v>32</v>
      </c>
      <c r="AX1167" s="14" t="s">
        <v>83</v>
      </c>
      <c r="AY1167" s="262" t="s">
        <v>224</v>
      </c>
    </row>
    <row r="1168" s="2" customFormat="1" ht="33" customHeight="1">
      <c r="A1168" s="39"/>
      <c r="B1168" s="40"/>
      <c r="C1168" s="228" t="s">
        <v>1761</v>
      </c>
      <c r="D1168" s="228" t="s">
        <v>226</v>
      </c>
      <c r="E1168" s="229" t="s">
        <v>1762</v>
      </c>
      <c r="F1168" s="230" t="s">
        <v>1763</v>
      </c>
      <c r="G1168" s="231" t="s">
        <v>296</v>
      </c>
      <c r="H1168" s="232">
        <v>2.097</v>
      </c>
      <c r="I1168" s="233"/>
      <c r="J1168" s="234">
        <f>ROUND(I1168*H1168,2)</f>
        <v>0</v>
      </c>
      <c r="K1168" s="230" t="s">
        <v>230</v>
      </c>
      <c r="L1168" s="45"/>
      <c r="M1168" s="235" t="s">
        <v>1</v>
      </c>
      <c r="N1168" s="236" t="s">
        <v>41</v>
      </c>
      <c r="O1168" s="92"/>
      <c r="P1168" s="237">
        <f>O1168*H1168</f>
        <v>0</v>
      </c>
      <c r="Q1168" s="237">
        <v>0.010789999999999999</v>
      </c>
      <c r="R1168" s="237">
        <f>Q1168*H1168</f>
        <v>0.022626629999999998</v>
      </c>
      <c r="S1168" s="237">
        <v>0</v>
      </c>
      <c r="T1168" s="238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9" t="s">
        <v>363</v>
      </c>
      <c r="AT1168" s="239" t="s">
        <v>226</v>
      </c>
      <c r="AU1168" s="239" t="s">
        <v>85</v>
      </c>
      <c r="AY1168" s="18" t="s">
        <v>224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83</v>
      </c>
      <c r="BK1168" s="240">
        <f>ROUND(I1168*H1168,2)</f>
        <v>0</v>
      </c>
      <c r="BL1168" s="18" t="s">
        <v>363</v>
      </c>
      <c r="BM1168" s="239" t="s">
        <v>1764</v>
      </c>
    </row>
    <row r="1169" s="13" customFormat="1">
      <c r="A1169" s="13"/>
      <c r="B1169" s="241"/>
      <c r="C1169" s="242"/>
      <c r="D1169" s="243" t="s">
        <v>233</v>
      </c>
      <c r="E1169" s="244" t="s">
        <v>1</v>
      </c>
      <c r="F1169" s="245" t="s">
        <v>1765</v>
      </c>
      <c r="G1169" s="242"/>
      <c r="H1169" s="244" t="s">
        <v>1</v>
      </c>
      <c r="I1169" s="246"/>
      <c r="J1169" s="242"/>
      <c r="K1169" s="242"/>
      <c r="L1169" s="247"/>
      <c r="M1169" s="248"/>
      <c r="N1169" s="249"/>
      <c r="O1169" s="249"/>
      <c r="P1169" s="249"/>
      <c r="Q1169" s="249"/>
      <c r="R1169" s="249"/>
      <c r="S1169" s="249"/>
      <c r="T1169" s="25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1" t="s">
        <v>233</v>
      </c>
      <c r="AU1169" s="251" t="s">
        <v>85</v>
      </c>
      <c r="AV1169" s="13" t="s">
        <v>83</v>
      </c>
      <c r="AW1169" s="13" t="s">
        <v>32</v>
      </c>
      <c r="AX1169" s="13" t="s">
        <v>76</v>
      </c>
      <c r="AY1169" s="251" t="s">
        <v>224</v>
      </c>
    </row>
    <row r="1170" s="14" customFormat="1">
      <c r="A1170" s="14"/>
      <c r="B1170" s="252"/>
      <c r="C1170" s="253"/>
      <c r="D1170" s="243" t="s">
        <v>233</v>
      </c>
      <c r="E1170" s="254" t="s">
        <v>1</v>
      </c>
      <c r="F1170" s="255" t="s">
        <v>1766</v>
      </c>
      <c r="G1170" s="253"/>
      <c r="H1170" s="256">
        <v>2.097</v>
      </c>
      <c r="I1170" s="257"/>
      <c r="J1170" s="253"/>
      <c r="K1170" s="253"/>
      <c r="L1170" s="258"/>
      <c r="M1170" s="259"/>
      <c r="N1170" s="260"/>
      <c r="O1170" s="260"/>
      <c r="P1170" s="260"/>
      <c r="Q1170" s="260"/>
      <c r="R1170" s="260"/>
      <c r="S1170" s="260"/>
      <c r="T1170" s="261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2" t="s">
        <v>233</v>
      </c>
      <c r="AU1170" s="262" t="s">
        <v>85</v>
      </c>
      <c r="AV1170" s="14" t="s">
        <v>85</v>
      </c>
      <c r="AW1170" s="14" t="s">
        <v>32</v>
      </c>
      <c r="AX1170" s="14" t="s">
        <v>83</v>
      </c>
      <c r="AY1170" s="262" t="s">
        <v>224</v>
      </c>
    </row>
    <row r="1171" s="2" customFormat="1" ht="24.15" customHeight="1">
      <c r="A1171" s="39"/>
      <c r="B1171" s="40"/>
      <c r="C1171" s="228" t="s">
        <v>1767</v>
      </c>
      <c r="D1171" s="228" t="s">
        <v>226</v>
      </c>
      <c r="E1171" s="229" t="s">
        <v>1768</v>
      </c>
      <c r="F1171" s="230" t="s">
        <v>1769</v>
      </c>
      <c r="G1171" s="231" t="s">
        <v>416</v>
      </c>
      <c r="H1171" s="232">
        <v>43.950000000000003</v>
      </c>
      <c r="I1171" s="233"/>
      <c r="J1171" s="234">
        <f>ROUND(I1171*H1171,2)</f>
        <v>0</v>
      </c>
      <c r="K1171" s="230" t="s">
        <v>230</v>
      </c>
      <c r="L1171" s="45"/>
      <c r="M1171" s="235" t="s">
        <v>1</v>
      </c>
      <c r="N1171" s="236" t="s">
        <v>41</v>
      </c>
      <c r="O1171" s="92"/>
      <c r="P1171" s="237">
        <f>O1171*H1171</f>
        <v>0</v>
      </c>
      <c r="Q1171" s="237">
        <v>0.0016299999999999999</v>
      </c>
      <c r="R1171" s="237">
        <f>Q1171*H1171</f>
        <v>0.071638500000000008</v>
      </c>
      <c r="S1171" s="237">
        <v>0</v>
      </c>
      <c r="T1171" s="238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9" t="s">
        <v>363</v>
      </c>
      <c r="AT1171" s="239" t="s">
        <v>226</v>
      </c>
      <c r="AU1171" s="239" t="s">
        <v>85</v>
      </c>
      <c r="AY1171" s="18" t="s">
        <v>224</v>
      </c>
      <c r="BE1171" s="240">
        <f>IF(N1171="základní",J1171,0)</f>
        <v>0</v>
      </c>
      <c r="BF1171" s="240">
        <f>IF(N1171="snížená",J1171,0)</f>
        <v>0</v>
      </c>
      <c r="BG1171" s="240">
        <f>IF(N1171="zákl. přenesená",J1171,0)</f>
        <v>0</v>
      </c>
      <c r="BH1171" s="240">
        <f>IF(N1171="sníž. přenesená",J1171,0)</f>
        <v>0</v>
      </c>
      <c r="BI1171" s="240">
        <f>IF(N1171="nulová",J1171,0)</f>
        <v>0</v>
      </c>
      <c r="BJ1171" s="18" t="s">
        <v>83</v>
      </c>
      <c r="BK1171" s="240">
        <f>ROUND(I1171*H1171,2)</f>
        <v>0</v>
      </c>
      <c r="BL1171" s="18" t="s">
        <v>363</v>
      </c>
      <c r="BM1171" s="239" t="s">
        <v>1770</v>
      </c>
    </row>
    <row r="1172" s="14" customFormat="1">
      <c r="A1172" s="14"/>
      <c r="B1172" s="252"/>
      <c r="C1172" s="253"/>
      <c r="D1172" s="243" t="s">
        <v>233</v>
      </c>
      <c r="E1172" s="254" t="s">
        <v>1</v>
      </c>
      <c r="F1172" s="255" t="s">
        <v>1771</v>
      </c>
      <c r="G1172" s="253"/>
      <c r="H1172" s="256">
        <v>33.200000000000003</v>
      </c>
      <c r="I1172" s="257"/>
      <c r="J1172" s="253"/>
      <c r="K1172" s="253"/>
      <c r="L1172" s="258"/>
      <c r="M1172" s="259"/>
      <c r="N1172" s="260"/>
      <c r="O1172" s="260"/>
      <c r="P1172" s="260"/>
      <c r="Q1172" s="260"/>
      <c r="R1172" s="260"/>
      <c r="S1172" s="260"/>
      <c r="T1172" s="261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2" t="s">
        <v>233</v>
      </c>
      <c r="AU1172" s="262" t="s">
        <v>85</v>
      </c>
      <c r="AV1172" s="14" t="s">
        <v>85</v>
      </c>
      <c r="AW1172" s="14" t="s">
        <v>32</v>
      </c>
      <c r="AX1172" s="14" t="s">
        <v>76</v>
      </c>
      <c r="AY1172" s="262" t="s">
        <v>224</v>
      </c>
    </row>
    <row r="1173" s="14" customFormat="1">
      <c r="A1173" s="14"/>
      <c r="B1173" s="252"/>
      <c r="C1173" s="253"/>
      <c r="D1173" s="243" t="s">
        <v>233</v>
      </c>
      <c r="E1173" s="254" t="s">
        <v>1</v>
      </c>
      <c r="F1173" s="255" t="s">
        <v>1772</v>
      </c>
      <c r="G1173" s="253"/>
      <c r="H1173" s="256">
        <v>10.75</v>
      </c>
      <c r="I1173" s="257"/>
      <c r="J1173" s="253"/>
      <c r="K1173" s="253"/>
      <c r="L1173" s="258"/>
      <c r="M1173" s="259"/>
      <c r="N1173" s="260"/>
      <c r="O1173" s="260"/>
      <c r="P1173" s="260"/>
      <c r="Q1173" s="260"/>
      <c r="R1173" s="260"/>
      <c r="S1173" s="260"/>
      <c r="T1173" s="26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2" t="s">
        <v>233</v>
      </c>
      <c r="AU1173" s="262" t="s">
        <v>85</v>
      </c>
      <c r="AV1173" s="14" t="s">
        <v>85</v>
      </c>
      <c r="AW1173" s="14" t="s">
        <v>32</v>
      </c>
      <c r="AX1173" s="14" t="s">
        <v>76</v>
      </c>
      <c r="AY1173" s="262" t="s">
        <v>224</v>
      </c>
    </row>
    <row r="1174" s="15" customFormat="1">
      <c r="A1174" s="15"/>
      <c r="B1174" s="263"/>
      <c r="C1174" s="264"/>
      <c r="D1174" s="243" t="s">
        <v>233</v>
      </c>
      <c r="E1174" s="265" t="s">
        <v>1</v>
      </c>
      <c r="F1174" s="266" t="s">
        <v>237</v>
      </c>
      <c r="G1174" s="264"/>
      <c r="H1174" s="267">
        <v>43.950000000000003</v>
      </c>
      <c r="I1174" s="268"/>
      <c r="J1174" s="264"/>
      <c r="K1174" s="264"/>
      <c r="L1174" s="269"/>
      <c r="M1174" s="270"/>
      <c r="N1174" s="271"/>
      <c r="O1174" s="271"/>
      <c r="P1174" s="271"/>
      <c r="Q1174" s="271"/>
      <c r="R1174" s="271"/>
      <c r="S1174" s="271"/>
      <c r="T1174" s="272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73" t="s">
        <v>233</v>
      </c>
      <c r="AU1174" s="273" t="s">
        <v>85</v>
      </c>
      <c r="AV1174" s="15" t="s">
        <v>231</v>
      </c>
      <c r="AW1174" s="15" t="s">
        <v>32</v>
      </c>
      <c r="AX1174" s="15" t="s">
        <v>83</v>
      </c>
      <c r="AY1174" s="273" t="s">
        <v>224</v>
      </c>
    </row>
    <row r="1175" s="2" customFormat="1" ht="24.15" customHeight="1">
      <c r="A1175" s="39"/>
      <c r="B1175" s="40"/>
      <c r="C1175" s="228" t="s">
        <v>1773</v>
      </c>
      <c r="D1175" s="228" t="s">
        <v>226</v>
      </c>
      <c r="E1175" s="229" t="s">
        <v>1774</v>
      </c>
      <c r="F1175" s="230" t="s">
        <v>1775</v>
      </c>
      <c r="G1175" s="231" t="s">
        <v>398</v>
      </c>
      <c r="H1175" s="232">
        <v>6</v>
      </c>
      <c r="I1175" s="233"/>
      <c r="J1175" s="234">
        <f>ROUND(I1175*H1175,2)</f>
        <v>0</v>
      </c>
      <c r="K1175" s="230" t="s">
        <v>230</v>
      </c>
      <c r="L1175" s="45"/>
      <c r="M1175" s="235" t="s">
        <v>1</v>
      </c>
      <c r="N1175" s="236" t="s">
        <v>41</v>
      </c>
      <c r="O1175" s="92"/>
      <c r="P1175" s="237">
        <f>O1175*H1175</f>
        <v>0</v>
      </c>
      <c r="Q1175" s="237">
        <v>0.00025000000000000001</v>
      </c>
      <c r="R1175" s="237">
        <f>Q1175*H1175</f>
        <v>0.0015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363</v>
      </c>
      <c r="AT1175" s="239" t="s">
        <v>226</v>
      </c>
      <c r="AU1175" s="239" t="s">
        <v>85</v>
      </c>
      <c r="AY1175" s="18" t="s">
        <v>224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83</v>
      </c>
      <c r="BK1175" s="240">
        <f>ROUND(I1175*H1175,2)</f>
        <v>0</v>
      </c>
      <c r="BL1175" s="18" t="s">
        <v>363</v>
      </c>
      <c r="BM1175" s="239" t="s">
        <v>1776</v>
      </c>
    </row>
    <row r="1176" s="14" customFormat="1">
      <c r="A1176" s="14"/>
      <c r="B1176" s="252"/>
      <c r="C1176" s="253"/>
      <c r="D1176" s="243" t="s">
        <v>233</v>
      </c>
      <c r="E1176" s="254" t="s">
        <v>1</v>
      </c>
      <c r="F1176" s="255" t="s">
        <v>1777</v>
      </c>
      <c r="G1176" s="253"/>
      <c r="H1176" s="256">
        <v>6</v>
      </c>
      <c r="I1176" s="257"/>
      <c r="J1176" s="253"/>
      <c r="K1176" s="253"/>
      <c r="L1176" s="258"/>
      <c r="M1176" s="259"/>
      <c r="N1176" s="260"/>
      <c r="O1176" s="260"/>
      <c r="P1176" s="260"/>
      <c r="Q1176" s="260"/>
      <c r="R1176" s="260"/>
      <c r="S1176" s="260"/>
      <c r="T1176" s="261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2" t="s">
        <v>233</v>
      </c>
      <c r="AU1176" s="262" t="s">
        <v>85</v>
      </c>
      <c r="AV1176" s="14" t="s">
        <v>85</v>
      </c>
      <c r="AW1176" s="14" t="s">
        <v>32</v>
      </c>
      <c r="AX1176" s="14" t="s">
        <v>83</v>
      </c>
      <c r="AY1176" s="262" t="s">
        <v>224</v>
      </c>
    </row>
    <row r="1177" s="2" customFormat="1" ht="33" customHeight="1">
      <c r="A1177" s="39"/>
      <c r="B1177" s="40"/>
      <c r="C1177" s="228" t="s">
        <v>1778</v>
      </c>
      <c r="D1177" s="228" t="s">
        <v>226</v>
      </c>
      <c r="E1177" s="229" t="s">
        <v>1779</v>
      </c>
      <c r="F1177" s="230" t="s">
        <v>1780</v>
      </c>
      <c r="G1177" s="231" t="s">
        <v>416</v>
      </c>
      <c r="H1177" s="232">
        <v>40.100000000000001</v>
      </c>
      <c r="I1177" s="233"/>
      <c r="J1177" s="234">
        <f>ROUND(I1177*H1177,2)</f>
        <v>0</v>
      </c>
      <c r="K1177" s="230" t="s">
        <v>230</v>
      </c>
      <c r="L1177" s="45"/>
      <c r="M1177" s="235" t="s">
        <v>1</v>
      </c>
      <c r="N1177" s="236" t="s">
        <v>41</v>
      </c>
      <c r="O1177" s="92"/>
      <c r="P1177" s="237">
        <f>O1177*H1177</f>
        <v>0</v>
      </c>
      <c r="Q1177" s="237">
        <v>0.0035000000000000001</v>
      </c>
      <c r="R1177" s="237">
        <f>Q1177*H1177</f>
        <v>0.14035</v>
      </c>
      <c r="S1177" s="237">
        <v>0</v>
      </c>
      <c r="T1177" s="238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39" t="s">
        <v>363</v>
      </c>
      <c r="AT1177" s="239" t="s">
        <v>226</v>
      </c>
      <c r="AU1177" s="239" t="s">
        <v>85</v>
      </c>
      <c r="AY1177" s="18" t="s">
        <v>224</v>
      </c>
      <c r="BE1177" s="240">
        <f>IF(N1177="základní",J1177,0)</f>
        <v>0</v>
      </c>
      <c r="BF1177" s="240">
        <f>IF(N1177="snížená",J1177,0)</f>
        <v>0</v>
      </c>
      <c r="BG1177" s="240">
        <f>IF(N1177="zákl. přenesená",J1177,0)</f>
        <v>0</v>
      </c>
      <c r="BH1177" s="240">
        <f>IF(N1177="sníž. přenesená",J1177,0)</f>
        <v>0</v>
      </c>
      <c r="BI1177" s="240">
        <f>IF(N1177="nulová",J1177,0)</f>
        <v>0</v>
      </c>
      <c r="BJ1177" s="18" t="s">
        <v>83</v>
      </c>
      <c r="BK1177" s="240">
        <f>ROUND(I1177*H1177,2)</f>
        <v>0</v>
      </c>
      <c r="BL1177" s="18" t="s">
        <v>363</v>
      </c>
      <c r="BM1177" s="239" t="s">
        <v>1781</v>
      </c>
    </row>
    <row r="1178" s="14" customFormat="1">
      <c r="A1178" s="14"/>
      <c r="B1178" s="252"/>
      <c r="C1178" s="253"/>
      <c r="D1178" s="243" t="s">
        <v>233</v>
      </c>
      <c r="E1178" s="254" t="s">
        <v>1</v>
      </c>
      <c r="F1178" s="255" t="s">
        <v>1782</v>
      </c>
      <c r="G1178" s="253"/>
      <c r="H1178" s="256">
        <v>14.6</v>
      </c>
      <c r="I1178" s="257"/>
      <c r="J1178" s="253"/>
      <c r="K1178" s="253"/>
      <c r="L1178" s="258"/>
      <c r="M1178" s="259"/>
      <c r="N1178" s="260"/>
      <c r="O1178" s="260"/>
      <c r="P1178" s="260"/>
      <c r="Q1178" s="260"/>
      <c r="R1178" s="260"/>
      <c r="S1178" s="260"/>
      <c r="T1178" s="261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2" t="s">
        <v>233</v>
      </c>
      <c r="AU1178" s="262" t="s">
        <v>85</v>
      </c>
      <c r="AV1178" s="14" t="s">
        <v>85</v>
      </c>
      <c r="AW1178" s="14" t="s">
        <v>32</v>
      </c>
      <c r="AX1178" s="14" t="s">
        <v>76</v>
      </c>
      <c r="AY1178" s="262" t="s">
        <v>224</v>
      </c>
    </row>
    <row r="1179" s="14" customFormat="1">
      <c r="A1179" s="14"/>
      <c r="B1179" s="252"/>
      <c r="C1179" s="253"/>
      <c r="D1179" s="243" t="s">
        <v>233</v>
      </c>
      <c r="E1179" s="254" t="s">
        <v>1</v>
      </c>
      <c r="F1179" s="255" t="s">
        <v>1783</v>
      </c>
      <c r="G1179" s="253"/>
      <c r="H1179" s="256">
        <v>21.899999999999999</v>
      </c>
      <c r="I1179" s="257"/>
      <c r="J1179" s="253"/>
      <c r="K1179" s="253"/>
      <c r="L1179" s="258"/>
      <c r="M1179" s="259"/>
      <c r="N1179" s="260"/>
      <c r="O1179" s="260"/>
      <c r="P1179" s="260"/>
      <c r="Q1179" s="260"/>
      <c r="R1179" s="260"/>
      <c r="S1179" s="260"/>
      <c r="T1179" s="261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2" t="s">
        <v>233</v>
      </c>
      <c r="AU1179" s="262" t="s">
        <v>85</v>
      </c>
      <c r="AV1179" s="14" t="s">
        <v>85</v>
      </c>
      <c r="AW1179" s="14" t="s">
        <v>32</v>
      </c>
      <c r="AX1179" s="14" t="s">
        <v>76</v>
      </c>
      <c r="AY1179" s="262" t="s">
        <v>224</v>
      </c>
    </row>
    <row r="1180" s="14" customFormat="1">
      <c r="A1180" s="14"/>
      <c r="B1180" s="252"/>
      <c r="C1180" s="253"/>
      <c r="D1180" s="243" t="s">
        <v>233</v>
      </c>
      <c r="E1180" s="254" t="s">
        <v>1</v>
      </c>
      <c r="F1180" s="255" t="s">
        <v>1784</v>
      </c>
      <c r="G1180" s="253"/>
      <c r="H1180" s="256">
        <v>3.6000000000000001</v>
      </c>
      <c r="I1180" s="257"/>
      <c r="J1180" s="253"/>
      <c r="K1180" s="253"/>
      <c r="L1180" s="258"/>
      <c r="M1180" s="259"/>
      <c r="N1180" s="260"/>
      <c r="O1180" s="260"/>
      <c r="P1180" s="260"/>
      <c r="Q1180" s="260"/>
      <c r="R1180" s="260"/>
      <c r="S1180" s="260"/>
      <c r="T1180" s="26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2" t="s">
        <v>233</v>
      </c>
      <c r="AU1180" s="262" t="s">
        <v>85</v>
      </c>
      <c r="AV1180" s="14" t="s">
        <v>85</v>
      </c>
      <c r="AW1180" s="14" t="s">
        <v>32</v>
      </c>
      <c r="AX1180" s="14" t="s">
        <v>76</v>
      </c>
      <c r="AY1180" s="262" t="s">
        <v>224</v>
      </c>
    </row>
    <row r="1181" s="15" customFormat="1">
      <c r="A1181" s="15"/>
      <c r="B1181" s="263"/>
      <c r="C1181" s="264"/>
      <c r="D1181" s="243" t="s">
        <v>233</v>
      </c>
      <c r="E1181" s="265" t="s">
        <v>1</v>
      </c>
      <c r="F1181" s="266" t="s">
        <v>237</v>
      </c>
      <c r="G1181" s="264"/>
      <c r="H1181" s="267">
        <v>40.100000000000001</v>
      </c>
      <c r="I1181" s="268"/>
      <c r="J1181" s="264"/>
      <c r="K1181" s="264"/>
      <c r="L1181" s="269"/>
      <c r="M1181" s="270"/>
      <c r="N1181" s="271"/>
      <c r="O1181" s="271"/>
      <c r="P1181" s="271"/>
      <c r="Q1181" s="271"/>
      <c r="R1181" s="271"/>
      <c r="S1181" s="271"/>
      <c r="T1181" s="272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73" t="s">
        <v>233</v>
      </c>
      <c r="AU1181" s="273" t="s">
        <v>85</v>
      </c>
      <c r="AV1181" s="15" t="s">
        <v>231</v>
      </c>
      <c r="AW1181" s="15" t="s">
        <v>32</v>
      </c>
      <c r="AX1181" s="15" t="s">
        <v>83</v>
      </c>
      <c r="AY1181" s="273" t="s">
        <v>224</v>
      </c>
    </row>
    <row r="1182" s="2" customFormat="1" ht="24.15" customHeight="1">
      <c r="A1182" s="39"/>
      <c r="B1182" s="40"/>
      <c r="C1182" s="228" t="s">
        <v>1785</v>
      </c>
      <c r="D1182" s="228" t="s">
        <v>226</v>
      </c>
      <c r="E1182" s="229" t="s">
        <v>1786</v>
      </c>
      <c r="F1182" s="230" t="s">
        <v>1787</v>
      </c>
      <c r="G1182" s="231" t="s">
        <v>1282</v>
      </c>
      <c r="H1182" s="295"/>
      <c r="I1182" s="233"/>
      <c r="J1182" s="234">
        <f>ROUND(I1182*H1182,2)</f>
        <v>0</v>
      </c>
      <c r="K1182" s="230" t="s">
        <v>230</v>
      </c>
      <c r="L1182" s="45"/>
      <c r="M1182" s="235" t="s">
        <v>1</v>
      </c>
      <c r="N1182" s="236" t="s">
        <v>41</v>
      </c>
      <c r="O1182" s="92"/>
      <c r="P1182" s="237">
        <f>O1182*H1182</f>
        <v>0</v>
      </c>
      <c r="Q1182" s="237">
        <v>0</v>
      </c>
      <c r="R1182" s="237">
        <f>Q1182*H1182</f>
        <v>0</v>
      </c>
      <c r="S1182" s="237">
        <v>0</v>
      </c>
      <c r="T1182" s="238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9" t="s">
        <v>363</v>
      </c>
      <c r="AT1182" s="239" t="s">
        <v>226</v>
      </c>
      <c r="AU1182" s="239" t="s">
        <v>85</v>
      </c>
      <c r="AY1182" s="18" t="s">
        <v>224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83</v>
      </c>
      <c r="BK1182" s="240">
        <f>ROUND(I1182*H1182,2)</f>
        <v>0</v>
      </c>
      <c r="BL1182" s="18" t="s">
        <v>363</v>
      </c>
      <c r="BM1182" s="239" t="s">
        <v>1788</v>
      </c>
    </row>
    <row r="1183" s="12" customFormat="1" ht="22.8" customHeight="1">
      <c r="A1183" s="12"/>
      <c r="B1183" s="212"/>
      <c r="C1183" s="213"/>
      <c r="D1183" s="214" t="s">
        <v>75</v>
      </c>
      <c r="E1183" s="226" t="s">
        <v>1789</v>
      </c>
      <c r="F1183" s="226" t="s">
        <v>1790</v>
      </c>
      <c r="G1183" s="213"/>
      <c r="H1183" s="213"/>
      <c r="I1183" s="216"/>
      <c r="J1183" s="227">
        <f>BK1183</f>
        <v>0</v>
      </c>
      <c r="K1183" s="213"/>
      <c r="L1183" s="218"/>
      <c r="M1183" s="219"/>
      <c r="N1183" s="220"/>
      <c r="O1183" s="220"/>
      <c r="P1183" s="221">
        <f>SUM(P1184:P1187)</f>
        <v>0</v>
      </c>
      <c r="Q1183" s="220"/>
      <c r="R1183" s="221">
        <f>SUM(R1184:R1187)</f>
        <v>0.049368000000000002</v>
      </c>
      <c r="S1183" s="220"/>
      <c r="T1183" s="222">
        <f>SUM(T1184:T1187)</f>
        <v>0</v>
      </c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R1183" s="223" t="s">
        <v>85</v>
      </c>
      <c r="AT1183" s="224" t="s">
        <v>75</v>
      </c>
      <c r="AU1183" s="224" t="s">
        <v>83</v>
      </c>
      <c r="AY1183" s="223" t="s">
        <v>224</v>
      </c>
      <c r="BK1183" s="225">
        <f>SUM(BK1184:BK1187)</f>
        <v>0</v>
      </c>
    </row>
    <row r="1184" s="2" customFormat="1" ht="33" customHeight="1">
      <c r="A1184" s="39"/>
      <c r="B1184" s="40"/>
      <c r="C1184" s="228" t="s">
        <v>1791</v>
      </c>
      <c r="D1184" s="228" t="s">
        <v>226</v>
      </c>
      <c r="E1184" s="229" t="s">
        <v>1792</v>
      </c>
      <c r="F1184" s="230" t="s">
        <v>1793</v>
      </c>
      <c r="G1184" s="231" t="s">
        <v>296</v>
      </c>
      <c r="H1184" s="232">
        <v>204</v>
      </c>
      <c r="I1184" s="233"/>
      <c r="J1184" s="234">
        <f>ROUND(I1184*H1184,2)</f>
        <v>0</v>
      </c>
      <c r="K1184" s="230" t="s">
        <v>230</v>
      </c>
      <c r="L1184" s="45"/>
      <c r="M1184" s="235" t="s">
        <v>1</v>
      </c>
      <c r="N1184" s="236" t="s">
        <v>41</v>
      </c>
      <c r="O1184" s="92"/>
      <c r="P1184" s="237">
        <f>O1184*H1184</f>
        <v>0</v>
      </c>
      <c r="Q1184" s="237">
        <v>0</v>
      </c>
      <c r="R1184" s="237">
        <f>Q1184*H1184</f>
        <v>0</v>
      </c>
      <c r="S1184" s="237">
        <v>0</v>
      </c>
      <c r="T1184" s="238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9" t="s">
        <v>363</v>
      </c>
      <c r="AT1184" s="239" t="s">
        <v>226</v>
      </c>
      <c r="AU1184" s="239" t="s">
        <v>85</v>
      </c>
      <c r="AY1184" s="18" t="s">
        <v>224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83</v>
      </c>
      <c r="BK1184" s="240">
        <f>ROUND(I1184*H1184,2)</f>
        <v>0</v>
      </c>
      <c r="BL1184" s="18" t="s">
        <v>363</v>
      </c>
      <c r="BM1184" s="239" t="s">
        <v>1794</v>
      </c>
    </row>
    <row r="1185" s="2" customFormat="1" ht="37.8" customHeight="1">
      <c r="A1185" s="39"/>
      <c r="B1185" s="40"/>
      <c r="C1185" s="285" t="s">
        <v>1795</v>
      </c>
      <c r="D1185" s="285" t="s">
        <v>420</v>
      </c>
      <c r="E1185" s="286" t="s">
        <v>1796</v>
      </c>
      <c r="F1185" s="287" t="s">
        <v>1797</v>
      </c>
      <c r="G1185" s="288" t="s">
        <v>296</v>
      </c>
      <c r="H1185" s="289">
        <v>224.40000000000001</v>
      </c>
      <c r="I1185" s="290"/>
      <c r="J1185" s="291">
        <f>ROUND(I1185*H1185,2)</f>
        <v>0</v>
      </c>
      <c r="K1185" s="287" t="s">
        <v>230</v>
      </c>
      <c r="L1185" s="292"/>
      <c r="M1185" s="293" t="s">
        <v>1</v>
      </c>
      <c r="N1185" s="294" t="s">
        <v>41</v>
      </c>
      <c r="O1185" s="92"/>
      <c r="P1185" s="237">
        <f>O1185*H1185</f>
        <v>0</v>
      </c>
      <c r="Q1185" s="237">
        <v>0.00022000000000000001</v>
      </c>
      <c r="R1185" s="237">
        <f>Q1185*H1185</f>
        <v>0.049368000000000002</v>
      </c>
      <c r="S1185" s="237">
        <v>0</v>
      </c>
      <c r="T1185" s="238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9" t="s">
        <v>480</v>
      </c>
      <c r="AT1185" s="239" t="s">
        <v>420</v>
      </c>
      <c r="AU1185" s="239" t="s">
        <v>85</v>
      </c>
      <c r="AY1185" s="18" t="s">
        <v>224</v>
      </c>
      <c r="BE1185" s="240">
        <f>IF(N1185="základní",J1185,0)</f>
        <v>0</v>
      </c>
      <c r="BF1185" s="240">
        <f>IF(N1185="snížená",J1185,0)</f>
        <v>0</v>
      </c>
      <c r="BG1185" s="240">
        <f>IF(N1185="zákl. přenesená",J1185,0)</f>
        <v>0</v>
      </c>
      <c r="BH1185" s="240">
        <f>IF(N1185="sníž. přenesená",J1185,0)</f>
        <v>0</v>
      </c>
      <c r="BI1185" s="240">
        <f>IF(N1185="nulová",J1185,0)</f>
        <v>0</v>
      </c>
      <c r="BJ1185" s="18" t="s">
        <v>83</v>
      </c>
      <c r="BK1185" s="240">
        <f>ROUND(I1185*H1185,2)</f>
        <v>0</v>
      </c>
      <c r="BL1185" s="18" t="s">
        <v>363</v>
      </c>
      <c r="BM1185" s="239" t="s">
        <v>1798</v>
      </c>
    </row>
    <row r="1186" s="14" customFormat="1">
      <c r="A1186" s="14"/>
      <c r="B1186" s="252"/>
      <c r="C1186" s="253"/>
      <c r="D1186" s="243" t="s">
        <v>233</v>
      </c>
      <c r="E1186" s="253"/>
      <c r="F1186" s="255" t="s">
        <v>1799</v>
      </c>
      <c r="G1186" s="253"/>
      <c r="H1186" s="256">
        <v>224.40000000000001</v>
      </c>
      <c r="I1186" s="257"/>
      <c r="J1186" s="253"/>
      <c r="K1186" s="253"/>
      <c r="L1186" s="258"/>
      <c r="M1186" s="259"/>
      <c r="N1186" s="260"/>
      <c r="O1186" s="260"/>
      <c r="P1186" s="260"/>
      <c r="Q1186" s="260"/>
      <c r="R1186" s="260"/>
      <c r="S1186" s="260"/>
      <c r="T1186" s="261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2" t="s">
        <v>233</v>
      </c>
      <c r="AU1186" s="262" t="s">
        <v>85</v>
      </c>
      <c r="AV1186" s="14" t="s">
        <v>85</v>
      </c>
      <c r="AW1186" s="14" t="s">
        <v>4</v>
      </c>
      <c r="AX1186" s="14" t="s">
        <v>83</v>
      </c>
      <c r="AY1186" s="262" t="s">
        <v>224</v>
      </c>
    </row>
    <row r="1187" s="2" customFormat="1" ht="24.15" customHeight="1">
      <c r="A1187" s="39"/>
      <c r="B1187" s="40"/>
      <c r="C1187" s="228" t="s">
        <v>1800</v>
      </c>
      <c r="D1187" s="228" t="s">
        <v>226</v>
      </c>
      <c r="E1187" s="229" t="s">
        <v>1801</v>
      </c>
      <c r="F1187" s="230" t="s">
        <v>1802</v>
      </c>
      <c r="G1187" s="231" t="s">
        <v>1282</v>
      </c>
      <c r="H1187" s="295"/>
      <c r="I1187" s="233"/>
      <c r="J1187" s="234">
        <f>ROUND(I1187*H1187,2)</f>
        <v>0</v>
      </c>
      <c r="K1187" s="230" t="s">
        <v>230</v>
      </c>
      <c r="L1187" s="45"/>
      <c r="M1187" s="235" t="s">
        <v>1</v>
      </c>
      <c r="N1187" s="236" t="s">
        <v>41</v>
      </c>
      <c r="O1187" s="92"/>
      <c r="P1187" s="237">
        <f>O1187*H1187</f>
        <v>0</v>
      </c>
      <c r="Q1187" s="237">
        <v>0</v>
      </c>
      <c r="R1187" s="237">
        <f>Q1187*H1187</f>
        <v>0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363</v>
      </c>
      <c r="AT1187" s="239" t="s">
        <v>226</v>
      </c>
      <c r="AU1187" s="239" t="s">
        <v>85</v>
      </c>
      <c r="AY1187" s="18" t="s">
        <v>224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83</v>
      </c>
      <c r="BK1187" s="240">
        <f>ROUND(I1187*H1187,2)</f>
        <v>0</v>
      </c>
      <c r="BL1187" s="18" t="s">
        <v>363</v>
      </c>
      <c r="BM1187" s="239" t="s">
        <v>1803</v>
      </c>
    </row>
    <row r="1188" s="12" customFormat="1" ht="22.8" customHeight="1">
      <c r="A1188" s="12"/>
      <c r="B1188" s="212"/>
      <c r="C1188" s="213"/>
      <c r="D1188" s="214" t="s">
        <v>75</v>
      </c>
      <c r="E1188" s="226" t="s">
        <v>1804</v>
      </c>
      <c r="F1188" s="226" t="s">
        <v>1805</v>
      </c>
      <c r="G1188" s="213"/>
      <c r="H1188" s="213"/>
      <c r="I1188" s="216"/>
      <c r="J1188" s="227">
        <f>BK1188</f>
        <v>0</v>
      </c>
      <c r="K1188" s="213"/>
      <c r="L1188" s="218"/>
      <c r="M1188" s="219"/>
      <c r="N1188" s="220"/>
      <c r="O1188" s="220"/>
      <c r="P1188" s="221">
        <f>SUM(P1189:P1248)</f>
        <v>0</v>
      </c>
      <c r="Q1188" s="220"/>
      <c r="R1188" s="221">
        <f>SUM(R1189:R1248)</f>
        <v>0.00027</v>
      </c>
      <c r="S1188" s="220"/>
      <c r="T1188" s="222">
        <f>SUM(T1189:T1248)</f>
        <v>0.31546845000000001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23" t="s">
        <v>85</v>
      </c>
      <c r="AT1188" s="224" t="s">
        <v>75</v>
      </c>
      <c r="AU1188" s="224" t="s">
        <v>83</v>
      </c>
      <c r="AY1188" s="223" t="s">
        <v>224</v>
      </c>
      <c r="BK1188" s="225">
        <f>SUM(BK1189:BK1248)</f>
        <v>0</v>
      </c>
    </row>
    <row r="1189" s="2" customFormat="1" ht="16.5" customHeight="1">
      <c r="A1189" s="39"/>
      <c r="B1189" s="40"/>
      <c r="C1189" s="228" t="s">
        <v>1806</v>
      </c>
      <c r="D1189" s="228" t="s">
        <v>226</v>
      </c>
      <c r="E1189" s="229" t="s">
        <v>1807</v>
      </c>
      <c r="F1189" s="230" t="s">
        <v>1808</v>
      </c>
      <c r="G1189" s="231" t="s">
        <v>296</v>
      </c>
      <c r="H1189" s="232">
        <v>12.771000000000001</v>
      </c>
      <c r="I1189" s="233"/>
      <c r="J1189" s="234">
        <f>ROUND(I1189*H1189,2)</f>
        <v>0</v>
      </c>
      <c r="K1189" s="230" t="s">
        <v>230</v>
      </c>
      <c r="L1189" s="45"/>
      <c r="M1189" s="235" t="s">
        <v>1</v>
      </c>
      <c r="N1189" s="236" t="s">
        <v>41</v>
      </c>
      <c r="O1189" s="92"/>
      <c r="P1189" s="237">
        <f>O1189*H1189</f>
        <v>0</v>
      </c>
      <c r="Q1189" s="237">
        <v>0</v>
      </c>
      <c r="R1189" s="237">
        <f>Q1189*H1189</f>
        <v>0</v>
      </c>
      <c r="S1189" s="237">
        <v>0.01695</v>
      </c>
      <c r="T1189" s="238">
        <f>S1189*H1189</f>
        <v>0.21646845000000001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39" t="s">
        <v>363</v>
      </c>
      <c r="AT1189" s="239" t="s">
        <v>226</v>
      </c>
      <c r="AU1189" s="239" t="s">
        <v>85</v>
      </c>
      <c r="AY1189" s="18" t="s">
        <v>224</v>
      </c>
      <c r="BE1189" s="240">
        <f>IF(N1189="základní",J1189,0)</f>
        <v>0</v>
      </c>
      <c r="BF1189" s="240">
        <f>IF(N1189="snížená",J1189,0)</f>
        <v>0</v>
      </c>
      <c r="BG1189" s="240">
        <f>IF(N1189="zákl. přenesená",J1189,0)</f>
        <v>0</v>
      </c>
      <c r="BH1189" s="240">
        <f>IF(N1189="sníž. přenesená",J1189,0)</f>
        <v>0</v>
      </c>
      <c r="BI1189" s="240">
        <f>IF(N1189="nulová",J1189,0)</f>
        <v>0</v>
      </c>
      <c r="BJ1189" s="18" t="s">
        <v>83</v>
      </c>
      <c r="BK1189" s="240">
        <f>ROUND(I1189*H1189,2)</f>
        <v>0</v>
      </c>
      <c r="BL1189" s="18" t="s">
        <v>363</v>
      </c>
      <c r="BM1189" s="239" t="s">
        <v>1809</v>
      </c>
    </row>
    <row r="1190" s="13" customFormat="1">
      <c r="A1190" s="13"/>
      <c r="B1190" s="241"/>
      <c r="C1190" s="242"/>
      <c r="D1190" s="243" t="s">
        <v>233</v>
      </c>
      <c r="E1190" s="244" t="s">
        <v>1</v>
      </c>
      <c r="F1190" s="245" t="s">
        <v>386</v>
      </c>
      <c r="G1190" s="242"/>
      <c r="H1190" s="244" t="s">
        <v>1</v>
      </c>
      <c r="I1190" s="246"/>
      <c r="J1190" s="242"/>
      <c r="K1190" s="242"/>
      <c r="L1190" s="247"/>
      <c r="M1190" s="248"/>
      <c r="N1190" s="249"/>
      <c r="O1190" s="249"/>
      <c r="P1190" s="249"/>
      <c r="Q1190" s="249"/>
      <c r="R1190" s="249"/>
      <c r="S1190" s="249"/>
      <c r="T1190" s="25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1" t="s">
        <v>233</v>
      </c>
      <c r="AU1190" s="251" t="s">
        <v>85</v>
      </c>
      <c r="AV1190" s="13" t="s">
        <v>83</v>
      </c>
      <c r="AW1190" s="13" t="s">
        <v>32</v>
      </c>
      <c r="AX1190" s="13" t="s">
        <v>76</v>
      </c>
      <c r="AY1190" s="251" t="s">
        <v>224</v>
      </c>
    </row>
    <row r="1191" s="14" customFormat="1">
      <c r="A1191" s="14"/>
      <c r="B1191" s="252"/>
      <c r="C1191" s="253"/>
      <c r="D1191" s="243" t="s">
        <v>233</v>
      </c>
      <c r="E1191" s="254" t="s">
        <v>1</v>
      </c>
      <c r="F1191" s="255" t="s">
        <v>1810</v>
      </c>
      <c r="G1191" s="253"/>
      <c r="H1191" s="256">
        <v>12.771000000000001</v>
      </c>
      <c r="I1191" s="257"/>
      <c r="J1191" s="253"/>
      <c r="K1191" s="253"/>
      <c r="L1191" s="258"/>
      <c r="M1191" s="259"/>
      <c r="N1191" s="260"/>
      <c r="O1191" s="260"/>
      <c r="P1191" s="260"/>
      <c r="Q1191" s="260"/>
      <c r="R1191" s="260"/>
      <c r="S1191" s="260"/>
      <c r="T1191" s="26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2" t="s">
        <v>233</v>
      </c>
      <c r="AU1191" s="262" t="s">
        <v>85</v>
      </c>
      <c r="AV1191" s="14" t="s">
        <v>85</v>
      </c>
      <c r="AW1191" s="14" t="s">
        <v>32</v>
      </c>
      <c r="AX1191" s="14" t="s">
        <v>83</v>
      </c>
      <c r="AY1191" s="262" t="s">
        <v>224</v>
      </c>
    </row>
    <row r="1192" s="2" customFormat="1" ht="16.5" customHeight="1">
      <c r="A1192" s="39"/>
      <c r="B1192" s="40"/>
      <c r="C1192" s="228" t="s">
        <v>1811</v>
      </c>
      <c r="D1192" s="228" t="s">
        <v>226</v>
      </c>
      <c r="E1192" s="229" t="s">
        <v>1812</v>
      </c>
      <c r="F1192" s="230" t="s">
        <v>1813</v>
      </c>
      <c r="G1192" s="231" t="s">
        <v>398</v>
      </c>
      <c r="H1192" s="232">
        <v>1</v>
      </c>
      <c r="I1192" s="233"/>
      <c r="J1192" s="234">
        <f>ROUND(I1192*H1192,2)</f>
        <v>0</v>
      </c>
      <c r="K1192" s="230" t="s">
        <v>230</v>
      </c>
      <c r="L1192" s="45"/>
      <c r="M1192" s="235" t="s">
        <v>1</v>
      </c>
      <c r="N1192" s="236" t="s">
        <v>41</v>
      </c>
      <c r="O1192" s="92"/>
      <c r="P1192" s="237">
        <f>O1192*H1192</f>
        <v>0</v>
      </c>
      <c r="Q1192" s="237">
        <v>0</v>
      </c>
      <c r="R1192" s="237">
        <f>Q1192*H1192</f>
        <v>0</v>
      </c>
      <c r="S1192" s="237">
        <v>0</v>
      </c>
      <c r="T1192" s="238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39" t="s">
        <v>363</v>
      </c>
      <c r="AT1192" s="239" t="s">
        <v>226</v>
      </c>
      <c r="AU1192" s="239" t="s">
        <v>85</v>
      </c>
      <c r="AY1192" s="18" t="s">
        <v>224</v>
      </c>
      <c r="BE1192" s="240">
        <f>IF(N1192="základní",J1192,0)</f>
        <v>0</v>
      </c>
      <c r="BF1192" s="240">
        <f>IF(N1192="snížená",J1192,0)</f>
        <v>0</v>
      </c>
      <c r="BG1192" s="240">
        <f>IF(N1192="zákl. přenesená",J1192,0)</f>
        <v>0</v>
      </c>
      <c r="BH1192" s="240">
        <f>IF(N1192="sníž. přenesená",J1192,0)</f>
        <v>0</v>
      </c>
      <c r="BI1192" s="240">
        <f>IF(N1192="nulová",J1192,0)</f>
        <v>0</v>
      </c>
      <c r="BJ1192" s="18" t="s">
        <v>83</v>
      </c>
      <c r="BK1192" s="240">
        <f>ROUND(I1192*H1192,2)</f>
        <v>0</v>
      </c>
      <c r="BL1192" s="18" t="s">
        <v>363</v>
      </c>
      <c r="BM1192" s="239" t="s">
        <v>1814</v>
      </c>
    </row>
    <row r="1193" s="2" customFormat="1" ht="16.5" customHeight="1">
      <c r="A1193" s="39"/>
      <c r="B1193" s="40"/>
      <c r="C1193" s="228" t="s">
        <v>1815</v>
      </c>
      <c r="D1193" s="228" t="s">
        <v>226</v>
      </c>
      <c r="E1193" s="229" t="s">
        <v>1816</v>
      </c>
      <c r="F1193" s="230" t="s">
        <v>1817</v>
      </c>
      <c r="G1193" s="231" t="s">
        <v>398</v>
      </c>
      <c r="H1193" s="232">
        <v>1</v>
      </c>
      <c r="I1193" s="233"/>
      <c r="J1193" s="234">
        <f>ROUND(I1193*H1193,2)</f>
        <v>0</v>
      </c>
      <c r="K1193" s="230" t="s">
        <v>230</v>
      </c>
      <c r="L1193" s="45"/>
      <c r="M1193" s="235" t="s">
        <v>1</v>
      </c>
      <c r="N1193" s="236" t="s">
        <v>41</v>
      </c>
      <c r="O1193" s="92"/>
      <c r="P1193" s="237">
        <f>O1193*H1193</f>
        <v>0</v>
      </c>
      <c r="Q1193" s="237">
        <v>0</v>
      </c>
      <c r="R1193" s="237">
        <f>Q1193*H1193</f>
        <v>0</v>
      </c>
      <c r="S1193" s="237">
        <v>0</v>
      </c>
      <c r="T1193" s="238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363</v>
      </c>
      <c r="AT1193" s="239" t="s">
        <v>226</v>
      </c>
      <c r="AU1193" s="239" t="s">
        <v>85</v>
      </c>
      <c r="AY1193" s="18" t="s">
        <v>224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83</v>
      </c>
      <c r="BK1193" s="240">
        <f>ROUND(I1193*H1193,2)</f>
        <v>0</v>
      </c>
      <c r="BL1193" s="18" t="s">
        <v>363</v>
      </c>
      <c r="BM1193" s="239" t="s">
        <v>1818</v>
      </c>
    </row>
    <row r="1194" s="2" customFormat="1" ht="44.25" customHeight="1">
      <c r="A1194" s="39"/>
      <c r="B1194" s="40"/>
      <c r="C1194" s="228" t="s">
        <v>1819</v>
      </c>
      <c r="D1194" s="228" t="s">
        <v>226</v>
      </c>
      <c r="E1194" s="229" t="s">
        <v>1820</v>
      </c>
      <c r="F1194" s="230" t="s">
        <v>1821</v>
      </c>
      <c r="G1194" s="231" t="s">
        <v>296</v>
      </c>
      <c r="H1194" s="232">
        <v>4.8449999999999998</v>
      </c>
      <c r="I1194" s="233"/>
      <c r="J1194" s="234">
        <f>ROUND(I1194*H1194,2)</f>
        <v>0</v>
      </c>
      <c r="K1194" s="230" t="s">
        <v>230</v>
      </c>
      <c r="L1194" s="45"/>
      <c r="M1194" s="235" t="s">
        <v>1</v>
      </c>
      <c r="N1194" s="236" t="s">
        <v>41</v>
      </c>
      <c r="O1194" s="92"/>
      <c r="P1194" s="237">
        <f>O1194*H1194</f>
        <v>0</v>
      </c>
      <c r="Q1194" s="237">
        <v>0</v>
      </c>
      <c r="R1194" s="237">
        <f>Q1194*H1194</f>
        <v>0</v>
      </c>
      <c r="S1194" s="237">
        <v>0</v>
      </c>
      <c r="T1194" s="238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39" t="s">
        <v>363</v>
      </c>
      <c r="AT1194" s="239" t="s">
        <v>226</v>
      </c>
      <c r="AU1194" s="239" t="s">
        <v>85</v>
      </c>
      <c r="AY1194" s="18" t="s">
        <v>224</v>
      </c>
      <c r="BE1194" s="240">
        <f>IF(N1194="základní",J1194,0)</f>
        <v>0</v>
      </c>
      <c r="BF1194" s="240">
        <f>IF(N1194="snížená",J1194,0)</f>
        <v>0</v>
      </c>
      <c r="BG1194" s="240">
        <f>IF(N1194="zákl. přenesená",J1194,0)</f>
        <v>0</v>
      </c>
      <c r="BH1194" s="240">
        <f>IF(N1194="sníž. přenesená",J1194,0)</f>
        <v>0</v>
      </c>
      <c r="BI1194" s="240">
        <f>IF(N1194="nulová",J1194,0)</f>
        <v>0</v>
      </c>
      <c r="BJ1194" s="18" t="s">
        <v>83</v>
      </c>
      <c r="BK1194" s="240">
        <f>ROUND(I1194*H1194,2)</f>
        <v>0</v>
      </c>
      <c r="BL1194" s="18" t="s">
        <v>363</v>
      </c>
      <c r="BM1194" s="239" t="s">
        <v>1822</v>
      </c>
    </row>
    <row r="1195" s="14" customFormat="1">
      <c r="A1195" s="14"/>
      <c r="B1195" s="252"/>
      <c r="C1195" s="253"/>
      <c r="D1195" s="243" t="s">
        <v>233</v>
      </c>
      <c r="E1195" s="254" t="s">
        <v>1</v>
      </c>
      <c r="F1195" s="255" t="s">
        <v>1823</v>
      </c>
      <c r="G1195" s="253"/>
      <c r="H1195" s="256">
        <v>4.8449999999999998</v>
      </c>
      <c r="I1195" s="257"/>
      <c r="J1195" s="253"/>
      <c r="K1195" s="253"/>
      <c r="L1195" s="258"/>
      <c r="M1195" s="259"/>
      <c r="N1195" s="260"/>
      <c r="O1195" s="260"/>
      <c r="P1195" s="260"/>
      <c r="Q1195" s="260"/>
      <c r="R1195" s="260"/>
      <c r="S1195" s="260"/>
      <c r="T1195" s="261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2" t="s">
        <v>233</v>
      </c>
      <c r="AU1195" s="262" t="s">
        <v>85</v>
      </c>
      <c r="AV1195" s="14" t="s">
        <v>85</v>
      </c>
      <c r="AW1195" s="14" t="s">
        <v>32</v>
      </c>
      <c r="AX1195" s="14" t="s">
        <v>83</v>
      </c>
      <c r="AY1195" s="262" t="s">
        <v>224</v>
      </c>
    </row>
    <row r="1196" s="2" customFormat="1" ht="44.25" customHeight="1">
      <c r="A1196" s="39"/>
      <c r="B1196" s="40"/>
      <c r="C1196" s="228" t="s">
        <v>1824</v>
      </c>
      <c r="D1196" s="228" t="s">
        <v>226</v>
      </c>
      <c r="E1196" s="229" t="s">
        <v>1825</v>
      </c>
      <c r="F1196" s="230" t="s">
        <v>1826</v>
      </c>
      <c r="G1196" s="231" t="s">
        <v>296</v>
      </c>
      <c r="H1196" s="232">
        <v>5.8899999999999997</v>
      </c>
      <c r="I1196" s="233"/>
      <c r="J1196" s="234">
        <f>ROUND(I1196*H1196,2)</f>
        <v>0</v>
      </c>
      <c r="K1196" s="230" t="s">
        <v>230</v>
      </c>
      <c r="L1196" s="45"/>
      <c r="M1196" s="235" t="s">
        <v>1</v>
      </c>
      <c r="N1196" s="236" t="s">
        <v>41</v>
      </c>
      <c r="O1196" s="92"/>
      <c r="P1196" s="237">
        <f>O1196*H1196</f>
        <v>0</v>
      </c>
      <c r="Q1196" s="237">
        <v>0</v>
      </c>
      <c r="R1196" s="237">
        <f>Q1196*H1196</f>
        <v>0</v>
      </c>
      <c r="S1196" s="237">
        <v>0</v>
      </c>
      <c r="T1196" s="238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39" t="s">
        <v>363</v>
      </c>
      <c r="AT1196" s="239" t="s">
        <v>226</v>
      </c>
      <c r="AU1196" s="239" t="s">
        <v>85</v>
      </c>
      <c r="AY1196" s="18" t="s">
        <v>224</v>
      </c>
      <c r="BE1196" s="240">
        <f>IF(N1196="základní",J1196,0)</f>
        <v>0</v>
      </c>
      <c r="BF1196" s="240">
        <f>IF(N1196="snížená",J1196,0)</f>
        <v>0</v>
      </c>
      <c r="BG1196" s="240">
        <f>IF(N1196="zákl. přenesená",J1196,0)</f>
        <v>0</v>
      </c>
      <c r="BH1196" s="240">
        <f>IF(N1196="sníž. přenesená",J1196,0)</f>
        <v>0</v>
      </c>
      <c r="BI1196" s="240">
        <f>IF(N1196="nulová",J1196,0)</f>
        <v>0</v>
      </c>
      <c r="BJ1196" s="18" t="s">
        <v>83</v>
      </c>
      <c r="BK1196" s="240">
        <f>ROUND(I1196*H1196,2)</f>
        <v>0</v>
      </c>
      <c r="BL1196" s="18" t="s">
        <v>363</v>
      </c>
      <c r="BM1196" s="239" t="s">
        <v>1827</v>
      </c>
    </row>
    <row r="1197" s="14" customFormat="1">
      <c r="A1197" s="14"/>
      <c r="B1197" s="252"/>
      <c r="C1197" s="253"/>
      <c r="D1197" s="243" t="s">
        <v>233</v>
      </c>
      <c r="E1197" s="254" t="s">
        <v>1</v>
      </c>
      <c r="F1197" s="255" t="s">
        <v>1828</v>
      </c>
      <c r="G1197" s="253"/>
      <c r="H1197" s="256">
        <v>5.8899999999999997</v>
      </c>
      <c r="I1197" s="257"/>
      <c r="J1197" s="253"/>
      <c r="K1197" s="253"/>
      <c r="L1197" s="258"/>
      <c r="M1197" s="259"/>
      <c r="N1197" s="260"/>
      <c r="O1197" s="260"/>
      <c r="P1197" s="260"/>
      <c r="Q1197" s="260"/>
      <c r="R1197" s="260"/>
      <c r="S1197" s="260"/>
      <c r="T1197" s="261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2" t="s">
        <v>233</v>
      </c>
      <c r="AU1197" s="262" t="s">
        <v>85</v>
      </c>
      <c r="AV1197" s="14" t="s">
        <v>85</v>
      </c>
      <c r="AW1197" s="14" t="s">
        <v>32</v>
      </c>
      <c r="AX1197" s="14" t="s">
        <v>83</v>
      </c>
      <c r="AY1197" s="262" t="s">
        <v>224</v>
      </c>
    </row>
    <row r="1198" s="2" customFormat="1" ht="44.25" customHeight="1">
      <c r="A1198" s="39"/>
      <c r="B1198" s="40"/>
      <c r="C1198" s="228" t="s">
        <v>1829</v>
      </c>
      <c r="D1198" s="228" t="s">
        <v>226</v>
      </c>
      <c r="E1198" s="229" t="s">
        <v>1830</v>
      </c>
      <c r="F1198" s="230" t="s">
        <v>1831</v>
      </c>
      <c r="G1198" s="231" t="s">
        <v>296</v>
      </c>
      <c r="H1198" s="232">
        <v>1.26</v>
      </c>
      <c r="I1198" s="233"/>
      <c r="J1198" s="234">
        <f>ROUND(I1198*H1198,2)</f>
        <v>0</v>
      </c>
      <c r="K1198" s="230" t="s">
        <v>230</v>
      </c>
      <c r="L1198" s="45"/>
      <c r="M1198" s="235" t="s">
        <v>1</v>
      </c>
      <c r="N1198" s="236" t="s">
        <v>41</v>
      </c>
      <c r="O1198" s="92"/>
      <c r="P1198" s="237">
        <f>O1198*H1198</f>
        <v>0</v>
      </c>
      <c r="Q1198" s="237">
        <v>0</v>
      </c>
      <c r="R1198" s="237">
        <f>Q1198*H1198</f>
        <v>0</v>
      </c>
      <c r="S1198" s="237">
        <v>0</v>
      </c>
      <c r="T1198" s="238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9" t="s">
        <v>363</v>
      </c>
      <c r="AT1198" s="239" t="s">
        <v>226</v>
      </c>
      <c r="AU1198" s="239" t="s">
        <v>85</v>
      </c>
      <c r="AY1198" s="18" t="s">
        <v>224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83</v>
      </c>
      <c r="BK1198" s="240">
        <f>ROUND(I1198*H1198,2)</f>
        <v>0</v>
      </c>
      <c r="BL1198" s="18" t="s">
        <v>363</v>
      </c>
      <c r="BM1198" s="239" t="s">
        <v>1832</v>
      </c>
    </row>
    <row r="1199" s="14" customFormat="1">
      <c r="A1199" s="14"/>
      <c r="B1199" s="252"/>
      <c r="C1199" s="253"/>
      <c r="D1199" s="243" t="s">
        <v>233</v>
      </c>
      <c r="E1199" s="254" t="s">
        <v>1</v>
      </c>
      <c r="F1199" s="255" t="s">
        <v>1833</v>
      </c>
      <c r="G1199" s="253"/>
      <c r="H1199" s="256">
        <v>1.26</v>
      </c>
      <c r="I1199" s="257"/>
      <c r="J1199" s="253"/>
      <c r="K1199" s="253"/>
      <c r="L1199" s="258"/>
      <c r="M1199" s="259"/>
      <c r="N1199" s="260"/>
      <c r="O1199" s="260"/>
      <c r="P1199" s="260"/>
      <c r="Q1199" s="260"/>
      <c r="R1199" s="260"/>
      <c r="S1199" s="260"/>
      <c r="T1199" s="261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2" t="s">
        <v>233</v>
      </c>
      <c r="AU1199" s="262" t="s">
        <v>85</v>
      </c>
      <c r="AV1199" s="14" t="s">
        <v>85</v>
      </c>
      <c r="AW1199" s="14" t="s">
        <v>32</v>
      </c>
      <c r="AX1199" s="14" t="s">
        <v>83</v>
      </c>
      <c r="AY1199" s="262" t="s">
        <v>224</v>
      </c>
    </row>
    <row r="1200" s="2" customFormat="1" ht="44.25" customHeight="1">
      <c r="A1200" s="39"/>
      <c r="B1200" s="40"/>
      <c r="C1200" s="228" t="s">
        <v>1834</v>
      </c>
      <c r="D1200" s="228" t="s">
        <v>226</v>
      </c>
      <c r="E1200" s="229" t="s">
        <v>1835</v>
      </c>
      <c r="F1200" s="230" t="s">
        <v>1836</v>
      </c>
      <c r="G1200" s="231" t="s">
        <v>296</v>
      </c>
      <c r="H1200" s="232">
        <v>3.4199999999999999</v>
      </c>
      <c r="I1200" s="233"/>
      <c r="J1200" s="234">
        <f>ROUND(I1200*H1200,2)</f>
        <v>0</v>
      </c>
      <c r="K1200" s="230" t="s">
        <v>230</v>
      </c>
      <c r="L1200" s="45"/>
      <c r="M1200" s="235" t="s">
        <v>1</v>
      </c>
      <c r="N1200" s="236" t="s">
        <v>41</v>
      </c>
      <c r="O1200" s="92"/>
      <c r="P1200" s="237">
        <f>O1200*H1200</f>
        <v>0</v>
      </c>
      <c r="Q1200" s="237">
        <v>0</v>
      </c>
      <c r="R1200" s="237">
        <f>Q1200*H1200</f>
        <v>0</v>
      </c>
      <c r="S1200" s="237">
        <v>0</v>
      </c>
      <c r="T1200" s="238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39" t="s">
        <v>363</v>
      </c>
      <c r="AT1200" s="239" t="s">
        <v>226</v>
      </c>
      <c r="AU1200" s="239" t="s">
        <v>85</v>
      </c>
      <c r="AY1200" s="18" t="s">
        <v>224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8" t="s">
        <v>83</v>
      </c>
      <c r="BK1200" s="240">
        <f>ROUND(I1200*H1200,2)</f>
        <v>0</v>
      </c>
      <c r="BL1200" s="18" t="s">
        <v>363</v>
      </c>
      <c r="BM1200" s="239" t="s">
        <v>1837</v>
      </c>
    </row>
    <row r="1201" s="14" customFormat="1">
      <c r="A1201" s="14"/>
      <c r="B1201" s="252"/>
      <c r="C1201" s="253"/>
      <c r="D1201" s="243" t="s">
        <v>233</v>
      </c>
      <c r="E1201" s="254" t="s">
        <v>1</v>
      </c>
      <c r="F1201" s="255" t="s">
        <v>1838</v>
      </c>
      <c r="G1201" s="253"/>
      <c r="H1201" s="256">
        <v>3.4199999999999999</v>
      </c>
      <c r="I1201" s="257"/>
      <c r="J1201" s="253"/>
      <c r="K1201" s="253"/>
      <c r="L1201" s="258"/>
      <c r="M1201" s="259"/>
      <c r="N1201" s="260"/>
      <c r="O1201" s="260"/>
      <c r="P1201" s="260"/>
      <c r="Q1201" s="260"/>
      <c r="R1201" s="260"/>
      <c r="S1201" s="260"/>
      <c r="T1201" s="261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2" t="s">
        <v>233</v>
      </c>
      <c r="AU1201" s="262" t="s">
        <v>85</v>
      </c>
      <c r="AV1201" s="14" t="s">
        <v>85</v>
      </c>
      <c r="AW1201" s="14" t="s">
        <v>32</v>
      </c>
      <c r="AX1201" s="14" t="s">
        <v>83</v>
      </c>
      <c r="AY1201" s="262" t="s">
        <v>224</v>
      </c>
    </row>
    <row r="1202" s="2" customFormat="1" ht="44.25" customHeight="1">
      <c r="A1202" s="39"/>
      <c r="B1202" s="40"/>
      <c r="C1202" s="228" t="s">
        <v>1839</v>
      </c>
      <c r="D1202" s="228" t="s">
        <v>226</v>
      </c>
      <c r="E1202" s="229" t="s">
        <v>1840</v>
      </c>
      <c r="F1202" s="230" t="s">
        <v>1841</v>
      </c>
      <c r="G1202" s="231" t="s">
        <v>296</v>
      </c>
      <c r="H1202" s="232">
        <v>8.0749999999999993</v>
      </c>
      <c r="I1202" s="233"/>
      <c r="J1202" s="234">
        <f>ROUND(I1202*H1202,2)</f>
        <v>0</v>
      </c>
      <c r="K1202" s="230" t="s">
        <v>230</v>
      </c>
      <c r="L1202" s="45"/>
      <c r="M1202" s="235" t="s">
        <v>1</v>
      </c>
      <c r="N1202" s="236" t="s">
        <v>41</v>
      </c>
      <c r="O1202" s="92"/>
      <c r="P1202" s="237">
        <f>O1202*H1202</f>
        <v>0</v>
      </c>
      <c r="Q1202" s="237">
        <v>0</v>
      </c>
      <c r="R1202" s="237">
        <f>Q1202*H1202</f>
        <v>0</v>
      </c>
      <c r="S1202" s="237">
        <v>0</v>
      </c>
      <c r="T1202" s="238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39" t="s">
        <v>363</v>
      </c>
      <c r="AT1202" s="239" t="s">
        <v>226</v>
      </c>
      <c r="AU1202" s="239" t="s">
        <v>85</v>
      </c>
      <c r="AY1202" s="18" t="s">
        <v>224</v>
      </c>
      <c r="BE1202" s="240">
        <f>IF(N1202="základní",J1202,0)</f>
        <v>0</v>
      </c>
      <c r="BF1202" s="240">
        <f>IF(N1202="snížená",J1202,0)</f>
        <v>0</v>
      </c>
      <c r="BG1202" s="240">
        <f>IF(N1202="zákl. přenesená",J1202,0)</f>
        <v>0</v>
      </c>
      <c r="BH1202" s="240">
        <f>IF(N1202="sníž. přenesená",J1202,0)</f>
        <v>0</v>
      </c>
      <c r="BI1202" s="240">
        <f>IF(N1202="nulová",J1202,0)</f>
        <v>0</v>
      </c>
      <c r="BJ1202" s="18" t="s">
        <v>83</v>
      </c>
      <c r="BK1202" s="240">
        <f>ROUND(I1202*H1202,2)</f>
        <v>0</v>
      </c>
      <c r="BL1202" s="18" t="s">
        <v>363</v>
      </c>
      <c r="BM1202" s="239" t="s">
        <v>1842</v>
      </c>
    </row>
    <row r="1203" s="14" customFormat="1">
      <c r="A1203" s="14"/>
      <c r="B1203" s="252"/>
      <c r="C1203" s="253"/>
      <c r="D1203" s="243" t="s">
        <v>233</v>
      </c>
      <c r="E1203" s="254" t="s">
        <v>1</v>
      </c>
      <c r="F1203" s="255" t="s">
        <v>1843</v>
      </c>
      <c r="G1203" s="253"/>
      <c r="H1203" s="256">
        <v>8.0749999999999993</v>
      </c>
      <c r="I1203" s="257"/>
      <c r="J1203" s="253"/>
      <c r="K1203" s="253"/>
      <c r="L1203" s="258"/>
      <c r="M1203" s="259"/>
      <c r="N1203" s="260"/>
      <c r="O1203" s="260"/>
      <c r="P1203" s="260"/>
      <c r="Q1203" s="260"/>
      <c r="R1203" s="260"/>
      <c r="S1203" s="260"/>
      <c r="T1203" s="261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2" t="s">
        <v>233</v>
      </c>
      <c r="AU1203" s="262" t="s">
        <v>85</v>
      </c>
      <c r="AV1203" s="14" t="s">
        <v>85</v>
      </c>
      <c r="AW1203" s="14" t="s">
        <v>32</v>
      </c>
      <c r="AX1203" s="14" t="s">
        <v>83</v>
      </c>
      <c r="AY1203" s="262" t="s">
        <v>224</v>
      </c>
    </row>
    <row r="1204" s="2" customFormat="1" ht="44.25" customHeight="1">
      <c r="A1204" s="39"/>
      <c r="B1204" s="40"/>
      <c r="C1204" s="228" t="s">
        <v>1844</v>
      </c>
      <c r="D1204" s="228" t="s">
        <v>226</v>
      </c>
      <c r="E1204" s="229" t="s">
        <v>1845</v>
      </c>
      <c r="F1204" s="230" t="s">
        <v>1846</v>
      </c>
      <c r="G1204" s="231" t="s">
        <v>296</v>
      </c>
      <c r="H1204" s="232">
        <v>5.1299999999999999</v>
      </c>
      <c r="I1204" s="233"/>
      <c r="J1204" s="234">
        <f>ROUND(I1204*H1204,2)</f>
        <v>0</v>
      </c>
      <c r="K1204" s="230" t="s">
        <v>230</v>
      </c>
      <c r="L1204" s="45"/>
      <c r="M1204" s="235" t="s">
        <v>1</v>
      </c>
      <c r="N1204" s="236" t="s">
        <v>41</v>
      </c>
      <c r="O1204" s="92"/>
      <c r="P1204" s="237">
        <f>O1204*H1204</f>
        <v>0</v>
      </c>
      <c r="Q1204" s="237">
        <v>0</v>
      </c>
      <c r="R1204" s="237">
        <f>Q1204*H1204</f>
        <v>0</v>
      </c>
      <c r="S1204" s="237">
        <v>0</v>
      </c>
      <c r="T1204" s="238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9" t="s">
        <v>363</v>
      </c>
      <c r="AT1204" s="239" t="s">
        <v>226</v>
      </c>
      <c r="AU1204" s="239" t="s">
        <v>85</v>
      </c>
      <c r="AY1204" s="18" t="s">
        <v>224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83</v>
      </c>
      <c r="BK1204" s="240">
        <f>ROUND(I1204*H1204,2)</f>
        <v>0</v>
      </c>
      <c r="BL1204" s="18" t="s">
        <v>363</v>
      </c>
      <c r="BM1204" s="239" t="s">
        <v>1847</v>
      </c>
    </row>
    <row r="1205" s="14" customFormat="1">
      <c r="A1205" s="14"/>
      <c r="B1205" s="252"/>
      <c r="C1205" s="253"/>
      <c r="D1205" s="243" t="s">
        <v>233</v>
      </c>
      <c r="E1205" s="254" t="s">
        <v>1</v>
      </c>
      <c r="F1205" s="255" t="s">
        <v>1848</v>
      </c>
      <c r="G1205" s="253"/>
      <c r="H1205" s="256">
        <v>5.1299999999999999</v>
      </c>
      <c r="I1205" s="257"/>
      <c r="J1205" s="253"/>
      <c r="K1205" s="253"/>
      <c r="L1205" s="258"/>
      <c r="M1205" s="259"/>
      <c r="N1205" s="260"/>
      <c r="O1205" s="260"/>
      <c r="P1205" s="260"/>
      <c r="Q1205" s="260"/>
      <c r="R1205" s="260"/>
      <c r="S1205" s="260"/>
      <c r="T1205" s="261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2" t="s">
        <v>233</v>
      </c>
      <c r="AU1205" s="262" t="s">
        <v>85</v>
      </c>
      <c r="AV1205" s="14" t="s">
        <v>85</v>
      </c>
      <c r="AW1205" s="14" t="s">
        <v>32</v>
      </c>
      <c r="AX1205" s="14" t="s">
        <v>83</v>
      </c>
      <c r="AY1205" s="262" t="s">
        <v>224</v>
      </c>
    </row>
    <row r="1206" s="2" customFormat="1" ht="24.15" customHeight="1">
      <c r="A1206" s="39"/>
      <c r="B1206" s="40"/>
      <c r="C1206" s="228" t="s">
        <v>1849</v>
      </c>
      <c r="D1206" s="228" t="s">
        <v>226</v>
      </c>
      <c r="E1206" s="229" t="s">
        <v>1850</v>
      </c>
      <c r="F1206" s="230" t="s">
        <v>1851</v>
      </c>
      <c r="G1206" s="231" t="s">
        <v>296</v>
      </c>
      <c r="H1206" s="232">
        <v>24.600000000000001</v>
      </c>
      <c r="I1206" s="233"/>
      <c r="J1206" s="234">
        <f>ROUND(I1206*H1206,2)</f>
        <v>0</v>
      </c>
      <c r="K1206" s="230" t="s">
        <v>230</v>
      </c>
      <c r="L1206" s="45"/>
      <c r="M1206" s="235" t="s">
        <v>1</v>
      </c>
      <c r="N1206" s="236" t="s">
        <v>41</v>
      </c>
      <c r="O1206" s="92"/>
      <c r="P1206" s="237">
        <f>O1206*H1206</f>
        <v>0</v>
      </c>
      <c r="Q1206" s="237">
        <v>0</v>
      </c>
      <c r="R1206" s="237">
        <f>Q1206*H1206</f>
        <v>0</v>
      </c>
      <c r="S1206" s="237">
        <v>0</v>
      </c>
      <c r="T1206" s="238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363</v>
      </c>
      <c r="AT1206" s="239" t="s">
        <v>226</v>
      </c>
      <c r="AU1206" s="239" t="s">
        <v>85</v>
      </c>
      <c r="AY1206" s="18" t="s">
        <v>224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83</v>
      </c>
      <c r="BK1206" s="240">
        <f>ROUND(I1206*H1206,2)</f>
        <v>0</v>
      </c>
      <c r="BL1206" s="18" t="s">
        <v>363</v>
      </c>
      <c r="BM1206" s="239" t="s">
        <v>1852</v>
      </c>
    </row>
    <row r="1207" s="14" customFormat="1">
      <c r="A1207" s="14"/>
      <c r="B1207" s="252"/>
      <c r="C1207" s="253"/>
      <c r="D1207" s="243" t="s">
        <v>233</v>
      </c>
      <c r="E1207" s="254" t="s">
        <v>1</v>
      </c>
      <c r="F1207" s="255" t="s">
        <v>773</v>
      </c>
      <c r="G1207" s="253"/>
      <c r="H1207" s="256">
        <v>24.600000000000001</v>
      </c>
      <c r="I1207" s="257"/>
      <c r="J1207" s="253"/>
      <c r="K1207" s="253"/>
      <c r="L1207" s="258"/>
      <c r="M1207" s="259"/>
      <c r="N1207" s="260"/>
      <c r="O1207" s="260"/>
      <c r="P1207" s="260"/>
      <c r="Q1207" s="260"/>
      <c r="R1207" s="260"/>
      <c r="S1207" s="260"/>
      <c r="T1207" s="261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2" t="s">
        <v>233</v>
      </c>
      <c r="AU1207" s="262" t="s">
        <v>85</v>
      </c>
      <c r="AV1207" s="14" t="s">
        <v>85</v>
      </c>
      <c r="AW1207" s="14" t="s">
        <v>32</v>
      </c>
      <c r="AX1207" s="14" t="s">
        <v>83</v>
      </c>
      <c r="AY1207" s="262" t="s">
        <v>224</v>
      </c>
    </row>
    <row r="1208" s="2" customFormat="1" ht="24.15" customHeight="1">
      <c r="A1208" s="39"/>
      <c r="B1208" s="40"/>
      <c r="C1208" s="228" t="s">
        <v>1853</v>
      </c>
      <c r="D1208" s="228" t="s">
        <v>226</v>
      </c>
      <c r="E1208" s="229" t="s">
        <v>1854</v>
      </c>
      <c r="F1208" s="230" t="s">
        <v>1855</v>
      </c>
      <c r="G1208" s="231" t="s">
        <v>398</v>
      </c>
      <c r="H1208" s="232">
        <v>8</v>
      </c>
      <c r="I1208" s="233"/>
      <c r="J1208" s="234">
        <f>ROUND(I1208*H1208,2)</f>
        <v>0</v>
      </c>
      <c r="K1208" s="230" t="s">
        <v>230</v>
      </c>
      <c r="L1208" s="45"/>
      <c r="M1208" s="235" t="s">
        <v>1</v>
      </c>
      <c r="N1208" s="236" t="s">
        <v>41</v>
      </c>
      <c r="O1208" s="92"/>
      <c r="P1208" s="237">
        <f>O1208*H1208</f>
        <v>0</v>
      </c>
      <c r="Q1208" s="237">
        <v>0</v>
      </c>
      <c r="R1208" s="237">
        <f>Q1208*H1208</f>
        <v>0</v>
      </c>
      <c r="S1208" s="237">
        <v>0.0030000000000000001</v>
      </c>
      <c r="T1208" s="238">
        <f>S1208*H1208</f>
        <v>0.024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39" t="s">
        <v>363</v>
      </c>
      <c r="AT1208" s="239" t="s">
        <v>226</v>
      </c>
      <c r="AU1208" s="239" t="s">
        <v>85</v>
      </c>
      <c r="AY1208" s="18" t="s">
        <v>224</v>
      </c>
      <c r="BE1208" s="240">
        <f>IF(N1208="základní",J1208,0)</f>
        <v>0</v>
      </c>
      <c r="BF1208" s="240">
        <f>IF(N1208="snížená",J1208,0)</f>
        <v>0</v>
      </c>
      <c r="BG1208" s="240">
        <f>IF(N1208="zákl. přenesená",J1208,0)</f>
        <v>0</v>
      </c>
      <c r="BH1208" s="240">
        <f>IF(N1208="sníž. přenesená",J1208,0)</f>
        <v>0</v>
      </c>
      <c r="BI1208" s="240">
        <f>IF(N1208="nulová",J1208,0)</f>
        <v>0</v>
      </c>
      <c r="BJ1208" s="18" t="s">
        <v>83</v>
      </c>
      <c r="BK1208" s="240">
        <f>ROUND(I1208*H1208,2)</f>
        <v>0</v>
      </c>
      <c r="BL1208" s="18" t="s">
        <v>363</v>
      </c>
      <c r="BM1208" s="239" t="s">
        <v>1856</v>
      </c>
    </row>
    <row r="1209" s="2" customFormat="1" ht="24.15" customHeight="1">
      <c r="A1209" s="39"/>
      <c r="B1209" s="40"/>
      <c r="C1209" s="228" t="s">
        <v>1857</v>
      </c>
      <c r="D1209" s="228" t="s">
        <v>226</v>
      </c>
      <c r="E1209" s="229" t="s">
        <v>1858</v>
      </c>
      <c r="F1209" s="230" t="s">
        <v>1859</v>
      </c>
      <c r="G1209" s="231" t="s">
        <v>398</v>
      </c>
      <c r="H1209" s="232">
        <v>15</v>
      </c>
      <c r="I1209" s="233"/>
      <c r="J1209" s="234">
        <f>ROUND(I1209*H1209,2)</f>
        <v>0</v>
      </c>
      <c r="K1209" s="230" t="s">
        <v>230</v>
      </c>
      <c r="L1209" s="45"/>
      <c r="M1209" s="235" t="s">
        <v>1</v>
      </c>
      <c r="N1209" s="236" t="s">
        <v>41</v>
      </c>
      <c r="O1209" s="92"/>
      <c r="P1209" s="237">
        <f>O1209*H1209</f>
        <v>0</v>
      </c>
      <c r="Q1209" s="237">
        <v>0</v>
      </c>
      <c r="R1209" s="237">
        <f>Q1209*H1209</f>
        <v>0</v>
      </c>
      <c r="S1209" s="237">
        <v>0.0050000000000000001</v>
      </c>
      <c r="T1209" s="238">
        <f>S1209*H1209</f>
        <v>0.074999999999999997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39" t="s">
        <v>363</v>
      </c>
      <c r="AT1209" s="239" t="s">
        <v>226</v>
      </c>
      <c r="AU1209" s="239" t="s">
        <v>85</v>
      </c>
      <c r="AY1209" s="18" t="s">
        <v>224</v>
      </c>
      <c r="BE1209" s="240">
        <f>IF(N1209="základní",J1209,0)</f>
        <v>0</v>
      </c>
      <c r="BF1209" s="240">
        <f>IF(N1209="snížená",J1209,0)</f>
        <v>0</v>
      </c>
      <c r="BG1209" s="240">
        <f>IF(N1209="zákl. přenesená",J1209,0)</f>
        <v>0</v>
      </c>
      <c r="BH1209" s="240">
        <f>IF(N1209="sníž. přenesená",J1209,0)</f>
        <v>0</v>
      </c>
      <c r="BI1209" s="240">
        <f>IF(N1209="nulová",J1209,0)</f>
        <v>0</v>
      </c>
      <c r="BJ1209" s="18" t="s">
        <v>83</v>
      </c>
      <c r="BK1209" s="240">
        <f>ROUND(I1209*H1209,2)</f>
        <v>0</v>
      </c>
      <c r="BL1209" s="18" t="s">
        <v>363</v>
      </c>
      <c r="BM1209" s="239" t="s">
        <v>1860</v>
      </c>
    </row>
    <row r="1210" s="2" customFormat="1" ht="49.05" customHeight="1">
      <c r="A1210" s="39"/>
      <c r="B1210" s="40"/>
      <c r="C1210" s="228" t="s">
        <v>1861</v>
      </c>
      <c r="D1210" s="228" t="s">
        <v>226</v>
      </c>
      <c r="E1210" s="229" t="s">
        <v>1862</v>
      </c>
      <c r="F1210" s="230" t="s">
        <v>1863</v>
      </c>
      <c r="G1210" s="231" t="s">
        <v>398</v>
      </c>
      <c r="H1210" s="232">
        <v>7</v>
      </c>
      <c r="I1210" s="233"/>
      <c r="J1210" s="234">
        <f>ROUND(I1210*H1210,2)</f>
        <v>0</v>
      </c>
      <c r="K1210" s="230" t="s">
        <v>230</v>
      </c>
      <c r="L1210" s="45"/>
      <c r="M1210" s="235" t="s">
        <v>1</v>
      </c>
      <c r="N1210" s="236" t="s">
        <v>41</v>
      </c>
      <c r="O1210" s="92"/>
      <c r="P1210" s="237">
        <f>O1210*H1210</f>
        <v>0</v>
      </c>
      <c r="Q1210" s="237">
        <v>0</v>
      </c>
      <c r="R1210" s="237">
        <f>Q1210*H1210</f>
        <v>0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231</v>
      </c>
      <c r="AT1210" s="239" t="s">
        <v>226</v>
      </c>
      <c r="AU1210" s="239" t="s">
        <v>85</v>
      </c>
      <c r="AY1210" s="18" t="s">
        <v>224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83</v>
      </c>
      <c r="BK1210" s="240">
        <f>ROUND(I1210*H1210,2)</f>
        <v>0</v>
      </c>
      <c r="BL1210" s="18" t="s">
        <v>231</v>
      </c>
      <c r="BM1210" s="239" t="s">
        <v>1864</v>
      </c>
    </row>
    <row r="1211" s="2" customFormat="1" ht="55.5" customHeight="1">
      <c r="A1211" s="39"/>
      <c r="B1211" s="40"/>
      <c r="C1211" s="228" t="s">
        <v>1865</v>
      </c>
      <c r="D1211" s="228" t="s">
        <v>226</v>
      </c>
      <c r="E1211" s="229" t="s">
        <v>1866</v>
      </c>
      <c r="F1211" s="230" t="s">
        <v>1867</v>
      </c>
      <c r="G1211" s="231" t="s">
        <v>398</v>
      </c>
      <c r="H1211" s="232">
        <v>4</v>
      </c>
      <c r="I1211" s="233"/>
      <c r="J1211" s="234">
        <f>ROUND(I1211*H1211,2)</f>
        <v>0</v>
      </c>
      <c r="K1211" s="230" t="s">
        <v>230</v>
      </c>
      <c r="L1211" s="45"/>
      <c r="M1211" s="235" t="s">
        <v>1</v>
      </c>
      <c r="N1211" s="236" t="s">
        <v>41</v>
      </c>
      <c r="O1211" s="92"/>
      <c r="P1211" s="237">
        <f>O1211*H1211</f>
        <v>0</v>
      </c>
      <c r="Q1211" s="237">
        <v>0</v>
      </c>
      <c r="R1211" s="237">
        <f>Q1211*H1211</f>
        <v>0</v>
      </c>
      <c r="S1211" s="237">
        <v>0</v>
      </c>
      <c r="T1211" s="238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39" t="s">
        <v>231</v>
      </c>
      <c r="AT1211" s="239" t="s">
        <v>226</v>
      </c>
      <c r="AU1211" s="239" t="s">
        <v>85</v>
      </c>
      <c r="AY1211" s="18" t="s">
        <v>224</v>
      </c>
      <c r="BE1211" s="240">
        <f>IF(N1211="základní",J1211,0)</f>
        <v>0</v>
      </c>
      <c r="BF1211" s="240">
        <f>IF(N1211="snížená",J1211,0)</f>
        <v>0</v>
      </c>
      <c r="BG1211" s="240">
        <f>IF(N1211="zákl. přenesená",J1211,0)</f>
        <v>0</v>
      </c>
      <c r="BH1211" s="240">
        <f>IF(N1211="sníž. přenesená",J1211,0)</f>
        <v>0</v>
      </c>
      <c r="BI1211" s="240">
        <f>IF(N1211="nulová",J1211,0)</f>
        <v>0</v>
      </c>
      <c r="BJ1211" s="18" t="s">
        <v>83</v>
      </c>
      <c r="BK1211" s="240">
        <f>ROUND(I1211*H1211,2)</f>
        <v>0</v>
      </c>
      <c r="BL1211" s="18" t="s">
        <v>231</v>
      </c>
      <c r="BM1211" s="239" t="s">
        <v>1868</v>
      </c>
    </row>
    <row r="1212" s="2" customFormat="1" ht="49.05" customHeight="1">
      <c r="A1212" s="39"/>
      <c r="B1212" s="40"/>
      <c r="C1212" s="228" t="s">
        <v>1869</v>
      </c>
      <c r="D1212" s="228" t="s">
        <v>226</v>
      </c>
      <c r="E1212" s="229" t="s">
        <v>1870</v>
      </c>
      <c r="F1212" s="230" t="s">
        <v>1871</v>
      </c>
      <c r="G1212" s="231" t="s">
        <v>398</v>
      </c>
      <c r="H1212" s="232">
        <v>2</v>
      </c>
      <c r="I1212" s="233"/>
      <c r="J1212" s="234">
        <f>ROUND(I1212*H1212,2)</f>
        <v>0</v>
      </c>
      <c r="K1212" s="230" t="s">
        <v>230</v>
      </c>
      <c r="L1212" s="45"/>
      <c r="M1212" s="235" t="s">
        <v>1</v>
      </c>
      <c r="N1212" s="236" t="s">
        <v>41</v>
      </c>
      <c r="O1212" s="92"/>
      <c r="P1212" s="237">
        <f>O1212*H1212</f>
        <v>0</v>
      </c>
      <c r="Q1212" s="237">
        <v>0</v>
      </c>
      <c r="R1212" s="237">
        <f>Q1212*H1212</f>
        <v>0</v>
      </c>
      <c r="S1212" s="237">
        <v>0</v>
      </c>
      <c r="T1212" s="238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9" t="s">
        <v>231</v>
      </c>
      <c r="AT1212" s="239" t="s">
        <v>226</v>
      </c>
      <c r="AU1212" s="239" t="s">
        <v>85</v>
      </c>
      <c r="AY1212" s="18" t="s">
        <v>224</v>
      </c>
      <c r="BE1212" s="240">
        <f>IF(N1212="základní",J1212,0)</f>
        <v>0</v>
      </c>
      <c r="BF1212" s="240">
        <f>IF(N1212="snížená",J1212,0)</f>
        <v>0</v>
      </c>
      <c r="BG1212" s="240">
        <f>IF(N1212="zákl. přenesená",J1212,0)</f>
        <v>0</v>
      </c>
      <c r="BH1212" s="240">
        <f>IF(N1212="sníž. přenesená",J1212,0)</f>
        <v>0</v>
      </c>
      <c r="BI1212" s="240">
        <f>IF(N1212="nulová",J1212,0)</f>
        <v>0</v>
      </c>
      <c r="BJ1212" s="18" t="s">
        <v>83</v>
      </c>
      <c r="BK1212" s="240">
        <f>ROUND(I1212*H1212,2)</f>
        <v>0</v>
      </c>
      <c r="BL1212" s="18" t="s">
        <v>231</v>
      </c>
      <c r="BM1212" s="239" t="s">
        <v>1872</v>
      </c>
    </row>
    <row r="1213" s="2" customFormat="1" ht="49.05" customHeight="1">
      <c r="A1213" s="39"/>
      <c r="B1213" s="40"/>
      <c r="C1213" s="228" t="s">
        <v>1873</v>
      </c>
      <c r="D1213" s="228" t="s">
        <v>226</v>
      </c>
      <c r="E1213" s="229" t="s">
        <v>1874</v>
      </c>
      <c r="F1213" s="230" t="s">
        <v>1875</v>
      </c>
      <c r="G1213" s="231" t="s">
        <v>398</v>
      </c>
      <c r="H1213" s="232">
        <v>1</v>
      </c>
      <c r="I1213" s="233"/>
      <c r="J1213" s="234">
        <f>ROUND(I1213*H1213,2)</f>
        <v>0</v>
      </c>
      <c r="K1213" s="230" t="s">
        <v>230</v>
      </c>
      <c r="L1213" s="45"/>
      <c r="M1213" s="235" t="s">
        <v>1</v>
      </c>
      <c r="N1213" s="236" t="s">
        <v>41</v>
      </c>
      <c r="O1213" s="92"/>
      <c r="P1213" s="237">
        <f>O1213*H1213</f>
        <v>0</v>
      </c>
      <c r="Q1213" s="237">
        <v>0</v>
      </c>
      <c r="R1213" s="237">
        <f>Q1213*H1213</f>
        <v>0</v>
      </c>
      <c r="S1213" s="237">
        <v>0</v>
      </c>
      <c r="T1213" s="238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9" t="s">
        <v>231</v>
      </c>
      <c r="AT1213" s="239" t="s">
        <v>226</v>
      </c>
      <c r="AU1213" s="239" t="s">
        <v>85</v>
      </c>
      <c r="AY1213" s="18" t="s">
        <v>224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83</v>
      </c>
      <c r="BK1213" s="240">
        <f>ROUND(I1213*H1213,2)</f>
        <v>0</v>
      </c>
      <c r="BL1213" s="18" t="s">
        <v>231</v>
      </c>
      <c r="BM1213" s="239" t="s">
        <v>1876</v>
      </c>
    </row>
    <row r="1214" s="2" customFormat="1" ht="55.5" customHeight="1">
      <c r="A1214" s="39"/>
      <c r="B1214" s="40"/>
      <c r="C1214" s="228" t="s">
        <v>1877</v>
      </c>
      <c r="D1214" s="228" t="s">
        <v>226</v>
      </c>
      <c r="E1214" s="229" t="s">
        <v>1878</v>
      </c>
      <c r="F1214" s="230" t="s">
        <v>1879</v>
      </c>
      <c r="G1214" s="231" t="s">
        <v>398</v>
      </c>
      <c r="H1214" s="232">
        <v>1</v>
      </c>
      <c r="I1214" s="233"/>
      <c r="J1214" s="234">
        <f>ROUND(I1214*H1214,2)</f>
        <v>0</v>
      </c>
      <c r="K1214" s="230" t="s">
        <v>230</v>
      </c>
      <c r="L1214" s="45"/>
      <c r="M1214" s="235" t="s">
        <v>1</v>
      </c>
      <c r="N1214" s="236" t="s">
        <v>41</v>
      </c>
      <c r="O1214" s="92"/>
      <c r="P1214" s="237">
        <f>O1214*H1214</f>
        <v>0</v>
      </c>
      <c r="Q1214" s="237">
        <v>0</v>
      </c>
      <c r="R1214" s="237">
        <f>Q1214*H1214</f>
        <v>0</v>
      </c>
      <c r="S1214" s="237">
        <v>0</v>
      </c>
      <c r="T1214" s="238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9" t="s">
        <v>231</v>
      </c>
      <c r="AT1214" s="239" t="s">
        <v>226</v>
      </c>
      <c r="AU1214" s="239" t="s">
        <v>85</v>
      </c>
      <c r="AY1214" s="18" t="s">
        <v>224</v>
      </c>
      <c r="BE1214" s="240">
        <f>IF(N1214="základní",J1214,0)</f>
        <v>0</v>
      </c>
      <c r="BF1214" s="240">
        <f>IF(N1214="snížená",J1214,0)</f>
        <v>0</v>
      </c>
      <c r="BG1214" s="240">
        <f>IF(N1214="zákl. přenesená",J1214,0)</f>
        <v>0</v>
      </c>
      <c r="BH1214" s="240">
        <f>IF(N1214="sníž. přenesená",J1214,0)</f>
        <v>0</v>
      </c>
      <c r="BI1214" s="240">
        <f>IF(N1214="nulová",J1214,0)</f>
        <v>0</v>
      </c>
      <c r="BJ1214" s="18" t="s">
        <v>83</v>
      </c>
      <c r="BK1214" s="240">
        <f>ROUND(I1214*H1214,2)</f>
        <v>0</v>
      </c>
      <c r="BL1214" s="18" t="s">
        <v>231</v>
      </c>
      <c r="BM1214" s="239" t="s">
        <v>1880</v>
      </c>
    </row>
    <row r="1215" s="2" customFormat="1" ht="66.75" customHeight="1">
      <c r="A1215" s="39"/>
      <c r="B1215" s="40"/>
      <c r="C1215" s="228" t="s">
        <v>1881</v>
      </c>
      <c r="D1215" s="228" t="s">
        <v>226</v>
      </c>
      <c r="E1215" s="229" t="s">
        <v>1882</v>
      </c>
      <c r="F1215" s="230" t="s">
        <v>1883</v>
      </c>
      <c r="G1215" s="231" t="s">
        <v>398</v>
      </c>
      <c r="H1215" s="232">
        <v>1</v>
      </c>
      <c r="I1215" s="233"/>
      <c r="J1215" s="234">
        <f>ROUND(I1215*H1215,2)</f>
        <v>0</v>
      </c>
      <c r="K1215" s="230" t="s">
        <v>230</v>
      </c>
      <c r="L1215" s="45"/>
      <c r="M1215" s="235" t="s">
        <v>1</v>
      </c>
      <c r="N1215" s="236" t="s">
        <v>41</v>
      </c>
      <c r="O1215" s="92"/>
      <c r="P1215" s="237">
        <f>O1215*H1215</f>
        <v>0</v>
      </c>
      <c r="Q1215" s="237">
        <v>0</v>
      </c>
      <c r="R1215" s="237">
        <f>Q1215*H1215</f>
        <v>0</v>
      </c>
      <c r="S1215" s="237">
        <v>0</v>
      </c>
      <c r="T1215" s="238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9" t="s">
        <v>231</v>
      </c>
      <c r="AT1215" s="239" t="s">
        <v>226</v>
      </c>
      <c r="AU1215" s="239" t="s">
        <v>85</v>
      </c>
      <c r="AY1215" s="18" t="s">
        <v>224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83</v>
      </c>
      <c r="BK1215" s="240">
        <f>ROUND(I1215*H1215,2)</f>
        <v>0</v>
      </c>
      <c r="BL1215" s="18" t="s">
        <v>231</v>
      </c>
      <c r="BM1215" s="239" t="s">
        <v>1884</v>
      </c>
    </row>
    <row r="1216" s="2" customFormat="1" ht="62.7" customHeight="1">
      <c r="A1216" s="39"/>
      <c r="B1216" s="40"/>
      <c r="C1216" s="228" t="s">
        <v>728</v>
      </c>
      <c r="D1216" s="228" t="s">
        <v>226</v>
      </c>
      <c r="E1216" s="229" t="s">
        <v>1885</v>
      </c>
      <c r="F1216" s="230" t="s">
        <v>1886</v>
      </c>
      <c r="G1216" s="231" t="s">
        <v>398</v>
      </c>
      <c r="H1216" s="232">
        <v>1</v>
      </c>
      <c r="I1216" s="233"/>
      <c r="J1216" s="234">
        <f>ROUND(I1216*H1216,2)</f>
        <v>0</v>
      </c>
      <c r="K1216" s="230" t="s">
        <v>230</v>
      </c>
      <c r="L1216" s="45"/>
      <c r="M1216" s="235" t="s">
        <v>1</v>
      </c>
      <c r="N1216" s="236" t="s">
        <v>41</v>
      </c>
      <c r="O1216" s="92"/>
      <c r="P1216" s="237">
        <f>O1216*H1216</f>
        <v>0</v>
      </c>
      <c r="Q1216" s="237">
        <v>0</v>
      </c>
      <c r="R1216" s="237">
        <f>Q1216*H1216</f>
        <v>0</v>
      </c>
      <c r="S1216" s="237">
        <v>0</v>
      </c>
      <c r="T1216" s="238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39" t="s">
        <v>231</v>
      </c>
      <c r="AT1216" s="239" t="s">
        <v>226</v>
      </c>
      <c r="AU1216" s="239" t="s">
        <v>85</v>
      </c>
      <c r="AY1216" s="18" t="s">
        <v>224</v>
      </c>
      <c r="BE1216" s="240">
        <f>IF(N1216="základní",J1216,0)</f>
        <v>0</v>
      </c>
      <c r="BF1216" s="240">
        <f>IF(N1216="snížená",J1216,0)</f>
        <v>0</v>
      </c>
      <c r="BG1216" s="240">
        <f>IF(N1216="zákl. přenesená",J1216,0)</f>
        <v>0</v>
      </c>
      <c r="BH1216" s="240">
        <f>IF(N1216="sníž. přenesená",J1216,0)</f>
        <v>0</v>
      </c>
      <c r="BI1216" s="240">
        <f>IF(N1216="nulová",J1216,0)</f>
        <v>0</v>
      </c>
      <c r="BJ1216" s="18" t="s">
        <v>83</v>
      </c>
      <c r="BK1216" s="240">
        <f>ROUND(I1216*H1216,2)</f>
        <v>0</v>
      </c>
      <c r="BL1216" s="18" t="s">
        <v>231</v>
      </c>
      <c r="BM1216" s="239" t="s">
        <v>1887</v>
      </c>
    </row>
    <row r="1217" s="2" customFormat="1" ht="62.7" customHeight="1">
      <c r="A1217" s="39"/>
      <c r="B1217" s="40"/>
      <c r="C1217" s="228" t="s">
        <v>1888</v>
      </c>
      <c r="D1217" s="228" t="s">
        <v>226</v>
      </c>
      <c r="E1217" s="229" t="s">
        <v>1889</v>
      </c>
      <c r="F1217" s="230" t="s">
        <v>1890</v>
      </c>
      <c r="G1217" s="231" t="s">
        <v>398</v>
      </c>
      <c r="H1217" s="232">
        <v>1</v>
      </c>
      <c r="I1217" s="233"/>
      <c r="J1217" s="234">
        <f>ROUND(I1217*H1217,2)</f>
        <v>0</v>
      </c>
      <c r="K1217" s="230" t="s">
        <v>230</v>
      </c>
      <c r="L1217" s="45"/>
      <c r="M1217" s="235" t="s">
        <v>1</v>
      </c>
      <c r="N1217" s="236" t="s">
        <v>41</v>
      </c>
      <c r="O1217" s="92"/>
      <c r="P1217" s="237">
        <f>O1217*H1217</f>
        <v>0</v>
      </c>
      <c r="Q1217" s="237">
        <v>0</v>
      </c>
      <c r="R1217" s="237">
        <f>Q1217*H1217</f>
        <v>0</v>
      </c>
      <c r="S1217" s="237">
        <v>0</v>
      </c>
      <c r="T1217" s="238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39" t="s">
        <v>231</v>
      </c>
      <c r="AT1217" s="239" t="s">
        <v>226</v>
      </c>
      <c r="AU1217" s="239" t="s">
        <v>85</v>
      </c>
      <c r="AY1217" s="18" t="s">
        <v>224</v>
      </c>
      <c r="BE1217" s="240">
        <f>IF(N1217="základní",J1217,0)</f>
        <v>0</v>
      </c>
      <c r="BF1217" s="240">
        <f>IF(N1217="snížená",J1217,0)</f>
        <v>0</v>
      </c>
      <c r="BG1217" s="240">
        <f>IF(N1217="zákl. přenesená",J1217,0)</f>
        <v>0</v>
      </c>
      <c r="BH1217" s="240">
        <f>IF(N1217="sníž. přenesená",J1217,0)</f>
        <v>0</v>
      </c>
      <c r="BI1217" s="240">
        <f>IF(N1217="nulová",J1217,0)</f>
        <v>0</v>
      </c>
      <c r="BJ1217" s="18" t="s">
        <v>83</v>
      </c>
      <c r="BK1217" s="240">
        <f>ROUND(I1217*H1217,2)</f>
        <v>0</v>
      </c>
      <c r="BL1217" s="18" t="s">
        <v>231</v>
      </c>
      <c r="BM1217" s="239" t="s">
        <v>1891</v>
      </c>
    </row>
    <row r="1218" s="2" customFormat="1" ht="66.75" customHeight="1">
      <c r="A1218" s="39"/>
      <c r="B1218" s="40"/>
      <c r="C1218" s="228" t="s">
        <v>1892</v>
      </c>
      <c r="D1218" s="228" t="s">
        <v>226</v>
      </c>
      <c r="E1218" s="229" t="s">
        <v>1893</v>
      </c>
      <c r="F1218" s="230" t="s">
        <v>1894</v>
      </c>
      <c r="G1218" s="231" t="s">
        <v>398</v>
      </c>
      <c r="H1218" s="232">
        <v>1</v>
      </c>
      <c r="I1218" s="233"/>
      <c r="J1218" s="234">
        <f>ROUND(I1218*H1218,2)</f>
        <v>0</v>
      </c>
      <c r="K1218" s="230" t="s">
        <v>230</v>
      </c>
      <c r="L1218" s="45"/>
      <c r="M1218" s="235" t="s">
        <v>1</v>
      </c>
      <c r="N1218" s="236" t="s">
        <v>41</v>
      </c>
      <c r="O1218" s="92"/>
      <c r="P1218" s="237">
        <f>O1218*H1218</f>
        <v>0</v>
      </c>
      <c r="Q1218" s="237">
        <v>0</v>
      </c>
      <c r="R1218" s="237">
        <f>Q1218*H1218</f>
        <v>0</v>
      </c>
      <c r="S1218" s="237">
        <v>0</v>
      </c>
      <c r="T1218" s="238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9" t="s">
        <v>231</v>
      </c>
      <c r="AT1218" s="239" t="s">
        <v>226</v>
      </c>
      <c r="AU1218" s="239" t="s">
        <v>85</v>
      </c>
      <c r="AY1218" s="18" t="s">
        <v>224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83</v>
      </c>
      <c r="BK1218" s="240">
        <f>ROUND(I1218*H1218,2)</f>
        <v>0</v>
      </c>
      <c r="BL1218" s="18" t="s">
        <v>231</v>
      </c>
      <c r="BM1218" s="239" t="s">
        <v>1895</v>
      </c>
    </row>
    <row r="1219" s="2" customFormat="1" ht="62.7" customHeight="1">
      <c r="A1219" s="39"/>
      <c r="B1219" s="40"/>
      <c r="C1219" s="228" t="s">
        <v>1896</v>
      </c>
      <c r="D1219" s="228" t="s">
        <v>226</v>
      </c>
      <c r="E1219" s="229" t="s">
        <v>1897</v>
      </c>
      <c r="F1219" s="230" t="s">
        <v>1898</v>
      </c>
      <c r="G1219" s="231" t="s">
        <v>398</v>
      </c>
      <c r="H1219" s="232">
        <v>1</v>
      </c>
      <c r="I1219" s="233"/>
      <c r="J1219" s="234">
        <f>ROUND(I1219*H1219,2)</f>
        <v>0</v>
      </c>
      <c r="K1219" s="230" t="s">
        <v>230</v>
      </c>
      <c r="L1219" s="45"/>
      <c r="M1219" s="235" t="s">
        <v>1</v>
      </c>
      <c r="N1219" s="236" t="s">
        <v>41</v>
      </c>
      <c r="O1219" s="92"/>
      <c r="P1219" s="237">
        <f>O1219*H1219</f>
        <v>0</v>
      </c>
      <c r="Q1219" s="237">
        <v>0</v>
      </c>
      <c r="R1219" s="237">
        <f>Q1219*H1219</f>
        <v>0</v>
      </c>
      <c r="S1219" s="237">
        <v>0</v>
      </c>
      <c r="T1219" s="238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39" t="s">
        <v>231</v>
      </c>
      <c r="AT1219" s="239" t="s">
        <v>226</v>
      </c>
      <c r="AU1219" s="239" t="s">
        <v>85</v>
      </c>
      <c r="AY1219" s="18" t="s">
        <v>224</v>
      </c>
      <c r="BE1219" s="240">
        <f>IF(N1219="základní",J1219,0)</f>
        <v>0</v>
      </c>
      <c r="BF1219" s="240">
        <f>IF(N1219="snížená",J1219,0)</f>
        <v>0</v>
      </c>
      <c r="BG1219" s="240">
        <f>IF(N1219="zákl. přenesená",J1219,0)</f>
        <v>0</v>
      </c>
      <c r="BH1219" s="240">
        <f>IF(N1219="sníž. přenesená",J1219,0)</f>
        <v>0</v>
      </c>
      <c r="BI1219" s="240">
        <f>IF(N1219="nulová",J1219,0)</f>
        <v>0</v>
      </c>
      <c r="BJ1219" s="18" t="s">
        <v>83</v>
      </c>
      <c r="BK1219" s="240">
        <f>ROUND(I1219*H1219,2)</f>
        <v>0</v>
      </c>
      <c r="BL1219" s="18" t="s">
        <v>231</v>
      </c>
      <c r="BM1219" s="239" t="s">
        <v>1899</v>
      </c>
    </row>
    <row r="1220" s="2" customFormat="1" ht="62.7" customHeight="1">
      <c r="A1220" s="39"/>
      <c r="B1220" s="40"/>
      <c r="C1220" s="228" t="s">
        <v>1900</v>
      </c>
      <c r="D1220" s="228" t="s">
        <v>226</v>
      </c>
      <c r="E1220" s="229" t="s">
        <v>1901</v>
      </c>
      <c r="F1220" s="230" t="s">
        <v>1902</v>
      </c>
      <c r="G1220" s="231" t="s">
        <v>398</v>
      </c>
      <c r="H1220" s="232">
        <v>1</v>
      </c>
      <c r="I1220" s="233"/>
      <c r="J1220" s="234">
        <f>ROUND(I1220*H1220,2)</f>
        <v>0</v>
      </c>
      <c r="K1220" s="230" t="s">
        <v>230</v>
      </c>
      <c r="L1220" s="45"/>
      <c r="M1220" s="235" t="s">
        <v>1</v>
      </c>
      <c r="N1220" s="236" t="s">
        <v>41</v>
      </c>
      <c r="O1220" s="92"/>
      <c r="P1220" s="237">
        <f>O1220*H1220</f>
        <v>0</v>
      </c>
      <c r="Q1220" s="237">
        <v>0</v>
      </c>
      <c r="R1220" s="237">
        <f>Q1220*H1220</f>
        <v>0</v>
      </c>
      <c r="S1220" s="237">
        <v>0</v>
      </c>
      <c r="T1220" s="238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9" t="s">
        <v>231</v>
      </c>
      <c r="AT1220" s="239" t="s">
        <v>226</v>
      </c>
      <c r="AU1220" s="239" t="s">
        <v>85</v>
      </c>
      <c r="AY1220" s="18" t="s">
        <v>224</v>
      </c>
      <c r="BE1220" s="240">
        <f>IF(N1220="základní",J1220,0)</f>
        <v>0</v>
      </c>
      <c r="BF1220" s="240">
        <f>IF(N1220="snížená",J1220,0)</f>
        <v>0</v>
      </c>
      <c r="BG1220" s="240">
        <f>IF(N1220="zákl. přenesená",J1220,0)</f>
        <v>0</v>
      </c>
      <c r="BH1220" s="240">
        <f>IF(N1220="sníž. přenesená",J1220,0)</f>
        <v>0</v>
      </c>
      <c r="BI1220" s="240">
        <f>IF(N1220="nulová",J1220,0)</f>
        <v>0</v>
      </c>
      <c r="BJ1220" s="18" t="s">
        <v>83</v>
      </c>
      <c r="BK1220" s="240">
        <f>ROUND(I1220*H1220,2)</f>
        <v>0</v>
      </c>
      <c r="BL1220" s="18" t="s">
        <v>231</v>
      </c>
      <c r="BM1220" s="239" t="s">
        <v>1903</v>
      </c>
    </row>
    <row r="1221" s="2" customFormat="1" ht="62.7" customHeight="1">
      <c r="A1221" s="39"/>
      <c r="B1221" s="40"/>
      <c r="C1221" s="228" t="s">
        <v>1904</v>
      </c>
      <c r="D1221" s="228" t="s">
        <v>226</v>
      </c>
      <c r="E1221" s="229" t="s">
        <v>1905</v>
      </c>
      <c r="F1221" s="230" t="s">
        <v>1906</v>
      </c>
      <c r="G1221" s="231" t="s">
        <v>398</v>
      </c>
      <c r="H1221" s="232">
        <v>1</v>
      </c>
      <c r="I1221" s="233"/>
      <c r="J1221" s="234">
        <f>ROUND(I1221*H1221,2)</f>
        <v>0</v>
      </c>
      <c r="K1221" s="230" t="s">
        <v>230</v>
      </c>
      <c r="L1221" s="45"/>
      <c r="M1221" s="235" t="s">
        <v>1</v>
      </c>
      <c r="N1221" s="236" t="s">
        <v>41</v>
      </c>
      <c r="O1221" s="92"/>
      <c r="P1221" s="237">
        <f>O1221*H1221</f>
        <v>0</v>
      </c>
      <c r="Q1221" s="237">
        <v>0</v>
      </c>
      <c r="R1221" s="237">
        <f>Q1221*H1221</f>
        <v>0</v>
      </c>
      <c r="S1221" s="237">
        <v>0</v>
      </c>
      <c r="T1221" s="238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39" t="s">
        <v>231</v>
      </c>
      <c r="AT1221" s="239" t="s">
        <v>226</v>
      </c>
      <c r="AU1221" s="239" t="s">
        <v>85</v>
      </c>
      <c r="AY1221" s="18" t="s">
        <v>224</v>
      </c>
      <c r="BE1221" s="240">
        <f>IF(N1221="základní",J1221,0)</f>
        <v>0</v>
      </c>
      <c r="BF1221" s="240">
        <f>IF(N1221="snížená",J1221,0)</f>
        <v>0</v>
      </c>
      <c r="BG1221" s="240">
        <f>IF(N1221="zákl. přenesená",J1221,0)</f>
        <v>0</v>
      </c>
      <c r="BH1221" s="240">
        <f>IF(N1221="sníž. přenesená",J1221,0)</f>
        <v>0</v>
      </c>
      <c r="BI1221" s="240">
        <f>IF(N1221="nulová",J1221,0)</f>
        <v>0</v>
      </c>
      <c r="BJ1221" s="18" t="s">
        <v>83</v>
      </c>
      <c r="BK1221" s="240">
        <f>ROUND(I1221*H1221,2)</f>
        <v>0</v>
      </c>
      <c r="BL1221" s="18" t="s">
        <v>231</v>
      </c>
      <c r="BM1221" s="239" t="s">
        <v>1907</v>
      </c>
    </row>
    <row r="1222" s="2" customFormat="1" ht="62.7" customHeight="1">
      <c r="A1222" s="39"/>
      <c r="B1222" s="40"/>
      <c r="C1222" s="228" t="s">
        <v>1908</v>
      </c>
      <c r="D1222" s="228" t="s">
        <v>226</v>
      </c>
      <c r="E1222" s="229" t="s">
        <v>1909</v>
      </c>
      <c r="F1222" s="230" t="s">
        <v>1910</v>
      </c>
      <c r="G1222" s="231" t="s">
        <v>398</v>
      </c>
      <c r="H1222" s="232">
        <v>1</v>
      </c>
      <c r="I1222" s="233"/>
      <c r="J1222" s="234">
        <f>ROUND(I1222*H1222,2)</f>
        <v>0</v>
      </c>
      <c r="K1222" s="230" t="s">
        <v>230</v>
      </c>
      <c r="L1222" s="45"/>
      <c r="M1222" s="235" t="s">
        <v>1</v>
      </c>
      <c r="N1222" s="236" t="s">
        <v>41</v>
      </c>
      <c r="O1222" s="92"/>
      <c r="P1222" s="237">
        <f>O1222*H1222</f>
        <v>0</v>
      </c>
      <c r="Q1222" s="237">
        <v>0</v>
      </c>
      <c r="R1222" s="237">
        <f>Q1222*H1222</f>
        <v>0</v>
      </c>
      <c r="S1222" s="237">
        <v>0</v>
      </c>
      <c r="T1222" s="238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9" t="s">
        <v>231</v>
      </c>
      <c r="AT1222" s="239" t="s">
        <v>226</v>
      </c>
      <c r="AU1222" s="239" t="s">
        <v>85</v>
      </c>
      <c r="AY1222" s="18" t="s">
        <v>224</v>
      </c>
      <c r="BE1222" s="240">
        <f>IF(N1222="základní",J1222,0)</f>
        <v>0</v>
      </c>
      <c r="BF1222" s="240">
        <f>IF(N1222="snížená",J1222,0)</f>
        <v>0</v>
      </c>
      <c r="BG1222" s="240">
        <f>IF(N1222="zákl. přenesená",J1222,0)</f>
        <v>0</v>
      </c>
      <c r="BH1222" s="240">
        <f>IF(N1222="sníž. přenesená",J1222,0)</f>
        <v>0</v>
      </c>
      <c r="BI1222" s="240">
        <f>IF(N1222="nulová",J1222,0)</f>
        <v>0</v>
      </c>
      <c r="BJ1222" s="18" t="s">
        <v>83</v>
      </c>
      <c r="BK1222" s="240">
        <f>ROUND(I1222*H1222,2)</f>
        <v>0</v>
      </c>
      <c r="BL1222" s="18" t="s">
        <v>231</v>
      </c>
      <c r="BM1222" s="239" t="s">
        <v>1911</v>
      </c>
    </row>
    <row r="1223" s="2" customFormat="1" ht="62.7" customHeight="1">
      <c r="A1223" s="39"/>
      <c r="B1223" s="40"/>
      <c r="C1223" s="228" t="s">
        <v>1912</v>
      </c>
      <c r="D1223" s="228" t="s">
        <v>226</v>
      </c>
      <c r="E1223" s="229" t="s">
        <v>1913</v>
      </c>
      <c r="F1223" s="230" t="s">
        <v>1914</v>
      </c>
      <c r="G1223" s="231" t="s">
        <v>398</v>
      </c>
      <c r="H1223" s="232">
        <v>1</v>
      </c>
      <c r="I1223" s="233"/>
      <c r="J1223" s="234">
        <f>ROUND(I1223*H1223,2)</f>
        <v>0</v>
      </c>
      <c r="K1223" s="230" t="s">
        <v>230</v>
      </c>
      <c r="L1223" s="45"/>
      <c r="M1223" s="235" t="s">
        <v>1</v>
      </c>
      <c r="N1223" s="236" t="s">
        <v>41</v>
      </c>
      <c r="O1223" s="92"/>
      <c r="P1223" s="237">
        <f>O1223*H1223</f>
        <v>0</v>
      </c>
      <c r="Q1223" s="237">
        <v>0</v>
      </c>
      <c r="R1223" s="237">
        <f>Q1223*H1223</f>
        <v>0</v>
      </c>
      <c r="S1223" s="237">
        <v>0</v>
      </c>
      <c r="T1223" s="238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39" t="s">
        <v>231</v>
      </c>
      <c r="AT1223" s="239" t="s">
        <v>226</v>
      </c>
      <c r="AU1223" s="239" t="s">
        <v>85</v>
      </c>
      <c r="AY1223" s="18" t="s">
        <v>224</v>
      </c>
      <c r="BE1223" s="240">
        <f>IF(N1223="základní",J1223,0)</f>
        <v>0</v>
      </c>
      <c r="BF1223" s="240">
        <f>IF(N1223="snížená",J1223,0)</f>
        <v>0</v>
      </c>
      <c r="BG1223" s="240">
        <f>IF(N1223="zákl. přenesená",J1223,0)</f>
        <v>0</v>
      </c>
      <c r="BH1223" s="240">
        <f>IF(N1223="sníž. přenesená",J1223,0)</f>
        <v>0</v>
      </c>
      <c r="BI1223" s="240">
        <f>IF(N1223="nulová",J1223,0)</f>
        <v>0</v>
      </c>
      <c r="BJ1223" s="18" t="s">
        <v>83</v>
      </c>
      <c r="BK1223" s="240">
        <f>ROUND(I1223*H1223,2)</f>
        <v>0</v>
      </c>
      <c r="BL1223" s="18" t="s">
        <v>231</v>
      </c>
      <c r="BM1223" s="239" t="s">
        <v>1915</v>
      </c>
    </row>
    <row r="1224" s="2" customFormat="1" ht="66.75" customHeight="1">
      <c r="A1224" s="39"/>
      <c r="B1224" s="40"/>
      <c r="C1224" s="228" t="s">
        <v>1916</v>
      </c>
      <c r="D1224" s="228" t="s">
        <v>226</v>
      </c>
      <c r="E1224" s="229" t="s">
        <v>1917</v>
      </c>
      <c r="F1224" s="230" t="s">
        <v>1918</v>
      </c>
      <c r="G1224" s="231" t="s">
        <v>398</v>
      </c>
      <c r="H1224" s="232">
        <v>1</v>
      </c>
      <c r="I1224" s="233"/>
      <c r="J1224" s="234">
        <f>ROUND(I1224*H1224,2)</f>
        <v>0</v>
      </c>
      <c r="K1224" s="230" t="s">
        <v>230</v>
      </c>
      <c r="L1224" s="45"/>
      <c r="M1224" s="235" t="s">
        <v>1</v>
      </c>
      <c r="N1224" s="236" t="s">
        <v>41</v>
      </c>
      <c r="O1224" s="92"/>
      <c r="P1224" s="237">
        <f>O1224*H1224</f>
        <v>0</v>
      </c>
      <c r="Q1224" s="237">
        <v>0</v>
      </c>
      <c r="R1224" s="237">
        <f>Q1224*H1224</f>
        <v>0</v>
      </c>
      <c r="S1224" s="237">
        <v>0</v>
      </c>
      <c r="T1224" s="238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9" t="s">
        <v>231</v>
      </c>
      <c r="AT1224" s="239" t="s">
        <v>226</v>
      </c>
      <c r="AU1224" s="239" t="s">
        <v>85</v>
      </c>
      <c r="AY1224" s="18" t="s">
        <v>224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83</v>
      </c>
      <c r="BK1224" s="240">
        <f>ROUND(I1224*H1224,2)</f>
        <v>0</v>
      </c>
      <c r="BL1224" s="18" t="s">
        <v>231</v>
      </c>
      <c r="BM1224" s="239" t="s">
        <v>1919</v>
      </c>
    </row>
    <row r="1225" s="2" customFormat="1" ht="62.7" customHeight="1">
      <c r="A1225" s="39"/>
      <c r="B1225" s="40"/>
      <c r="C1225" s="228" t="s">
        <v>1920</v>
      </c>
      <c r="D1225" s="228" t="s">
        <v>226</v>
      </c>
      <c r="E1225" s="229" t="s">
        <v>1921</v>
      </c>
      <c r="F1225" s="230" t="s">
        <v>1922</v>
      </c>
      <c r="G1225" s="231" t="s">
        <v>398</v>
      </c>
      <c r="H1225" s="232">
        <v>1</v>
      </c>
      <c r="I1225" s="233"/>
      <c r="J1225" s="234">
        <f>ROUND(I1225*H1225,2)</f>
        <v>0</v>
      </c>
      <c r="K1225" s="230" t="s">
        <v>230</v>
      </c>
      <c r="L1225" s="45"/>
      <c r="M1225" s="235" t="s">
        <v>1</v>
      </c>
      <c r="N1225" s="236" t="s">
        <v>41</v>
      </c>
      <c r="O1225" s="92"/>
      <c r="P1225" s="237">
        <f>O1225*H1225</f>
        <v>0</v>
      </c>
      <c r="Q1225" s="237">
        <v>0</v>
      </c>
      <c r="R1225" s="237">
        <f>Q1225*H1225</f>
        <v>0</v>
      </c>
      <c r="S1225" s="237">
        <v>0</v>
      </c>
      <c r="T1225" s="238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39" t="s">
        <v>231</v>
      </c>
      <c r="AT1225" s="239" t="s">
        <v>226</v>
      </c>
      <c r="AU1225" s="239" t="s">
        <v>85</v>
      </c>
      <c r="AY1225" s="18" t="s">
        <v>224</v>
      </c>
      <c r="BE1225" s="240">
        <f>IF(N1225="základní",J1225,0)</f>
        <v>0</v>
      </c>
      <c r="BF1225" s="240">
        <f>IF(N1225="snížená",J1225,0)</f>
        <v>0</v>
      </c>
      <c r="BG1225" s="240">
        <f>IF(N1225="zákl. přenesená",J1225,0)</f>
        <v>0</v>
      </c>
      <c r="BH1225" s="240">
        <f>IF(N1225="sníž. přenesená",J1225,0)</f>
        <v>0</v>
      </c>
      <c r="BI1225" s="240">
        <f>IF(N1225="nulová",J1225,0)</f>
        <v>0</v>
      </c>
      <c r="BJ1225" s="18" t="s">
        <v>83</v>
      </c>
      <c r="BK1225" s="240">
        <f>ROUND(I1225*H1225,2)</f>
        <v>0</v>
      </c>
      <c r="BL1225" s="18" t="s">
        <v>231</v>
      </c>
      <c r="BM1225" s="239" t="s">
        <v>1923</v>
      </c>
    </row>
    <row r="1226" s="2" customFormat="1" ht="49.05" customHeight="1">
      <c r="A1226" s="39"/>
      <c r="B1226" s="40"/>
      <c r="C1226" s="228" t="s">
        <v>1924</v>
      </c>
      <c r="D1226" s="228" t="s">
        <v>226</v>
      </c>
      <c r="E1226" s="229" t="s">
        <v>1925</v>
      </c>
      <c r="F1226" s="230" t="s">
        <v>1926</v>
      </c>
      <c r="G1226" s="231" t="s">
        <v>398</v>
      </c>
      <c r="H1226" s="232">
        <v>2</v>
      </c>
      <c r="I1226" s="233"/>
      <c r="J1226" s="234">
        <f>ROUND(I1226*H1226,2)</f>
        <v>0</v>
      </c>
      <c r="K1226" s="230" t="s">
        <v>230</v>
      </c>
      <c r="L1226" s="45"/>
      <c r="M1226" s="235" t="s">
        <v>1</v>
      </c>
      <c r="N1226" s="236" t="s">
        <v>41</v>
      </c>
      <c r="O1226" s="92"/>
      <c r="P1226" s="237">
        <f>O1226*H1226</f>
        <v>0</v>
      </c>
      <c r="Q1226" s="237">
        <v>0</v>
      </c>
      <c r="R1226" s="237">
        <f>Q1226*H1226</f>
        <v>0</v>
      </c>
      <c r="S1226" s="237">
        <v>0</v>
      </c>
      <c r="T1226" s="238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39" t="s">
        <v>231</v>
      </c>
      <c r="AT1226" s="239" t="s">
        <v>226</v>
      </c>
      <c r="AU1226" s="239" t="s">
        <v>85</v>
      </c>
      <c r="AY1226" s="18" t="s">
        <v>224</v>
      </c>
      <c r="BE1226" s="240">
        <f>IF(N1226="základní",J1226,0)</f>
        <v>0</v>
      </c>
      <c r="BF1226" s="240">
        <f>IF(N1226="snížená",J1226,0)</f>
        <v>0</v>
      </c>
      <c r="BG1226" s="240">
        <f>IF(N1226="zákl. přenesená",J1226,0)</f>
        <v>0</v>
      </c>
      <c r="BH1226" s="240">
        <f>IF(N1226="sníž. přenesená",J1226,0)</f>
        <v>0</v>
      </c>
      <c r="BI1226" s="240">
        <f>IF(N1226="nulová",J1226,0)</f>
        <v>0</v>
      </c>
      <c r="BJ1226" s="18" t="s">
        <v>83</v>
      </c>
      <c r="BK1226" s="240">
        <f>ROUND(I1226*H1226,2)</f>
        <v>0</v>
      </c>
      <c r="BL1226" s="18" t="s">
        <v>231</v>
      </c>
      <c r="BM1226" s="239" t="s">
        <v>1927</v>
      </c>
    </row>
    <row r="1227" s="2" customFormat="1" ht="37.8" customHeight="1">
      <c r="A1227" s="39"/>
      <c r="B1227" s="40"/>
      <c r="C1227" s="228" t="s">
        <v>1928</v>
      </c>
      <c r="D1227" s="228" t="s">
        <v>226</v>
      </c>
      <c r="E1227" s="229" t="s">
        <v>1929</v>
      </c>
      <c r="F1227" s="230" t="s">
        <v>1930</v>
      </c>
      <c r="G1227" s="231" t="s">
        <v>398</v>
      </c>
      <c r="H1227" s="232">
        <v>1</v>
      </c>
      <c r="I1227" s="233"/>
      <c r="J1227" s="234">
        <f>ROUND(I1227*H1227,2)</f>
        <v>0</v>
      </c>
      <c r="K1227" s="230" t="s">
        <v>230</v>
      </c>
      <c r="L1227" s="45"/>
      <c r="M1227" s="235" t="s">
        <v>1</v>
      </c>
      <c r="N1227" s="236" t="s">
        <v>41</v>
      </c>
      <c r="O1227" s="92"/>
      <c r="P1227" s="237">
        <f>O1227*H1227</f>
        <v>0</v>
      </c>
      <c r="Q1227" s="237">
        <v>0</v>
      </c>
      <c r="R1227" s="237">
        <f>Q1227*H1227</f>
        <v>0</v>
      </c>
      <c r="S1227" s="237">
        <v>0</v>
      </c>
      <c r="T1227" s="238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9" t="s">
        <v>231</v>
      </c>
      <c r="AT1227" s="239" t="s">
        <v>226</v>
      </c>
      <c r="AU1227" s="239" t="s">
        <v>85</v>
      </c>
      <c r="AY1227" s="18" t="s">
        <v>224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83</v>
      </c>
      <c r="BK1227" s="240">
        <f>ROUND(I1227*H1227,2)</f>
        <v>0</v>
      </c>
      <c r="BL1227" s="18" t="s">
        <v>231</v>
      </c>
      <c r="BM1227" s="239" t="s">
        <v>1931</v>
      </c>
    </row>
    <row r="1228" s="2" customFormat="1" ht="37.8" customHeight="1">
      <c r="A1228" s="39"/>
      <c r="B1228" s="40"/>
      <c r="C1228" s="228" t="s">
        <v>1932</v>
      </c>
      <c r="D1228" s="228" t="s">
        <v>226</v>
      </c>
      <c r="E1228" s="229" t="s">
        <v>1933</v>
      </c>
      <c r="F1228" s="230" t="s">
        <v>1934</v>
      </c>
      <c r="G1228" s="231" t="s">
        <v>398</v>
      </c>
      <c r="H1228" s="232">
        <v>1</v>
      </c>
      <c r="I1228" s="233"/>
      <c r="J1228" s="234">
        <f>ROUND(I1228*H1228,2)</f>
        <v>0</v>
      </c>
      <c r="K1228" s="230" t="s">
        <v>230</v>
      </c>
      <c r="L1228" s="45"/>
      <c r="M1228" s="235" t="s">
        <v>1</v>
      </c>
      <c r="N1228" s="236" t="s">
        <v>41</v>
      </c>
      <c r="O1228" s="92"/>
      <c r="P1228" s="237">
        <f>O1228*H1228</f>
        <v>0</v>
      </c>
      <c r="Q1228" s="237">
        <v>0</v>
      </c>
      <c r="R1228" s="237">
        <f>Q1228*H1228</f>
        <v>0</v>
      </c>
      <c r="S1228" s="237">
        <v>0</v>
      </c>
      <c r="T1228" s="238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9" t="s">
        <v>231</v>
      </c>
      <c r="AT1228" s="239" t="s">
        <v>226</v>
      </c>
      <c r="AU1228" s="239" t="s">
        <v>85</v>
      </c>
      <c r="AY1228" s="18" t="s">
        <v>224</v>
      </c>
      <c r="BE1228" s="240">
        <f>IF(N1228="základní",J1228,0)</f>
        <v>0</v>
      </c>
      <c r="BF1228" s="240">
        <f>IF(N1228="snížená",J1228,0)</f>
        <v>0</v>
      </c>
      <c r="BG1228" s="240">
        <f>IF(N1228="zákl. přenesená",J1228,0)</f>
        <v>0</v>
      </c>
      <c r="BH1228" s="240">
        <f>IF(N1228="sníž. přenesená",J1228,0)</f>
        <v>0</v>
      </c>
      <c r="BI1228" s="240">
        <f>IF(N1228="nulová",J1228,0)</f>
        <v>0</v>
      </c>
      <c r="BJ1228" s="18" t="s">
        <v>83</v>
      </c>
      <c r="BK1228" s="240">
        <f>ROUND(I1228*H1228,2)</f>
        <v>0</v>
      </c>
      <c r="BL1228" s="18" t="s">
        <v>231</v>
      </c>
      <c r="BM1228" s="239" t="s">
        <v>1935</v>
      </c>
    </row>
    <row r="1229" s="2" customFormat="1" ht="37.8" customHeight="1">
      <c r="A1229" s="39"/>
      <c r="B1229" s="40"/>
      <c r="C1229" s="228" t="s">
        <v>1936</v>
      </c>
      <c r="D1229" s="228" t="s">
        <v>226</v>
      </c>
      <c r="E1229" s="229" t="s">
        <v>1937</v>
      </c>
      <c r="F1229" s="230" t="s">
        <v>1938</v>
      </c>
      <c r="G1229" s="231" t="s">
        <v>398</v>
      </c>
      <c r="H1229" s="232">
        <v>2</v>
      </c>
      <c r="I1229" s="233"/>
      <c r="J1229" s="234">
        <f>ROUND(I1229*H1229,2)</f>
        <v>0</v>
      </c>
      <c r="K1229" s="230" t="s">
        <v>230</v>
      </c>
      <c r="L1229" s="45"/>
      <c r="M1229" s="235" t="s">
        <v>1</v>
      </c>
      <c r="N1229" s="236" t="s">
        <v>41</v>
      </c>
      <c r="O1229" s="92"/>
      <c r="P1229" s="237">
        <f>O1229*H1229</f>
        <v>0</v>
      </c>
      <c r="Q1229" s="237">
        <v>0</v>
      </c>
      <c r="R1229" s="237">
        <f>Q1229*H1229</f>
        <v>0</v>
      </c>
      <c r="S1229" s="237">
        <v>0</v>
      </c>
      <c r="T1229" s="238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39" t="s">
        <v>231</v>
      </c>
      <c r="AT1229" s="239" t="s">
        <v>226</v>
      </c>
      <c r="AU1229" s="239" t="s">
        <v>85</v>
      </c>
      <c r="AY1229" s="18" t="s">
        <v>224</v>
      </c>
      <c r="BE1229" s="240">
        <f>IF(N1229="základní",J1229,0)</f>
        <v>0</v>
      </c>
      <c r="BF1229" s="240">
        <f>IF(N1229="snížená",J1229,0)</f>
        <v>0</v>
      </c>
      <c r="BG1229" s="240">
        <f>IF(N1229="zákl. přenesená",J1229,0)</f>
        <v>0</v>
      </c>
      <c r="BH1229" s="240">
        <f>IF(N1229="sníž. přenesená",J1229,0)</f>
        <v>0</v>
      </c>
      <c r="BI1229" s="240">
        <f>IF(N1229="nulová",J1229,0)</f>
        <v>0</v>
      </c>
      <c r="BJ1229" s="18" t="s">
        <v>83</v>
      </c>
      <c r="BK1229" s="240">
        <f>ROUND(I1229*H1229,2)</f>
        <v>0</v>
      </c>
      <c r="BL1229" s="18" t="s">
        <v>231</v>
      </c>
      <c r="BM1229" s="239" t="s">
        <v>1939</v>
      </c>
    </row>
    <row r="1230" s="2" customFormat="1" ht="37.8" customHeight="1">
      <c r="A1230" s="39"/>
      <c r="B1230" s="40"/>
      <c r="C1230" s="228" t="s">
        <v>1940</v>
      </c>
      <c r="D1230" s="228" t="s">
        <v>226</v>
      </c>
      <c r="E1230" s="229" t="s">
        <v>1941</v>
      </c>
      <c r="F1230" s="230" t="s">
        <v>1942</v>
      </c>
      <c r="G1230" s="231" t="s">
        <v>398</v>
      </c>
      <c r="H1230" s="232">
        <v>5</v>
      </c>
      <c r="I1230" s="233"/>
      <c r="J1230" s="234">
        <f>ROUND(I1230*H1230,2)</f>
        <v>0</v>
      </c>
      <c r="K1230" s="230" t="s">
        <v>230</v>
      </c>
      <c r="L1230" s="45"/>
      <c r="M1230" s="235" t="s">
        <v>1</v>
      </c>
      <c r="N1230" s="236" t="s">
        <v>41</v>
      </c>
      <c r="O1230" s="92"/>
      <c r="P1230" s="237">
        <f>O1230*H1230</f>
        <v>0</v>
      </c>
      <c r="Q1230" s="237">
        <v>0</v>
      </c>
      <c r="R1230" s="237">
        <f>Q1230*H1230</f>
        <v>0</v>
      </c>
      <c r="S1230" s="237">
        <v>0</v>
      </c>
      <c r="T1230" s="238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39" t="s">
        <v>231</v>
      </c>
      <c r="AT1230" s="239" t="s">
        <v>226</v>
      </c>
      <c r="AU1230" s="239" t="s">
        <v>85</v>
      </c>
      <c r="AY1230" s="18" t="s">
        <v>224</v>
      </c>
      <c r="BE1230" s="240">
        <f>IF(N1230="základní",J1230,0)</f>
        <v>0</v>
      </c>
      <c r="BF1230" s="240">
        <f>IF(N1230="snížená",J1230,0)</f>
        <v>0</v>
      </c>
      <c r="BG1230" s="240">
        <f>IF(N1230="zákl. přenesená",J1230,0)</f>
        <v>0</v>
      </c>
      <c r="BH1230" s="240">
        <f>IF(N1230="sníž. přenesená",J1230,0)</f>
        <v>0</v>
      </c>
      <c r="BI1230" s="240">
        <f>IF(N1230="nulová",J1230,0)</f>
        <v>0</v>
      </c>
      <c r="BJ1230" s="18" t="s">
        <v>83</v>
      </c>
      <c r="BK1230" s="240">
        <f>ROUND(I1230*H1230,2)</f>
        <v>0</v>
      </c>
      <c r="BL1230" s="18" t="s">
        <v>231</v>
      </c>
      <c r="BM1230" s="239" t="s">
        <v>1943</v>
      </c>
    </row>
    <row r="1231" s="2" customFormat="1" ht="37.8" customHeight="1">
      <c r="A1231" s="39"/>
      <c r="B1231" s="40"/>
      <c r="C1231" s="228" t="s">
        <v>632</v>
      </c>
      <c r="D1231" s="228" t="s">
        <v>226</v>
      </c>
      <c r="E1231" s="229" t="s">
        <v>1944</v>
      </c>
      <c r="F1231" s="230" t="s">
        <v>1945</v>
      </c>
      <c r="G1231" s="231" t="s">
        <v>398</v>
      </c>
      <c r="H1231" s="232">
        <v>1</v>
      </c>
      <c r="I1231" s="233"/>
      <c r="J1231" s="234">
        <f>ROUND(I1231*H1231,2)</f>
        <v>0</v>
      </c>
      <c r="K1231" s="230" t="s">
        <v>230</v>
      </c>
      <c r="L1231" s="45"/>
      <c r="M1231" s="235" t="s">
        <v>1</v>
      </c>
      <c r="N1231" s="236" t="s">
        <v>41</v>
      </c>
      <c r="O1231" s="92"/>
      <c r="P1231" s="237">
        <f>O1231*H1231</f>
        <v>0</v>
      </c>
      <c r="Q1231" s="237">
        <v>0</v>
      </c>
      <c r="R1231" s="237">
        <f>Q1231*H1231</f>
        <v>0</v>
      </c>
      <c r="S1231" s="237">
        <v>0</v>
      </c>
      <c r="T1231" s="238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9" t="s">
        <v>231</v>
      </c>
      <c r="AT1231" s="239" t="s">
        <v>226</v>
      </c>
      <c r="AU1231" s="239" t="s">
        <v>85</v>
      </c>
      <c r="AY1231" s="18" t="s">
        <v>224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83</v>
      </c>
      <c r="BK1231" s="240">
        <f>ROUND(I1231*H1231,2)</f>
        <v>0</v>
      </c>
      <c r="BL1231" s="18" t="s">
        <v>231</v>
      </c>
      <c r="BM1231" s="239" t="s">
        <v>1946</v>
      </c>
    </row>
    <row r="1232" s="2" customFormat="1" ht="37.8" customHeight="1">
      <c r="A1232" s="39"/>
      <c r="B1232" s="40"/>
      <c r="C1232" s="228" t="s">
        <v>1947</v>
      </c>
      <c r="D1232" s="228" t="s">
        <v>226</v>
      </c>
      <c r="E1232" s="229" t="s">
        <v>1948</v>
      </c>
      <c r="F1232" s="230" t="s">
        <v>1949</v>
      </c>
      <c r="G1232" s="231" t="s">
        <v>398</v>
      </c>
      <c r="H1232" s="232">
        <v>5</v>
      </c>
      <c r="I1232" s="233"/>
      <c r="J1232" s="234">
        <f>ROUND(I1232*H1232,2)</f>
        <v>0</v>
      </c>
      <c r="K1232" s="230" t="s">
        <v>230</v>
      </c>
      <c r="L1232" s="45"/>
      <c r="M1232" s="235" t="s">
        <v>1</v>
      </c>
      <c r="N1232" s="236" t="s">
        <v>41</v>
      </c>
      <c r="O1232" s="92"/>
      <c r="P1232" s="237">
        <f>O1232*H1232</f>
        <v>0</v>
      </c>
      <c r="Q1232" s="237">
        <v>0</v>
      </c>
      <c r="R1232" s="237">
        <f>Q1232*H1232</f>
        <v>0</v>
      </c>
      <c r="S1232" s="237">
        <v>0</v>
      </c>
      <c r="T1232" s="238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39" t="s">
        <v>231</v>
      </c>
      <c r="AT1232" s="239" t="s">
        <v>226</v>
      </c>
      <c r="AU1232" s="239" t="s">
        <v>85</v>
      </c>
      <c r="AY1232" s="18" t="s">
        <v>224</v>
      </c>
      <c r="BE1232" s="240">
        <f>IF(N1232="základní",J1232,0)</f>
        <v>0</v>
      </c>
      <c r="BF1232" s="240">
        <f>IF(N1232="snížená",J1232,0)</f>
        <v>0</v>
      </c>
      <c r="BG1232" s="240">
        <f>IF(N1232="zákl. přenesená",J1232,0)</f>
        <v>0</v>
      </c>
      <c r="BH1232" s="240">
        <f>IF(N1232="sníž. přenesená",J1232,0)</f>
        <v>0</v>
      </c>
      <c r="BI1232" s="240">
        <f>IF(N1232="nulová",J1232,0)</f>
        <v>0</v>
      </c>
      <c r="BJ1232" s="18" t="s">
        <v>83</v>
      </c>
      <c r="BK1232" s="240">
        <f>ROUND(I1232*H1232,2)</f>
        <v>0</v>
      </c>
      <c r="BL1232" s="18" t="s">
        <v>231</v>
      </c>
      <c r="BM1232" s="239" t="s">
        <v>1950</v>
      </c>
    </row>
    <row r="1233" s="2" customFormat="1" ht="37.8" customHeight="1">
      <c r="A1233" s="39"/>
      <c r="B1233" s="40"/>
      <c r="C1233" s="228" t="s">
        <v>1951</v>
      </c>
      <c r="D1233" s="228" t="s">
        <v>226</v>
      </c>
      <c r="E1233" s="229" t="s">
        <v>1952</v>
      </c>
      <c r="F1233" s="230" t="s">
        <v>1953</v>
      </c>
      <c r="G1233" s="231" t="s">
        <v>398</v>
      </c>
      <c r="H1233" s="232">
        <v>2</v>
      </c>
      <c r="I1233" s="233"/>
      <c r="J1233" s="234">
        <f>ROUND(I1233*H1233,2)</f>
        <v>0</v>
      </c>
      <c r="K1233" s="230" t="s">
        <v>230</v>
      </c>
      <c r="L1233" s="45"/>
      <c r="M1233" s="235" t="s">
        <v>1</v>
      </c>
      <c r="N1233" s="236" t="s">
        <v>41</v>
      </c>
      <c r="O1233" s="92"/>
      <c r="P1233" s="237">
        <f>O1233*H1233</f>
        <v>0</v>
      </c>
      <c r="Q1233" s="237">
        <v>0</v>
      </c>
      <c r="R1233" s="237">
        <f>Q1233*H1233</f>
        <v>0</v>
      </c>
      <c r="S1233" s="237">
        <v>0</v>
      </c>
      <c r="T1233" s="238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9" t="s">
        <v>231</v>
      </c>
      <c r="AT1233" s="239" t="s">
        <v>226</v>
      </c>
      <c r="AU1233" s="239" t="s">
        <v>85</v>
      </c>
      <c r="AY1233" s="18" t="s">
        <v>224</v>
      </c>
      <c r="BE1233" s="240">
        <f>IF(N1233="základní",J1233,0)</f>
        <v>0</v>
      </c>
      <c r="BF1233" s="240">
        <f>IF(N1233="snížená",J1233,0)</f>
        <v>0</v>
      </c>
      <c r="BG1233" s="240">
        <f>IF(N1233="zákl. přenesená",J1233,0)</f>
        <v>0</v>
      </c>
      <c r="BH1233" s="240">
        <f>IF(N1233="sníž. přenesená",J1233,0)</f>
        <v>0</v>
      </c>
      <c r="BI1233" s="240">
        <f>IF(N1233="nulová",J1233,0)</f>
        <v>0</v>
      </c>
      <c r="BJ1233" s="18" t="s">
        <v>83</v>
      </c>
      <c r="BK1233" s="240">
        <f>ROUND(I1233*H1233,2)</f>
        <v>0</v>
      </c>
      <c r="BL1233" s="18" t="s">
        <v>231</v>
      </c>
      <c r="BM1233" s="239" t="s">
        <v>1954</v>
      </c>
    </row>
    <row r="1234" s="2" customFormat="1" ht="37.8" customHeight="1">
      <c r="A1234" s="39"/>
      <c r="B1234" s="40"/>
      <c r="C1234" s="228" t="s">
        <v>1955</v>
      </c>
      <c r="D1234" s="228" t="s">
        <v>226</v>
      </c>
      <c r="E1234" s="229" t="s">
        <v>1956</v>
      </c>
      <c r="F1234" s="230" t="s">
        <v>1957</v>
      </c>
      <c r="G1234" s="231" t="s">
        <v>398</v>
      </c>
      <c r="H1234" s="232">
        <v>3</v>
      </c>
      <c r="I1234" s="233"/>
      <c r="J1234" s="234">
        <f>ROUND(I1234*H1234,2)</f>
        <v>0</v>
      </c>
      <c r="K1234" s="230" t="s">
        <v>230</v>
      </c>
      <c r="L1234" s="45"/>
      <c r="M1234" s="235" t="s">
        <v>1</v>
      </c>
      <c r="N1234" s="236" t="s">
        <v>41</v>
      </c>
      <c r="O1234" s="92"/>
      <c r="P1234" s="237">
        <f>O1234*H1234</f>
        <v>0</v>
      </c>
      <c r="Q1234" s="237">
        <v>0</v>
      </c>
      <c r="R1234" s="237">
        <f>Q1234*H1234</f>
        <v>0</v>
      </c>
      <c r="S1234" s="237">
        <v>0</v>
      </c>
      <c r="T1234" s="238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9" t="s">
        <v>231</v>
      </c>
      <c r="AT1234" s="239" t="s">
        <v>226</v>
      </c>
      <c r="AU1234" s="239" t="s">
        <v>85</v>
      </c>
      <c r="AY1234" s="18" t="s">
        <v>224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83</v>
      </c>
      <c r="BK1234" s="240">
        <f>ROUND(I1234*H1234,2)</f>
        <v>0</v>
      </c>
      <c r="BL1234" s="18" t="s">
        <v>231</v>
      </c>
      <c r="BM1234" s="239" t="s">
        <v>1958</v>
      </c>
    </row>
    <row r="1235" s="2" customFormat="1" ht="37.8" customHeight="1">
      <c r="A1235" s="39"/>
      <c r="B1235" s="40"/>
      <c r="C1235" s="228" t="s">
        <v>1959</v>
      </c>
      <c r="D1235" s="228" t="s">
        <v>226</v>
      </c>
      <c r="E1235" s="229" t="s">
        <v>1960</v>
      </c>
      <c r="F1235" s="230" t="s">
        <v>1961</v>
      </c>
      <c r="G1235" s="231" t="s">
        <v>398</v>
      </c>
      <c r="H1235" s="232">
        <v>1</v>
      </c>
      <c r="I1235" s="233"/>
      <c r="J1235" s="234">
        <f>ROUND(I1235*H1235,2)</f>
        <v>0</v>
      </c>
      <c r="K1235" s="230" t="s">
        <v>230</v>
      </c>
      <c r="L1235" s="45"/>
      <c r="M1235" s="235" t="s">
        <v>1</v>
      </c>
      <c r="N1235" s="236" t="s">
        <v>41</v>
      </c>
      <c r="O1235" s="92"/>
      <c r="P1235" s="237">
        <f>O1235*H1235</f>
        <v>0</v>
      </c>
      <c r="Q1235" s="237">
        <v>0</v>
      </c>
      <c r="R1235" s="237">
        <f>Q1235*H1235</f>
        <v>0</v>
      </c>
      <c r="S1235" s="237">
        <v>0</v>
      </c>
      <c r="T1235" s="238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9" t="s">
        <v>231</v>
      </c>
      <c r="AT1235" s="239" t="s">
        <v>226</v>
      </c>
      <c r="AU1235" s="239" t="s">
        <v>85</v>
      </c>
      <c r="AY1235" s="18" t="s">
        <v>224</v>
      </c>
      <c r="BE1235" s="240">
        <f>IF(N1235="základní",J1235,0)</f>
        <v>0</v>
      </c>
      <c r="BF1235" s="240">
        <f>IF(N1235="snížená",J1235,0)</f>
        <v>0</v>
      </c>
      <c r="BG1235" s="240">
        <f>IF(N1235="zákl. přenesená",J1235,0)</f>
        <v>0</v>
      </c>
      <c r="BH1235" s="240">
        <f>IF(N1235="sníž. přenesená",J1235,0)</f>
        <v>0</v>
      </c>
      <c r="BI1235" s="240">
        <f>IF(N1235="nulová",J1235,0)</f>
        <v>0</v>
      </c>
      <c r="BJ1235" s="18" t="s">
        <v>83</v>
      </c>
      <c r="BK1235" s="240">
        <f>ROUND(I1235*H1235,2)</f>
        <v>0</v>
      </c>
      <c r="BL1235" s="18" t="s">
        <v>231</v>
      </c>
      <c r="BM1235" s="239" t="s">
        <v>1962</v>
      </c>
    </row>
    <row r="1236" s="2" customFormat="1" ht="37.8" customHeight="1">
      <c r="A1236" s="39"/>
      <c r="B1236" s="40"/>
      <c r="C1236" s="228" t="s">
        <v>1963</v>
      </c>
      <c r="D1236" s="228" t="s">
        <v>226</v>
      </c>
      <c r="E1236" s="229" t="s">
        <v>1964</v>
      </c>
      <c r="F1236" s="230" t="s">
        <v>1965</v>
      </c>
      <c r="G1236" s="231" t="s">
        <v>398</v>
      </c>
      <c r="H1236" s="232">
        <v>3</v>
      </c>
      <c r="I1236" s="233"/>
      <c r="J1236" s="234">
        <f>ROUND(I1236*H1236,2)</f>
        <v>0</v>
      </c>
      <c r="K1236" s="230" t="s">
        <v>230</v>
      </c>
      <c r="L1236" s="45"/>
      <c r="M1236" s="235" t="s">
        <v>1</v>
      </c>
      <c r="N1236" s="236" t="s">
        <v>41</v>
      </c>
      <c r="O1236" s="92"/>
      <c r="P1236" s="237">
        <f>O1236*H1236</f>
        <v>0</v>
      </c>
      <c r="Q1236" s="237">
        <v>0</v>
      </c>
      <c r="R1236" s="237">
        <f>Q1236*H1236</f>
        <v>0</v>
      </c>
      <c r="S1236" s="237">
        <v>0</v>
      </c>
      <c r="T1236" s="238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9" t="s">
        <v>231</v>
      </c>
      <c r="AT1236" s="239" t="s">
        <v>226</v>
      </c>
      <c r="AU1236" s="239" t="s">
        <v>85</v>
      </c>
      <c r="AY1236" s="18" t="s">
        <v>224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83</v>
      </c>
      <c r="BK1236" s="240">
        <f>ROUND(I1236*H1236,2)</f>
        <v>0</v>
      </c>
      <c r="BL1236" s="18" t="s">
        <v>231</v>
      </c>
      <c r="BM1236" s="239" t="s">
        <v>1966</v>
      </c>
    </row>
    <row r="1237" s="2" customFormat="1" ht="37.8" customHeight="1">
      <c r="A1237" s="39"/>
      <c r="B1237" s="40"/>
      <c r="C1237" s="228" t="s">
        <v>1967</v>
      </c>
      <c r="D1237" s="228" t="s">
        <v>226</v>
      </c>
      <c r="E1237" s="229" t="s">
        <v>1968</v>
      </c>
      <c r="F1237" s="230" t="s">
        <v>1969</v>
      </c>
      <c r="G1237" s="231" t="s">
        <v>398</v>
      </c>
      <c r="H1237" s="232">
        <v>2</v>
      </c>
      <c r="I1237" s="233"/>
      <c r="J1237" s="234">
        <f>ROUND(I1237*H1237,2)</f>
        <v>0</v>
      </c>
      <c r="K1237" s="230" t="s">
        <v>230</v>
      </c>
      <c r="L1237" s="45"/>
      <c r="M1237" s="235" t="s">
        <v>1</v>
      </c>
      <c r="N1237" s="236" t="s">
        <v>41</v>
      </c>
      <c r="O1237" s="92"/>
      <c r="P1237" s="237">
        <f>O1237*H1237</f>
        <v>0</v>
      </c>
      <c r="Q1237" s="237">
        <v>0</v>
      </c>
      <c r="R1237" s="237">
        <f>Q1237*H1237</f>
        <v>0</v>
      </c>
      <c r="S1237" s="237">
        <v>0</v>
      </c>
      <c r="T1237" s="238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9" t="s">
        <v>231</v>
      </c>
      <c r="AT1237" s="239" t="s">
        <v>226</v>
      </c>
      <c r="AU1237" s="239" t="s">
        <v>85</v>
      </c>
      <c r="AY1237" s="18" t="s">
        <v>224</v>
      </c>
      <c r="BE1237" s="240">
        <f>IF(N1237="základní",J1237,0)</f>
        <v>0</v>
      </c>
      <c r="BF1237" s="240">
        <f>IF(N1237="snížená",J1237,0)</f>
        <v>0</v>
      </c>
      <c r="BG1237" s="240">
        <f>IF(N1237="zákl. přenesená",J1237,0)</f>
        <v>0</v>
      </c>
      <c r="BH1237" s="240">
        <f>IF(N1237="sníž. přenesená",J1237,0)</f>
        <v>0</v>
      </c>
      <c r="BI1237" s="240">
        <f>IF(N1237="nulová",J1237,0)</f>
        <v>0</v>
      </c>
      <c r="BJ1237" s="18" t="s">
        <v>83</v>
      </c>
      <c r="BK1237" s="240">
        <f>ROUND(I1237*H1237,2)</f>
        <v>0</v>
      </c>
      <c r="BL1237" s="18" t="s">
        <v>231</v>
      </c>
      <c r="BM1237" s="239" t="s">
        <v>1970</v>
      </c>
    </row>
    <row r="1238" s="2" customFormat="1" ht="37.8" customHeight="1">
      <c r="A1238" s="39"/>
      <c r="B1238" s="40"/>
      <c r="C1238" s="228" t="s">
        <v>1971</v>
      </c>
      <c r="D1238" s="228" t="s">
        <v>226</v>
      </c>
      <c r="E1238" s="229" t="s">
        <v>1972</v>
      </c>
      <c r="F1238" s="230" t="s">
        <v>1973</v>
      </c>
      <c r="G1238" s="231" t="s">
        <v>398</v>
      </c>
      <c r="H1238" s="232">
        <v>1</v>
      </c>
      <c r="I1238" s="233"/>
      <c r="J1238" s="234">
        <f>ROUND(I1238*H1238,2)</f>
        <v>0</v>
      </c>
      <c r="K1238" s="230" t="s">
        <v>230</v>
      </c>
      <c r="L1238" s="45"/>
      <c r="M1238" s="235" t="s">
        <v>1</v>
      </c>
      <c r="N1238" s="236" t="s">
        <v>41</v>
      </c>
      <c r="O1238" s="92"/>
      <c r="P1238" s="237">
        <f>O1238*H1238</f>
        <v>0</v>
      </c>
      <c r="Q1238" s="237">
        <v>0</v>
      </c>
      <c r="R1238" s="237">
        <f>Q1238*H1238</f>
        <v>0</v>
      </c>
      <c r="S1238" s="237">
        <v>0</v>
      </c>
      <c r="T1238" s="238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39" t="s">
        <v>231</v>
      </c>
      <c r="AT1238" s="239" t="s">
        <v>226</v>
      </c>
      <c r="AU1238" s="239" t="s">
        <v>85</v>
      </c>
      <c r="AY1238" s="18" t="s">
        <v>224</v>
      </c>
      <c r="BE1238" s="240">
        <f>IF(N1238="základní",J1238,0)</f>
        <v>0</v>
      </c>
      <c r="BF1238" s="240">
        <f>IF(N1238="snížená",J1238,0)</f>
        <v>0</v>
      </c>
      <c r="BG1238" s="240">
        <f>IF(N1238="zákl. přenesená",J1238,0)</f>
        <v>0</v>
      </c>
      <c r="BH1238" s="240">
        <f>IF(N1238="sníž. přenesená",J1238,0)</f>
        <v>0</v>
      </c>
      <c r="BI1238" s="240">
        <f>IF(N1238="nulová",J1238,0)</f>
        <v>0</v>
      </c>
      <c r="BJ1238" s="18" t="s">
        <v>83</v>
      </c>
      <c r="BK1238" s="240">
        <f>ROUND(I1238*H1238,2)</f>
        <v>0</v>
      </c>
      <c r="BL1238" s="18" t="s">
        <v>231</v>
      </c>
      <c r="BM1238" s="239" t="s">
        <v>1974</v>
      </c>
    </row>
    <row r="1239" s="2" customFormat="1" ht="37.8" customHeight="1">
      <c r="A1239" s="39"/>
      <c r="B1239" s="40"/>
      <c r="C1239" s="228" t="s">
        <v>1975</v>
      </c>
      <c r="D1239" s="228" t="s">
        <v>226</v>
      </c>
      <c r="E1239" s="229" t="s">
        <v>1976</v>
      </c>
      <c r="F1239" s="230" t="s">
        <v>1977</v>
      </c>
      <c r="G1239" s="231" t="s">
        <v>398</v>
      </c>
      <c r="H1239" s="232">
        <v>1</v>
      </c>
      <c r="I1239" s="233"/>
      <c r="J1239" s="234">
        <f>ROUND(I1239*H1239,2)</f>
        <v>0</v>
      </c>
      <c r="K1239" s="230" t="s">
        <v>230</v>
      </c>
      <c r="L1239" s="45"/>
      <c r="M1239" s="235" t="s">
        <v>1</v>
      </c>
      <c r="N1239" s="236" t="s">
        <v>41</v>
      </c>
      <c r="O1239" s="92"/>
      <c r="P1239" s="237">
        <f>O1239*H1239</f>
        <v>0</v>
      </c>
      <c r="Q1239" s="237">
        <v>0</v>
      </c>
      <c r="R1239" s="237">
        <f>Q1239*H1239</f>
        <v>0</v>
      </c>
      <c r="S1239" s="237">
        <v>0</v>
      </c>
      <c r="T1239" s="238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39" t="s">
        <v>231</v>
      </c>
      <c r="AT1239" s="239" t="s">
        <v>226</v>
      </c>
      <c r="AU1239" s="239" t="s">
        <v>85</v>
      </c>
      <c r="AY1239" s="18" t="s">
        <v>224</v>
      </c>
      <c r="BE1239" s="240">
        <f>IF(N1239="základní",J1239,0)</f>
        <v>0</v>
      </c>
      <c r="BF1239" s="240">
        <f>IF(N1239="snížená",J1239,0)</f>
        <v>0</v>
      </c>
      <c r="BG1239" s="240">
        <f>IF(N1239="zákl. přenesená",J1239,0)</f>
        <v>0</v>
      </c>
      <c r="BH1239" s="240">
        <f>IF(N1239="sníž. přenesená",J1239,0)</f>
        <v>0</v>
      </c>
      <c r="BI1239" s="240">
        <f>IF(N1239="nulová",J1239,0)</f>
        <v>0</v>
      </c>
      <c r="BJ1239" s="18" t="s">
        <v>83</v>
      </c>
      <c r="BK1239" s="240">
        <f>ROUND(I1239*H1239,2)</f>
        <v>0</v>
      </c>
      <c r="BL1239" s="18" t="s">
        <v>231</v>
      </c>
      <c r="BM1239" s="239" t="s">
        <v>1978</v>
      </c>
    </row>
    <row r="1240" s="2" customFormat="1" ht="37.8" customHeight="1">
      <c r="A1240" s="39"/>
      <c r="B1240" s="40"/>
      <c r="C1240" s="228" t="s">
        <v>1979</v>
      </c>
      <c r="D1240" s="228" t="s">
        <v>226</v>
      </c>
      <c r="E1240" s="229" t="s">
        <v>1980</v>
      </c>
      <c r="F1240" s="230" t="s">
        <v>1981</v>
      </c>
      <c r="G1240" s="231" t="s">
        <v>398</v>
      </c>
      <c r="H1240" s="232">
        <v>1</v>
      </c>
      <c r="I1240" s="233"/>
      <c r="J1240" s="234">
        <f>ROUND(I1240*H1240,2)</f>
        <v>0</v>
      </c>
      <c r="K1240" s="230" t="s">
        <v>230</v>
      </c>
      <c r="L1240" s="45"/>
      <c r="M1240" s="235" t="s">
        <v>1</v>
      </c>
      <c r="N1240" s="236" t="s">
        <v>41</v>
      </c>
      <c r="O1240" s="92"/>
      <c r="P1240" s="237">
        <f>O1240*H1240</f>
        <v>0</v>
      </c>
      <c r="Q1240" s="237">
        <v>0</v>
      </c>
      <c r="R1240" s="237">
        <f>Q1240*H1240</f>
        <v>0</v>
      </c>
      <c r="S1240" s="237">
        <v>0</v>
      </c>
      <c r="T1240" s="238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39" t="s">
        <v>231</v>
      </c>
      <c r="AT1240" s="239" t="s">
        <v>226</v>
      </c>
      <c r="AU1240" s="239" t="s">
        <v>85</v>
      </c>
      <c r="AY1240" s="18" t="s">
        <v>224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83</v>
      </c>
      <c r="BK1240" s="240">
        <f>ROUND(I1240*H1240,2)</f>
        <v>0</v>
      </c>
      <c r="BL1240" s="18" t="s">
        <v>231</v>
      </c>
      <c r="BM1240" s="239" t="s">
        <v>1982</v>
      </c>
    </row>
    <row r="1241" s="2" customFormat="1" ht="37.8" customHeight="1">
      <c r="A1241" s="39"/>
      <c r="B1241" s="40"/>
      <c r="C1241" s="228" t="s">
        <v>1983</v>
      </c>
      <c r="D1241" s="228" t="s">
        <v>226</v>
      </c>
      <c r="E1241" s="229" t="s">
        <v>1984</v>
      </c>
      <c r="F1241" s="230" t="s">
        <v>1985</v>
      </c>
      <c r="G1241" s="231" t="s">
        <v>398</v>
      </c>
      <c r="H1241" s="232">
        <v>1</v>
      </c>
      <c r="I1241" s="233"/>
      <c r="J1241" s="234">
        <f>ROUND(I1241*H1241,2)</f>
        <v>0</v>
      </c>
      <c r="K1241" s="230" t="s">
        <v>230</v>
      </c>
      <c r="L1241" s="45"/>
      <c r="M1241" s="235" t="s">
        <v>1</v>
      </c>
      <c r="N1241" s="236" t="s">
        <v>41</v>
      </c>
      <c r="O1241" s="92"/>
      <c r="P1241" s="237">
        <f>O1241*H1241</f>
        <v>0</v>
      </c>
      <c r="Q1241" s="237">
        <v>0</v>
      </c>
      <c r="R1241" s="237">
        <f>Q1241*H1241</f>
        <v>0</v>
      </c>
      <c r="S1241" s="237">
        <v>0</v>
      </c>
      <c r="T1241" s="238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39" t="s">
        <v>231</v>
      </c>
      <c r="AT1241" s="239" t="s">
        <v>226</v>
      </c>
      <c r="AU1241" s="239" t="s">
        <v>85</v>
      </c>
      <c r="AY1241" s="18" t="s">
        <v>224</v>
      </c>
      <c r="BE1241" s="240">
        <f>IF(N1241="základní",J1241,0)</f>
        <v>0</v>
      </c>
      <c r="BF1241" s="240">
        <f>IF(N1241="snížená",J1241,0)</f>
        <v>0</v>
      </c>
      <c r="BG1241" s="240">
        <f>IF(N1241="zákl. přenesená",J1241,0)</f>
        <v>0</v>
      </c>
      <c r="BH1241" s="240">
        <f>IF(N1241="sníž. přenesená",J1241,0)</f>
        <v>0</v>
      </c>
      <c r="BI1241" s="240">
        <f>IF(N1241="nulová",J1241,0)</f>
        <v>0</v>
      </c>
      <c r="BJ1241" s="18" t="s">
        <v>83</v>
      </c>
      <c r="BK1241" s="240">
        <f>ROUND(I1241*H1241,2)</f>
        <v>0</v>
      </c>
      <c r="BL1241" s="18" t="s">
        <v>231</v>
      </c>
      <c r="BM1241" s="239" t="s">
        <v>1986</v>
      </c>
    </row>
    <row r="1242" s="2" customFormat="1" ht="37.8" customHeight="1">
      <c r="A1242" s="39"/>
      <c r="B1242" s="40"/>
      <c r="C1242" s="228" t="s">
        <v>1987</v>
      </c>
      <c r="D1242" s="228" t="s">
        <v>226</v>
      </c>
      <c r="E1242" s="229" t="s">
        <v>1988</v>
      </c>
      <c r="F1242" s="230" t="s">
        <v>1989</v>
      </c>
      <c r="G1242" s="231" t="s">
        <v>398</v>
      </c>
      <c r="H1242" s="232">
        <v>1</v>
      </c>
      <c r="I1242" s="233"/>
      <c r="J1242" s="234">
        <f>ROUND(I1242*H1242,2)</f>
        <v>0</v>
      </c>
      <c r="K1242" s="230" t="s">
        <v>230</v>
      </c>
      <c r="L1242" s="45"/>
      <c r="M1242" s="235" t="s">
        <v>1</v>
      </c>
      <c r="N1242" s="236" t="s">
        <v>41</v>
      </c>
      <c r="O1242" s="92"/>
      <c r="P1242" s="237">
        <f>O1242*H1242</f>
        <v>0</v>
      </c>
      <c r="Q1242" s="237">
        <v>0</v>
      </c>
      <c r="R1242" s="237">
        <f>Q1242*H1242</f>
        <v>0</v>
      </c>
      <c r="S1242" s="237">
        <v>0</v>
      </c>
      <c r="T1242" s="238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9" t="s">
        <v>231</v>
      </c>
      <c r="AT1242" s="239" t="s">
        <v>226</v>
      </c>
      <c r="AU1242" s="239" t="s">
        <v>85</v>
      </c>
      <c r="AY1242" s="18" t="s">
        <v>224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83</v>
      </c>
      <c r="BK1242" s="240">
        <f>ROUND(I1242*H1242,2)</f>
        <v>0</v>
      </c>
      <c r="BL1242" s="18" t="s">
        <v>231</v>
      </c>
      <c r="BM1242" s="239" t="s">
        <v>1990</v>
      </c>
    </row>
    <row r="1243" s="2" customFormat="1" ht="37.8" customHeight="1">
      <c r="A1243" s="39"/>
      <c r="B1243" s="40"/>
      <c r="C1243" s="228" t="s">
        <v>1991</v>
      </c>
      <c r="D1243" s="228" t="s">
        <v>226</v>
      </c>
      <c r="E1243" s="229" t="s">
        <v>1992</v>
      </c>
      <c r="F1243" s="230" t="s">
        <v>1993</v>
      </c>
      <c r="G1243" s="231" t="s">
        <v>398</v>
      </c>
      <c r="H1243" s="232">
        <v>1</v>
      </c>
      <c r="I1243" s="233"/>
      <c r="J1243" s="234">
        <f>ROUND(I1243*H1243,2)</f>
        <v>0</v>
      </c>
      <c r="K1243" s="230" t="s">
        <v>230</v>
      </c>
      <c r="L1243" s="45"/>
      <c r="M1243" s="235" t="s">
        <v>1</v>
      </c>
      <c r="N1243" s="236" t="s">
        <v>41</v>
      </c>
      <c r="O1243" s="92"/>
      <c r="P1243" s="237">
        <f>O1243*H1243</f>
        <v>0</v>
      </c>
      <c r="Q1243" s="237">
        <v>0</v>
      </c>
      <c r="R1243" s="237">
        <f>Q1243*H1243</f>
        <v>0</v>
      </c>
      <c r="S1243" s="237">
        <v>0</v>
      </c>
      <c r="T1243" s="238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39" t="s">
        <v>231</v>
      </c>
      <c r="AT1243" s="239" t="s">
        <v>226</v>
      </c>
      <c r="AU1243" s="239" t="s">
        <v>85</v>
      </c>
      <c r="AY1243" s="18" t="s">
        <v>224</v>
      </c>
      <c r="BE1243" s="240">
        <f>IF(N1243="základní",J1243,0)</f>
        <v>0</v>
      </c>
      <c r="BF1243" s="240">
        <f>IF(N1243="snížená",J1243,0)</f>
        <v>0</v>
      </c>
      <c r="BG1243" s="240">
        <f>IF(N1243="zákl. přenesená",J1243,0)</f>
        <v>0</v>
      </c>
      <c r="BH1243" s="240">
        <f>IF(N1243="sníž. přenesená",J1243,0)</f>
        <v>0</v>
      </c>
      <c r="BI1243" s="240">
        <f>IF(N1243="nulová",J1243,0)</f>
        <v>0</v>
      </c>
      <c r="BJ1243" s="18" t="s">
        <v>83</v>
      </c>
      <c r="BK1243" s="240">
        <f>ROUND(I1243*H1243,2)</f>
        <v>0</v>
      </c>
      <c r="BL1243" s="18" t="s">
        <v>231</v>
      </c>
      <c r="BM1243" s="239" t="s">
        <v>1994</v>
      </c>
    </row>
    <row r="1244" s="2" customFormat="1" ht="37.8" customHeight="1">
      <c r="A1244" s="39"/>
      <c r="B1244" s="40"/>
      <c r="C1244" s="228" t="s">
        <v>1995</v>
      </c>
      <c r="D1244" s="228" t="s">
        <v>226</v>
      </c>
      <c r="E1244" s="229" t="s">
        <v>1996</v>
      </c>
      <c r="F1244" s="230" t="s">
        <v>1997</v>
      </c>
      <c r="G1244" s="231" t="s">
        <v>398</v>
      </c>
      <c r="H1244" s="232">
        <v>1</v>
      </c>
      <c r="I1244" s="233"/>
      <c r="J1244" s="234">
        <f>ROUND(I1244*H1244,2)</f>
        <v>0</v>
      </c>
      <c r="K1244" s="230" t="s">
        <v>230</v>
      </c>
      <c r="L1244" s="45"/>
      <c r="M1244" s="235" t="s">
        <v>1</v>
      </c>
      <c r="N1244" s="236" t="s">
        <v>41</v>
      </c>
      <c r="O1244" s="92"/>
      <c r="P1244" s="237">
        <f>O1244*H1244</f>
        <v>0</v>
      </c>
      <c r="Q1244" s="237">
        <v>0</v>
      </c>
      <c r="R1244" s="237">
        <f>Q1244*H1244</f>
        <v>0</v>
      </c>
      <c r="S1244" s="237">
        <v>0</v>
      </c>
      <c r="T1244" s="238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39" t="s">
        <v>231</v>
      </c>
      <c r="AT1244" s="239" t="s">
        <v>226</v>
      </c>
      <c r="AU1244" s="239" t="s">
        <v>85</v>
      </c>
      <c r="AY1244" s="18" t="s">
        <v>224</v>
      </c>
      <c r="BE1244" s="240">
        <f>IF(N1244="základní",J1244,0)</f>
        <v>0</v>
      </c>
      <c r="BF1244" s="240">
        <f>IF(N1244="snížená",J1244,0)</f>
        <v>0</v>
      </c>
      <c r="BG1244" s="240">
        <f>IF(N1244="zákl. přenesená",J1244,0)</f>
        <v>0</v>
      </c>
      <c r="BH1244" s="240">
        <f>IF(N1244="sníž. přenesená",J1244,0)</f>
        <v>0</v>
      </c>
      <c r="BI1244" s="240">
        <f>IF(N1244="nulová",J1244,0)</f>
        <v>0</v>
      </c>
      <c r="BJ1244" s="18" t="s">
        <v>83</v>
      </c>
      <c r="BK1244" s="240">
        <f>ROUND(I1244*H1244,2)</f>
        <v>0</v>
      </c>
      <c r="BL1244" s="18" t="s">
        <v>231</v>
      </c>
      <c r="BM1244" s="239" t="s">
        <v>1998</v>
      </c>
    </row>
    <row r="1245" s="2" customFormat="1" ht="37.8" customHeight="1">
      <c r="A1245" s="39"/>
      <c r="B1245" s="40"/>
      <c r="C1245" s="228" t="s">
        <v>1999</v>
      </c>
      <c r="D1245" s="228" t="s">
        <v>226</v>
      </c>
      <c r="E1245" s="229" t="s">
        <v>2000</v>
      </c>
      <c r="F1245" s="230" t="s">
        <v>2001</v>
      </c>
      <c r="G1245" s="231" t="s">
        <v>398</v>
      </c>
      <c r="H1245" s="232">
        <v>1</v>
      </c>
      <c r="I1245" s="233"/>
      <c r="J1245" s="234">
        <f>ROUND(I1245*H1245,2)</f>
        <v>0</v>
      </c>
      <c r="K1245" s="230" t="s">
        <v>230</v>
      </c>
      <c r="L1245" s="45"/>
      <c r="M1245" s="235" t="s">
        <v>1</v>
      </c>
      <c r="N1245" s="236" t="s">
        <v>41</v>
      </c>
      <c r="O1245" s="92"/>
      <c r="P1245" s="237">
        <f>O1245*H1245</f>
        <v>0</v>
      </c>
      <c r="Q1245" s="237">
        <v>0</v>
      </c>
      <c r="R1245" s="237">
        <f>Q1245*H1245</f>
        <v>0</v>
      </c>
      <c r="S1245" s="237">
        <v>0</v>
      </c>
      <c r="T1245" s="238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39" t="s">
        <v>231</v>
      </c>
      <c r="AT1245" s="239" t="s">
        <v>226</v>
      </c>
      <c r="AU1245" s="239" t="s">
        <v>85</v>
      </c>
      <c r="AY1245" s="18" t="s">
        <v>224</v>
      </c>
      <c r="BE1245" s="240">
        <f>IF(N1245="základní",J1245,0)</f>
        <v>0</v>
      </c>
      <c r="BF1245" s="240">
        <f>IF(N1245="snížená",J1245,0)</f>
        <v>0</v>
      </c>
      <c r="BG1245" s="240">
        <f>IF(N1245="zákl. přenesená",J1245,0)</f>
        <v>0</v>
      </c>
      <c r="BH1245" s="240">
        <f>IF(N1245="sníž. přenesená",J1245,0)</f>
        <v>0</v>
      </c>
      <c r="BI1245" s="240">
        <f>IF(N1245="nulová",J1245,0)</f>
        <v>0</v>
      </c>
      <c r="BJ1245" s="18" t="s">
        <v>83</v>
      </c>
      <c r="BK1245" s="240">
        <f>ROUND(I1245*H1245,2)</f>
        <v>0</v>
      </c>
      <c r="BL1245" s="18" t="s">
        <v>231</v>
      </c>
      <c r="BM1245" s="239" t="s">
        <v>2002</v>
      </c>
    </row>
    <row r="1246" s="2" customFormat="1" ht="37.8" customHeight="1">
      <c r="A1246" s="39"/>
      <c r="B1246" s="40"/>
      <c r="C1246" s="228" t="s">
        <v>2003</v>
      </c>
      <c r="D1246" s="228" t="s">
        <v>226</v>
      </c>
      <c r="E1246" s="229" t="s">
        <v>2004</v>
      </c>
      <c r="F1246" s="230" t="s">
        <v>2005</v>
      </c>
      <c r="G1246" s="231" t="s">
        <v>398</v>
      </c>
      <c r="H1246" s="232">
        <v>1</v>
      </c>
      <c r="I1246" s="233"/>
      <c r="J1246" s="234">
        <f>ROUND(I1246*H1246,2)</f>
        <v>0</v>
      </c>
      <c r="K1246" s="230" t="s">
        <v>230</v>
      </c>
      <c r="L1246" s="45"/>
      <c r="M1246" s="235" t="s">
        <v>1</v>
      </c>
      <c r="N1246" s="236" t="s">
        <v>41</v>
      </c>
      <c r="O1246" s="92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9" t="s">
        <v>231</v>
      </c>
      <c r="AT1246" s="239" t="s">
        <v>226</v>
      </c>
      <c r="AU1246" s="239" t="s">
        <v>85</v>
      </c>
      <c r="AY1246" s="18" t="s">
        <v>224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83</v>
      </c>
      <c r="BK1246" s="240">
        <f>ROUND(I1246*H1246,2)</f>
        <v>0</v>
      </c>
      <c r="BL1246" s="18" t="s">
        <v>231</v>
      </c>
      <c r="BM1246" s="239" t="s">
        <v>2006</v>
      </c>
    </row>
    <row r="1247" s="2" customFormat="1" ht="24.15" customHeight="1">
      <c r="A1247" s="39"/>
      <c r="B1247" s="40"/>
      <c r="C1247" s="228" t="s">
        <v>2007</v>
      </c>
      <c r="D1247" s="228" t="s">
        <v>226</v>
      </c>
      <c r="E1247" s="229" t="s">
        <v>2008</v>
      </c>
      <c r="F1247" s="230" t="s">
        <v>2009</v>
      </c>
      <c r="G1247" s="231" t="s">
        <v>398</v>
      </c>
      <c r="H1247" s="232">
        <v>1</v>
      </c>
      <c r="I1247" s="233"/>
      <c r="J1247" s="234">
        <f>ROUND(I1247*H1247,2)</f>
        <v>0</v>
      </c>
      <c r="K1247" s="230" t="s">
        <v>230</v>
      </c>
      <c r="L1247" s="45"/>
      <c r="M1247" s="235" t="s">
        <v>1</v>
      </c>
      <c r="N1247" s="236" t="s">
        <v>41</v>
      </c>
      <c r="O1247" s="92"/>
      <c r="P1247" s="237">
        <f>O1247*H1247</f>
        <v>0</v>
      </c>
      <c r="Q1247" s="237">
        <v>0.00027</v>
      </c>
      <c r="R1247" s="237">
        <f>Q1247*H1247</f>
        <v>0.00027</v>
      </c>
      <c r="S1247" s="237">
        <v>0</v>
      </c>
      <c r="T1247" s="238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39" t="s">
        <v>363</v>
      </c>
      <c r="AT1247" s="239" t="s">
        <v>226</v>
      </c>
      <c r="AU1247" s="239" t="s">
        <v>85</v>
      </c>
      <c r="AY1247" s="18" t="s">
        <v>224</v>
      </c>
      <c r="BE1247" s="240">
        <f>IF(N1247="základní",J1247,0)</f>
        <v>0</v>
      </c>
      <c r="BF1247" s="240">
        <f>IF(N1247="snížená",J1247,0)</f>
        <v>0</v>
      </c>
      <c r="BG1247" s="240">
        <f>IF(N1247="zákl. přenesená",J1247,0)</f>
        <v>0</v>
      </c>
      <c r="BH1247" s="240">
        <f>IF(N1247="sníž. přenesená",J1247,0)</f>
        <v>0</v>
      </c>
      <c r="BI1247" s="240">
        <f>IF(N1247="nulová",J1247,0)</f>
        <v>0</v>
      </c>
      <c r="BJ1247" s="18" t="s">
        <v>83</v>
      </c>
      <c r="BK1247" s="240">
        <f>ROUND(I1247*H1247,2)</f>
        <v>0</v>
      </c>
      <c r="BL1247" s="18" t="s">
        <v>363</v>
      </c>
      <c r="BM1247" s="239" t="s">
        <v>2010</v>
      </c>
    </row>
    <row r="1248" s="2" customFormat="1" ht="24.15" customHeight="1">
      <c r="A1248" s="39"/>
      <c r="B1248" s="40"/>
      <c r="C1248" s="228" t="s">
        <v>2011</v>
      </c>
      <c r="D1248" s="228" t="s">
        <v>226</v>
      </c>
      <c r="E1248" s="229" t="s">
        <v>2012</v>
      </c>
      <c r="F1248" s="230" t="s">
        <v>2013</v>
      </c>
      <c r="G1248" s="231" t="s">
        <v>1282</v>
      </c>
      <c r="H1248" s="295"/>
      <c r="I1248" s="233"/>
      <c r="J1248" s="234">
        <f>ROUND(I1248*H1248,2)</f>
        <v>0</v>
      </c>
      <c r="K1248" s="230" t="s">
        <v>230</v>
      </c>
      <c r="L1248" s="45"/>
      <c r="M1248" s="235" t="s">
        <v>1</v>
      </c>
      <c r="N1248" s="236" t="s">
        <v>41</v>
      </c>
      <c r="O1248" s="92"/>
      <c r="P1248" s="237">
        <f>O1248*H1248</f>
        <v>0</v>
      </c>
      <c r="Q1248" s="237">
        <v>0</v>
      </c>
      <c r="R1248" s="237">
        <f>Q1248*H1248</f>
        <v>0</v>
      </c>
      <c r="S1248" s="237">
        <v>0</v>
      </c>
      <c r="T1248" s="238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39" t="s">
        <v>363</v>
      </c>
      <c r="AT1248" s="239" t="s">
        <v>226</v>
      </c>
      <c r="AU1248" s="239" t="s">
        <v>85</v>
      </c>
      <c r="AY1248" s="18" t="s">
        <v>224</v>
      </c>
      <c r="BE1248" s="240">
        <f>IF(N1248="základní",J1248,0)</f>
        <v>0</v>
      </c>
      <c r="BF1248" s="240">
        <f>IF(N1248="snížená",J1248,0)</f>
        <v>0</v>
      </c>
      <c r="BG1248" s="240">
        <f>IF(N1248="zákl. přenesená",J1248,0)</f>
        <v>0</v>
      </c>
      <c r="BH1248" s="240">
        <f>IF(N1248="sníž. přenesená",J1248,0)</f>
        <v>0</v>
      </c>
      <c r="BI1248" s="240">
        <f>IF(N1248="nulová",J1248,0)</f>
        <v>0</v>
      </c>
      <c r="BJ1248" s="18" t="s">
        <v>83</v>
      </c>
      <c r="BK1248" s="240">
        <f>ROUND(I1248*H1248,2)</f>
        <v>0</v>
      </c>
      <c r="BL1248" s="18" t="s">
        <v>363</v>
      </c>
      <c r="BM1248" s="239" t="s">
        <v>2014</v>
      </c>
    </row>
    <row r="1249" s="12" customFormat="1" ht="22.8" customHeight="1">
      <c r="A1249" s="12"/>
      <c r="B1249" s="212"/>
      <c r="C1249" s="213"/>
      <c r="D1249" s="214" t="s">
        <v>75</v>
      </c>
      <c r="E1249" s="226" t="s">
        <v>2015</v>
      </c>
      <c r="F1249" s="226" t="s">
        <v>2016</v>
      </c>
      <c r="G1249" s="213"/>
      <c r="H1249" s="213"/>
      <c r="I1249" s="216"/>
      <c r="J1249" s="227">
        <f>BK1249</f>
        <v>0</v>
      </c>
      <c r="K1249" s="213"/>
      <c r="L1249" s="218"/>
      <c r="M1249" s="219"/>
      <c r="N1249" s="220"/>
      <c r="O1249" s="220"/>
      <c r="P1249" s="221">
        <f>SUM(P1250:P1299)</f>
        <v>0</v>
      </c>
      <c r="Q1249" s="220"/>
      <c r="R1249" s="221">
        <f>SUM(R1250:R1299)</f>
        <v>6.302323509999999</v>
      </c>
      <c r="S1249" s="220"/>
      <c r="T1249" s="222">
        <f>SUM(T1250:T1299)</f>
        <v>0</v>
      </c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R1249" s="223" t="s">
        <v>85</v>
      </c>
      <c r="AT1249" s="224" t="s">
        <v>75</v>
      </c>
      <c r="AU1249" s="224" t="s">
        <v>83</v>
      </c>
      <c r="AY1249" s="223" t="s">
        <v>224</v>
      </c>
      <c r="BK1249" s="225">
        <f>SUM(BK1250:BK1299)</f>
        <v>0</v>
      </c>
    </row>
    <row r="1250" s="2" customFormat="1" ht="24.15" customHeight="1">
      <c r="A1250" s="39"/>
      <c r="B1250" s="40"/>
      <c r="C1250" s="228" t="s">
        <v>2017</v>
      </c>
      <c r="D1250" s="228" t="s">
        <v>226</v>
      </c>
      <c r="E1250" s="229" t="s">
        <v>2018</v>
      </c>
      <c r="F1250" s="230" t="s">
        <v>2019</v>
      </c>
      <c r="G1250" s="231" t="s">
        <v>416</v>
      </c>
      <c r="H1250" s="232">
        <v>5.7999999999999998</v>
      </c>
      <c r="I1250" s="233"/>
      <c r="J1250" s="234">
        <f>ROUND(I1250*H1250,2)</f>
        <v>0</v>
      </c>
      <c r="K1250" s="230" t="s">
        <v>230</v>
      </c>
      <c r="L1250" s="45"/>
      <c r="M1250" s="235" t="s">
        <v>1</v>
      </c>
      <c r="N1250" s="236" t="s">
        <v>41</v>
      </c>
      <c r="O1250" s="92"/>
      <c r="P1250" s="237">
        <f>O1250*H1250</f>
        <v>0</v>
      </c>
      <c r="Q1250" s="237">
        <v>6.0000000000000002E-05</v>
      </c>
      <c r="R1250" s="237">
        <f>Q1250*H1250</f>
        <v>0.000348</v>
      </c>
      <c r="S1250" s="237">
        <v>0</v>
      </c>
      <c r="T1250" s="238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39" t="s">
        <v>231</v>
      </c>
      <c r="AT1250" s="239" t="s">
        <v>226</v>
      </c>
      <c r="AU1250" s="239" t="s">
        <v>85</v>
      </c>
      <c r="AY1250" s="18" t="s">
        <v>224</v>
      </c>
      <c r="BE1250" s="240">
        <f>IF(N1250="základní",J1250,0)</f>
        <v>0</v>
      </c>
      <c r="BF1250" s="240">
        <f>IF(N1250="snížená",J1250,0)</f>
        <v>0</v>
      </c>
      <c r="BG1250" s="240">
        <f>IF(N1250="zákl. přenesená",J1250,0)</f>
        <v>0</v>
      </c>
      <c r="BH1250" s="240">
        <f>IF(N1250="sníž. přenesená",J1250,0)</f>
        <v>0</v>
      </c>
      <c r="BI1250" s="240">
        <f>IF(N1250="nulová",J1250,0)</f>
        <v>0</v>
      </c>
      <c r="BJ1250" s="18" t="s">
        <v>83</v>
      </c>
      <c r="BK1250" s="240">
        <f>ROUND(I1250*H1250,2)</f>
        <v>0</v>
      </c>
      <c r="BL1250" s="18" t="s">
        <v>231</v>
      </c>
      <c r="BM1250" s="239" t="s">
        <v>2020</v>
      </c>
    </row>
    <row r="1251" s="14" customFormat="1">
      <c r="A1251" s="14"/>
      <c r="B1251" s="252"/>
      <c r="C1251" s="253"/>
      <c r="D1251" s="243" t="s">
        <v>233</v>
      </c>
      <c r="E1251" s="254" t="s">
        <v>1</v>
      </c>
      <c r="F1251" s="255" t="s">
        <v>2021</v>
      </c>
      <c r="G1251" s="253"/>
      <c r="H1251" s="256">
        <v>5.7999999999999998</v>
      </c>
      <c r="I1251" s="257"/>
      <c r="J1251" s="253"/>
      <c r="K1251" s="253"/>
      <c r="L1251" s="258"/>
      <c r="M1251" s="259"/>
      <c r="N1251" s="260"/>
      <c r="O1251" s="260"/>
      <c r="P1251" s="260"/>
      <c r="Q1251" s="260"/>
      <c r="R1251" s="260"/>
      <c r="S1251" s="260"/>
      <c r="T1251" s="261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2" t="s">
        <v>233</v>
      </c>
      <c r="AU1251" s="262" t="s">
        <v>85</v>
      </c>
      <c r="AV1251" s="14" t="s">
        <v>85</v>
      </c>
      <c r="AW1251" s="14" t="s">
        <v>32</v>
      </c>
      <c r="AX1251" s="14" t="s">
        <v>83</v>
      </c>
      <c r="AY1251" s="262" t="s">
        <v>224</v>
      </c>
    </row>
    <row r="1252" s="2" customFormat="1" ht="16.5" customHeight="1">
      <c r="A1252" s="39"/>
      <c r="B1252" s="40"/>
      <c r="C1252" s="285" t="s">
        <v>2022</v>
      </c>
      <c r="D1252" s="285" t="s">
        <v>420</v>
      </c>
      <c r="E1252" s="286" t="s">
        <v>2023</v>
      </c>
      <c r="F1252" s="287" t="s">
        <v>2024</v>
      </c>
      <c r="G1252" s="288" t="s">
        <v>2025</v>
      </c>
      <c r="H1252" s="289">
        <v>153</v>
      </c>
      <c r="I1252" s="290"/>
      <c r="J1252" s="291">
        <f>ROUND(I1252*H1252,2)</f>
        <v>0</v>
      </c>
      <c r="K1252" s="287" t="s">
        <v>1</v>
      </c>
      <c r="L1252" s="292"/>
      <c r="M1252" s="293" t="s">
        <v>1</v>
      </c>
      <c r="N1252" s="294" t="s">
        <v>41</v>
      </c>
      <c r="O1252" s="92"/>
      <c r="P1252" s="237">
        <f>O1252*H1252</f>
        <v>0</v>
      </c>
      <c r="Q1252" s="237">
        <v>0.001</v>
      </c>
      <c r="R1252" s="237">
        <f>Q1252*H1252</f>
        <v>0.153</v>
      </c>
      <c r="S1252" s="237">
        <v>0</v>
      </c>
      <c r="T1252" s="238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39" t="s">
        <v>293</v>
      </c>
      <c r="AT1252" s="239" t="s">
        <v>420</v>
      </c>
      <c r="AU1252" s="239" t="s">
        <v>85</v>
      </c>
      <c r="AY1252" s="18" t="s">
        <v>224</v>
      </c>
      <c r="BE1252" s="240">
        <f>IF(N1252="základní",J1252,0)</f>
        <v>0</v>
      </c>
      <c r="BF1252" s="240">
        <f>IF(N1252="snížená",J1252,0)</f>
        <v>0</v>
      </c>
      <c r="BG1252" s="240">
        <f>IF(N1252="zákl. přenesená",J1252,0)</f>
        <v>0</v>
      </c>
      <c r="BH1252" s="240">
        <f>IF(N1252="sníž. přenesená",J1252,0)</f>
        <v>0</v>
      </c>
      <c r="BI1252" s="240">
        <f>IF(N1252="nulová",J1252,0)</f>
        <v>0</v>
      </c>
      <c r="BJ1252" s="18" t="s">
        <v>83</v>
      </c>
      <c r="BK1252" s="240">
        <f>ROUND(I1252*H1252,2)</f>
        <v>0</v>
      </c>
      <c r="BL1252" s="18" t="s">
        <v>231</v>
      </c>
      <c r="BM1252" s="239" t="s">
        <v>2026</v>
      </c>
    </row>
    <row r="1253" s="2" customFormat="1" ht="24.15" customHeight="1">
      <c r="A1253" s="39"/>
      <c r="B1253" s="40"/>
      <c r="C1253" s="228" t="s">
        <v>2027</v>
      </c>
      <c r="D1253" s="228" t="s">
        <v>226</v>
      </c>
      <c r="E1253" s="229" t="s">
        <v>2018</v>
      </c>
      <c r="F1253" s="230" t="s">
        <v>2019</v>
      </c>
      <c r="G1253" s="231" t="s">
        <v>416</v>
      </c>
      <c r="H1253" s="232">
        <v>10.550000000000001</v>
      </c>
      <c r="I1253" s="233"/>
      <c r="J1253" s="234">
        <f>ROUND(I1253*H1253,2)</f>
        <v>0</v>
      </c>
      <c r="K1253" s="230" t="s">
        <v>230</v>
      </c>
      <c r="L1253" s="45"/>
      <c r="M1253" s="235" t="s">
        <v>1</v>
      </c>
      <c r="N1253" s="236" t="s">
        <v>41</v>
      </c>
      <c r="O1253" s="92"/>
      <c r="P1253" s="237">
        <f>O1253*H1253</f>
        <v>0</v>
      </c>
      <c r="Q1253" s="237">
        <v>6.0000000000000002E-05</v>
      </c>
      <c r="R1253" s="237">
        <f>Q1253*H1253</f>
        <v>0.0006330000000000001</v>
      </c>
      <c r="S1253" s="237">
        <v>0</v>
      </c>
      <c r="T1253" s="238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39" t="s">
        <v>363</v>
      </c>
      <c r="AT1253" s="239" t="s">
        <v>226</v>
      </c>
      <c r="AU1253" s="239" t="s">
        <v>85</v>
      </c>
      <c r="AY1253" s="18" t="s">
        <v>224</v>
      </c>
      <c r="BE1253" s="240">
        <f>IF(N1253="základní",J1253,0)</f>
        <v>0</v>
      </c>
      <c r="BF1253" s="240">
        <f>IF(N1253="snížená",J1253,0)</f>
        <v>0</v>
      </c>
      <c r="BG1253" s="240">
        <f>IF(N1253="zákl. přenesená",J1253,0)</f>
        <v>0</v>
      </c>
      <c r="BH1253" s="240">
        <f>IF(N1253="sníž. přenesená",J1253,0)</f>
        <v>0</v>
      </c>
      <c r="BI1253" s="240">
        <f>IF(N1253="nulová",J1253,0)</f>
        <v>0</v>
      </c>
      <c r="BJ1253" s="18" t="s">
        <v>83</v>
      </c>
      <c r="BK1253" s="240">
        <f>ROUND(I1253*H1253,2)</f>
        <v>0</v>
      </c>
      <c r="BL1253" s="18" t="s">
        <v>363</v>
      </c>
      <c r="BM1253" s="239" t="s">
        <v>2028</v>
      </c>
    </row>
    <row r="1254" s="14" customFormat="1">
      <c r="A1254" s="14"/>
      <c r="B1254" s="252"/>
      <c r="C1254" s="253"/>
      <c r="D1254" s="243" t="s">
        <v>233</v>
      </c>
      <c r="E1254" s="254" t="s">
        <v>1</v>
      </c>
      <c r="F1254" s="255" t="s">
        <v>2029</v>
      </c>
      <c r="G1254" s="253"/>
      <c r="H1254" s="256">
        <v>10.550000000000001</v>
      </c>
      <c r="I1254" s="257"/>
      <c r="J1254" s="253"/>
      <c r="K1254" s="253"/>
      <c r="L1254" s="258"/>
      <c r="M1254" s="259"/>
      <c r="N1254" s="260"/>
      <c r="O1254" s="260"/>
      <c r="P1254" s="260"/>
      <c r="Q1254" s="260"/>
      <c r="R1254" s="260"/>
      <c r="S1254" s="260"/>
      <c r="T1254" s="261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2" t="s">
        <v>233</v>
      </c>
      <c r="AU1254" s="262" t="s">
        <v>85</v>
      </c>
      <c r="AV1254" s="14" t="s">
        <v>85</v>
      </c>
      <c r="AW1254" s="14" t="s">
        <v>32</v>
      </c>
      <c r="AX1254" s="14" t="s">
        <v>83</v>
      </c>
      <c r="AY1254" s="262" t="s">
        <v>224</v>
      </c>
    </row>
    <row r="1255" s="2" customFormat="1" ht="16.5" customHeight="1">
      <c r="A1255" s="39"/>
      <c r="B1255" s="40"/>
      <c r="C1255" s="285" t="s">
        <v>2030</v>
      </c>
      <c r="D1255" s="285" t="s">
        <v>420</v>
      </c>
      <c r="E1255" s="286" t="s">
        <v>2023</v>
      </c>
      <c r="F1255" s="287" t="s">
        <v>2024</v>
      </c>
      <c r="G1255" s="288" t="s">
        <v>2025</v>
      </c>
      <c r="H1255" s="289">
        <v>122</v>
      </c>
      <c r="I1255" s="290"/>
      <c r="J1255" s="291">
        <f>ROUND(I1255*H1255,2)</f>
        <v>0</v>
      </c>
      <c r="K1255" s="287" t="s">
        <v>1</v>
      </c>
      <c r="L1255" s="292"/>
      <c r="M1255" s="293" t="s">
        <v>1</v>
      </c>
      <c r="N1255" s="294" t="s">
        <v>41</v>
      </c>
      <c r="O1255" s="92"/>
      <c r="P1255" s="237">
        <f>O1255*H1255</f>
        <v>0</v>
      </c>
      <c r="Q1255" s="237">
        <v>0.001</v>
      </c>
      <c r="R1255" s="237">
        <f>Q1255*H1255</f>
        <v>0.122</v>
      </c>
      <c r="S1255" s="237">
        <v>0</v>
      </c>
      <c r="T1255" s="238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9" t="s">
        <v>480</v>
      </c>
      <c r="AT1255" s="239" t="s">
        <v>420</v>
      </c>
      <c r="AU1255" s="239" t="s">
        <v>85</v>
      </c>
      <c r="AY1255" s="18" t="s">
        <v>224</v>
      </c>
      <c r="BE1255" s="240">
        <f>IF(N1255="základní",J1255,0)</f>
        <v>0</v>
      </c>
      <c r="BF1255" s="240">
        <f>IF(N1255="snížená",J1255,0)</f>
        <v>0</v>
      </c>
      <c r="BG1255" s="240">
        <f>IF(N1255="zákl. přenesená",J1255,0)</f>
        <v>0</v>
      </c>
      <c r="BH1255" s="240">
        <f>IF(N1255="sníž. přenesená",J1255,0)</f>
        <v>0</v>
      </c>
      <c r="BI1255" s="240">
        <f>IF(N1255="nulová",J1255,0)</f>
        <v>0</v>
      </c>
      <c r="BJ1255" s="18" t="s">
        <v>83</v>
      </c>
      <c r="BK1255" s="240">
        <f>ROUND(I1255*H1255,2)</f>
        <v>0</v>
      </c>
      <c r="BL1255" s="18" t="s">
        <v>363</v>
      </c>
      <c r="BM1255" s="239" t="s">
        <v>2031</v>
      </c>
    </row>
    <row r="1256" s="2" customFormat="1" ht="24.15" customHeight="1">
      <c r="A1256" s="39"/>
      <c r="B1256" s="40"/>
      <c r="C1256" s="228" t="s">
        <v>2032</v>
      </c>
      <c r="D1256" s="228" t="s">
        <v>226</v>
      </c>
      <c r="E1256" s="229" t="s">
        <v>2018</v>
      </c>
      <c r="F1256" s="230" t="s">
        <v>2019</v>
      </c>
      <c r="G1256" s="231" t="s">
        <v>416</v>
      </c>
      <c r="H1256" s="232">
        <v>7.5099999999999998</v>
      </c>
      <c r="I1256" s="233"/>
      <c r="J1256" s="234">
        <f>ROUND(I1256*H1256,2)</f>
        <v>0</v>
      </c>
      <c r="K1256" s="230" t="s">
        <v>230</v>
      </c>
      <c r="L1256" s="45"/>
      <c r="M1256" s="235" t="s">
        <v>1</v>
      </c>
      <c r="N1256" s="236" t="s">
        <v>41</v>
      </c>
      <c r="O1256" s="92"/>
      <c r="P1256" s="237">
        <f>O1256*H1256</f>
        <v>0</v>
      </c>
      <c r="Q1256" s="237">
        <v>6.0000000000000002E-05</v>
      </c>
      <c r="R1256" s="237">
        <f>Q1256*H1256</f>
        <v>0.0004506</v>
      </c>
      <c r="S1256" s="237">
        <v>0</v>
      </c>
      <c r="T1256" s="238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39" t="s">
        <v>363</v>
      </c>
      <c r="AT1256" s="239" t="s">
        <v>226</v>
      </c>
      <c r="AU1256" s="239" t="s">
        <v>85</v>
      </c>
      <c r="AY1256" s="18" t="s">
        <v>224</v>
      </c>
      <c r="BE1256" s="240">
        <f>IF(N1256="základní",J1256,0)</f>
        <v>0</v>
      </c>
      <c r="BF1256" s="240">
        <f>IF(N1256="snížená",J1256,0)</f>
        <v>0</v>
      </c>
      <c r="BG1256" s="240">
        <f>IF(N1256="zákl. přenesená",J1256,0)</f>
        <v>0</v>
      </c>
      <c r="BH1256" s="240">
        <f>IF(N1256="sníž. přenesená",J1256,0)</f>
        <v>0</v>
      </c>
      <c r="BI1256" s="240">
        <f>IF(N1256="nulová",J1256,0)</f>
        <v>0</v>
      </c>
      <c r="BJ1256" s="18" t="s">
        <v>83</v>
      </c>
      <c r="BK1256" s="240">
        <f>ROUND(I1256*H1256,2)</f>
        <v>0</v>
      </c>
      <c r="BL1256" s="18" t="s">
        <v>363</v>
      </c>
      <c r="BM1256" s="239" t="s">
        <v>2033</v>
      </c>
    </row>
    <row r="1257" s="14" customFormat="1">
      <c r="A1257" s="14"/>
      <c r="B1257" s="252"/>
      <c r="C1257" s="253"/>
      <c r="D1257" s="243" t="s">
        <v>233</v>
      </c>
      <c r="E1257" s="254" t="s">
        <v>1</v>
      </c>
      <c r="F1257" s="255" t="s">
        <v>2034</v>
      </c>
      <c r="G1257" s="253"/>
      <c r="H1257" s="256">
        <v>1.5</v>
      </c>
      <c r="I1257" s="257"/>
      <c r="J1257" s="253"/>
      <c r="K1257" s="253"/>
      <c r="L1257" s="258"/>
      <c r="M1257" s="259"/>
      <c r="N1257" s="260"/>
      <c r="O1257" s="260"/>
      <c r="P1257" s="260"/>
      <c r="Q1257" s="260"/>
      <c r="R1257" s="260"/>
      <c r="S1257" s="260"/>
      <c r="T1257" s="261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2" t="s">
        <v>233</v>
      </c>
      <c r="AU1257" s="262" t="s">
        <v>85</v>
      </c>
      <c r="AV1257" s="14" t="s">
        <v>85</v>
      </c>
      <c r="AW1257" s="14" t="s">
        <v>32</v>
      </c>
      <c r="AX1257" s="14" t="s">
        <v>76</v>
      </c>
      <c r="AY1257" s="262" t="s">
        <v>224</v>
      </c>
    </row>
    <row r="1258" s="14" customFormat="1">
      <c r="A1258" s="14"/>
      <c r="B1258" s="252"/>
      <c r="C1258" s="253"/>
      <c r="D1258" s="243" t="s">
        <v>233</v>
      </c>
      <c r="E1258" s="254" t="s">
        <v>1</v>
      </c>
      <c r="F1258" s="255" t="s">
        <v>2035</v>
      </c>
      <c r="G1258" s="253"/>
      <c r="H1258" s="256">
        <v>0.84999999999999998</v>
      </c>
      <c r="I1258" s="257"/>
      <c r="J1258" s="253"/>
      <c r="K1258" s="253"/>
      <c r="L1258" s="258"/>
      <c r="M1258" s="259"/>
      <c r="N1258" s="260"/>
      <c r="O1258" s="260"/>
      <c r="P1258" s="260"/>
      <c r="Q1258" s="260"/>
      <c r="R1258" s="260"/>
      <c r="S1258" s="260"/>
      <c r="T1258" s="261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2" t="s">
        <v>233</v>
      </c>
      <c r="AU1258" s="262" t="s">
        <v>85</v>
      </c>
      <c r="AV1258" s="14" t="s">
        <v>85</v>
      </c>
      <c r="AW1258" s="14" t="s">
        <v>32</v>
      </c>
      <c r="AX1258" s="14" t="s">
        <v>76</v>
      </c>
      <c r="AY1258" s="262" t="s">
        <v>224</v>
      </c>
    </row>
    <row r="1259" s="14" customFormat="1">
      <c r="A1259" s="14"/>
      <c r="B1259" s="252"/>
      <c r="C1259" s="253"/>
      <c r="D1259" s="243" t="s">
        <v>233</v>
      </c>
      <c r="E1259" s="254" t="s">
        <v>1</v>
      </c>
      <c r="F1259" s="255" t="s">
        <v>2036</v>
      </c>
      <c r="G1259" s="253"/>
      <c r="H1259" s="256">
        <v>2</v>
      </c>
      <c r="I1259" s="257"/>
      <c r="J1259" s="253"/>
      <c r="K1259" s="253"/>
      <c r="L1259" s="258"/>
      <c r="M1259" s="259"/>
      <c r="N1259" s="260"/>
      <c r="O1259" s="260"/>
      <c r="P1259" s="260"/>
      <c r="Q1259" s="260"/>
      <c r="R1259" s="260"/>
      <c r="S1259" s="260"/>
      <c r="T1259" s="261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2" t="s">
        <v>233</v>
      </c>
      <c r="AU1259" s="262" t="s">
        <v>85</v>
      </c>
      <c r="AV1259" s="14" t="s">
        <v>85</v>
      </c>
      <c r="AW1259" s="14" t="s">
        <v>32</v>
      </c>
      <c r="AX1259" s="14" t="s">
        <v>76</v>
      </c>
      <c r="AY1259" s="262" t="s">
        <v>224</v>
      </c>
    </row>
    <row r="1260" s="14" customFormat="1">
      <c r="A1260" s="14"/>
      <c r="B1260" s="252"/>
      <c r="C1260" s="253"/>
      <c r="D1260" s="243" t="s">
        <v>233</v>
      </c>
      <c r="E1260" s="254" t="s">
        <v>1</v>
      </c>
      <c r="F1260" s="255" t="s">
        <v>2037</v>
      </c>
      <c r="G1260" s="253"/>
      <c r="H1260" s="256">
        <v>3.1600000000000001</v>
      </c>
      <c r="I1260" s="257"/>
      <c r="J1260" s="253"/>
      <c r="K1260" s="253"/>
      <c r="L1260" s="258"/>
      <c r="M1260" s="259"/>
      <c r="N1260" s="260"/>
      <c r="O1260" s="260"/>
      <c r="P1260" s="260"/>
      <c r="Q1260" s="260"/>
      <c r="R1260" s="260"/>
      <c r="S1260" s="260"/>
      <c r="T1260" s="261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2" t="s">
        <v>233</v>
      </c>
      <c r="AU1260" s="262" t="s">
        <v>85</v>
      </c>
      <c r="AV1260" s="14" t="s">
        <v>85</v>
      </c>
      <c r="AW1260" s="14" t="s">
        <v>32</v>
      </c>
      <c r="AX1260" s="14" t="s">
        <v>76</v>
      </c>
      <c r="AY1260" s="262" t="s">
        <v>224</v>
      </c>
    </row>
    <row r="1261" s="15" customFormat="1">
      <c r="A1261" s="15"/>
      <c r="B1261" s="263"/>
      <c r="C1261" s="264"/>
      <c r="D1261" s="243" t="s">
        <v>233</v>
      </c>
      <c r="E1261" s="265" t="s">
        <v>1</v>
      </c>
      <c r="F1261" s="266" t="s">
        <v>237</v>
      </c>
      <c r="G1261" s="264"/>
      <c r="H1261" s="267">
        <v>7.5099999999999998</v>
      </c>
      <c r="I1261" s="268"/>
      <c r="J1261" s="264"/>
      <c r="K1261" s="264"/>
      <c r="L1261" s="269"/>
      <c r="M1261" s="270"/>
      <c r="N1261" s="271"/>
      <c r="O1261" s="271"/>
      <c r="P1261" s="271"/>
      <c r="Q1261" s="271"/>
      <c r="R1261" s="271"/>
      <c r="S1261" s="271"/>
      <c r="T1261" s="272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73" t="s">
        <v>233</v>
      </c>
      <c r="AU1261" s="273" t="s">
        <v>85</v>
      </c>
      <c r="AV1261" s="15" t="s">
        <v>231</v>
      </c>
      <c r="AW1261" s="15" t="s">
        <v>32</v>
      </c>
      <c r="AX1261" s="15" t="s">
        <v>83</v>
      </c>
      <c r="AY1261" s="273" t="s">
        <v>224</v>
      </c>
    </row>
    <row r="1262" s="2" customFormat="1" ht="16.5" customHeight="1">
      <c r="A1262" s="39"/>
      <c r="B1262" s="40"/>
      <c r="C1262" s="285" t="s">
        <v>2038</v>
      </c>
      <c r="D1262" s="285" t="s">
        <v>420</v>
      </c>
      <c r="E1262" s="286" t="s">
        <v>2023</v>
      </c>
      <c r="F1262" s="287" t="s">
        <v>2024</v>
      </c>
      <c r="G1262" s="288" t="s">
        <v>2025</v>
      </c>
      <c r="H1262" s="289">
        <v>33</v>
      </c>
      <c r="I1262" s="290"/>
      <c r="J1262" s="291">
        <f>ROUND(I1262*H1262,2)</f>
        <v>0</v>
      </c>
      <c r="K1262" s="287" t="s">
        <v>1</v>
      </c>
      <c r="L1262" s="292"/>
      <c r="M1262" s="293" t="s">
        <v>1</v>
      </c>
      <c r="N1262" s="294" t="s">
        <v>41</v>
      </c>
      <c r="O1262" s="92"/>
      <c r="P1262" s="237">
        <f>O1262*H1262</f>
        <v>0</v>
      </c>
      <c r="Q1262" s="237">
        <v>0.001</v>
      </c>
      <c r="R1262" s="237">
        <f>Q1262*H1262</f>
        <v>0.033000000000000002</v>
      </c>
      <c r="S1262" s="237">
        <v>0</v>
      </c>
      <c r="T1262" s="238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39" t="s">
        <v>480</v>
      </c>
      <c r="AT1262" s="239" t="s">
        <v>420</v>
      </c>
      <c r="AU1262" s="239" t="s">
        <v>85</v>
      </c>
      <c r="AY1262" s="18" t="s">
        <v>224</v>
      </c>
      <c r="BE1262" s="240">
        <f>IF(N1262="základní",J1262,0)</f>
        <v>0</v>
      </c>
      <c r="BF1262" s="240">
        <f>IF(N1262="snížená",J1262,0)</f>
        <v>0</v>
      </c>
      <c r="BG1262" s="240">
        <f>IF(N1262="zákl. přenesená",J1262,0)</f>
        <v>0</v>
      </c>
      <c r="BH1262" s="240">
        <f>IF(N1262="sníž. přenesená",J1262,0)</f>
        <v>0</v>
      </c>
      <c r="BI1262" s="240">
        <f>IF(N1262="nulová",J1262,0)</f>
        <v>0</v>
      </c>
      <c r="BJ1262" s="18" t="s">
        <v>83</v>
      </c>
      <c r="BK1262" s="240">
        <f>ROUND(I1262*H1262,2)</f>
        <v>0</v>
      </c>
      <c r="BL1262" s="18" t="s">
        <v>363</v>
      </c>
      <c r="BM1262" s="239" t="s">
        <v>2039</v>
      </c>
    </row>
    <row r="1263" s="14" customFormat="1">
      <c r="A1263" s="14"/>
      <c r="B1263" s="252"/>
      <c r="C1263" s="253"/>
      <c r="D1263" s="243" t="s">
        <v>233</v>
      </c>
      <c r="E1263" s="254" t="s">
        <v>1</v>
      </c>
      <c r="F1263" s="255" t="s">
        <v>2040</v>
      </c>
      <c r="G1263" s="253"/>
      <c r="H1263" s="256">
        <v>33</v>
      </c>
      <c r="I1263" s="257"/>
      <c r="J1263" s="253"/>
      <c r="K1263" s="253"/>
      <c r="L1263" s="258"/>
      <c r="M1263" s="259"/>
      <c r="N1263" s="260"/>
      <c r="O1263" s="260"/>
      <c r="P1263" s="260"/>
      <c r="Q1263" s="260"/>
      <c r="R1263" s="260"/>
      <c r="S1263" s="260"/>
      <c r="T1263" s="261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2" t="s">
        <v>233</v>
      </c>
      <c r="AU1263" s="262" t="s">
        <v>85</v>
      </c>
      <c r="AV1263" s="14" t="s">
        <v>85</v>
      </c>
      <c r="AW1263" s="14" t="s">
        <v>32</v>
      </c>
      <c r="AX1263" s="14" t="s">
        <v>83</v>
      </c>
      <c r="AY1263" s="262" t="s">
        <v>224</v>
      </c>
    </row>
    <row r="1264" s="2" customFormat="1" ht="16.5" customHeight="1">
      <c r="A1264" s="39"/>
      <c r="B1264" s="40"/>
      <c r="C1264" s="285" t="s">
        <v>2041</v>
      </c>
      <c r="D1264" s="285" t="s">
        <v>420</v>
      </c>
      <c r="E1264" s="286" t="s">
        <v>2023</v>
      </c>
      <c r="F1264" s="287" t="s">
        <v>2024</v>
      </c>
      <c r="G1264" s="288" t="s">
        <v>2025</v>
      </c>
      <c r="H1264" s="289">
        <v>25</v>
      </c>
      <c r="I1264" s="290"/>
      <c r="J1264" s="291">
        <f>ROUND(I1264*H1264,2)</f>
        <v>0</v>
      </c>
      <c r="K1264" s="287" t="s">
        <v>1</v>
      </c>
      <c r="L1264" s="292"/>
      <c r="M1264" s="293" t="s">
        <v>1</v>
      </c>
      <c r="N1264" s="294" t="s">
        <v>41</v>
      </c>
      <c r="O1264" s="92"/>
      <c r="P1264" s="237">
        <f>O1264*H1264</f>
        <v>0</v>
      </c>
      <c r="Q1264" s="237">
        <v>0.001</v>
      </c>
      <c r="R1264" s="237">
        <f>Q1264*H1264</f>
        <v>0.025000000000000001</v>
      </c>
      <c r="S1264" s="237">
        <v>0</v>
      </c>
      <c r="T1264" s="238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9" t="s">
        <v>480</v>
      </c>
      <c r="AT1264" s="239" t="s">
        <v>420</v>
      </c>
      <c r="AU1264" s="239" t="s">
        <v>85</v>
      </c>
      <c r="AY1264" s="18" t="s">
        <v>224</v>
      </c>
      <c r="BE1264" s="240">
        <f>IF(N1264="základní",J1264,0)</f>
        <v>0</v>
      </c>
      <c r="BF1264" s="240">
        <f>IF(N1264="snížená",J1264,0)</f>
        <v>0</v>
      </c>
      <c r="BG1264" s="240">
        <f>IF(N1264="zákl. přenesená",J1264,0)</f>
        <v>0</v>
      </c>
      <c r="BH1264" s="240">
        <f>IF(N1264="sníž. přenesená",J1264,0)</f>
        <v>0</v>
      </c>
      <c r="BI1264" s="240">
        <f>IF(N1264="nulová",J1264,0)</f>
        <v>0</v>
      </c>
      <c r="BJ1264" s="18" t="s">
        <v>83</v>
      </c>
      <c r="BK1264" s="240">
        <f>ROUND(I1264*H1264,2)</f>
        <v>0</v>
      </c>
      <c r="BL1264" s="18" t="s">
        <v>363</v>
      </c>
      <c r="BM1264" s="239" t="s">
        <v>2042</v>
      </c>
    </row>
    <row r="1265" s="14" customFormat="1">
      <c r="A1265" s="14"/>
      <c r="B1265" s="252"/>
      <c r="C1265" s="253"/>
      <c r="D1265" s="243" t="s">
        <v>233</v>
      </c>
      <c r="E1265" s="254" t="s">
        <v>1</v>
      </c>
      <c r="F1265" s="255" t="s">
        <v>2043</v>
      </c>
      <c r="G1265" s="253"/>
      <c r="H1265" s="256">
        <v>25</v>
      </c>
      <c r="I1265" s="257"/>
      <c r="J1265" s="253"/>
      <c r="K1265" s="253"/>
      <c r="L1265" s="258"/>
      <c r="M1265" s="259"/>
      <c r="N1265" s="260"/>
      <c r="O1265" s="260"/>
      <c r="P1265" s="260"/>
      <c r="Q1265" s="260"/>
      <c r="R1265" s="260"/>
      <c r="S1265" s="260"/>
      <c r="T1265" s="261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2" t="s">
        <v>233</v>
      </c>
      <c r="AU1265" s="262" t="s">
        <v>85</v>
      </c>
      <c r="AV1265" s="14" t="s">
        <v>85</v>
      </c>
      <c r="AW1265" s="14" t="s">
        <v>32</v>
      </c>
      <c r="AX1265" s="14" t="s">
        <v>83</v>
      </c>
      <c r="AY1265" s="262" t="s">
        <v>224</v>
      </c>
    </row>
    <row r="1266" s="2" customFormat="1" ht="16.5" customHeight="1">
      <c r="A1266" s="39"/>
      <c r="B1266" s="40"/>
      <c r="C1266" s="285" t="s">
        <v>2044</v>
      </c>
      <c r="D1266" s="285" t="s">
        <v>420</v>
      </c>
      <c r="E1266" s="286" t="s">
        <v>2023</v>
      </c>
      <c r="F1266" s="287" t="s">
        <v>2024</v>
      </c>
      <c r="G1266" s="288" t="s">
        <v>2025</v>
      </c>
      <c r="H1266" s="289">
        <v>51</v>
      </c>
      <c r="I1266" s="290"/>
      <c r="J1266" s="291">
        <f>ROUND(I1266*H1266,2)</f>
        <v>0</v>
      </c>
      <c r="K1266" s="287" t="s">
        <v>1</v>
      </c>
      <c r="L1266" s="292"/>
      <c r="M1266" s="293" t="s">
        <v>1</v>
      </c>
      <c r="N1266" s="294" t="s">
        <v>41</v>
      </c>
      <c r="O1266" s="92"/>
      <c r="P1266" s="237">
        <f>O1266*H1266</f>
        <v>0</v>
      </c>
      <c r="Q1266" s="237">
        <v>0.001</v>
      </c>
      <c r="R1266" s="237">
        <f>Q1266*H1266</f>
        <v>0.051000000000000004</v>
      </c>
      <c r="S1266" s="237">
        <v>0</v>
      </c>
      <c r="T1266" s="238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39" t="s">
        <v>480</v>
      </c>
      <c r="AT1266" s="239" t="s">
        <v>420</v>
      </c>
      <c r="AU1266" s="239" t="s">
        <v>85</v>
      </c>
      <c r="AY1266" s="18" t="s">
        <v>224</v>
      </c>
      <c r="BE1266" s="240">
        <f>IF(N1266="základní",J1266,0)</f>
        <v>0</v>
      </c>
      <c r="BF1266" s="240">
        <f>IF(N1266="snížená",J1266,0)</f>
        <v>0</v>
      </c>
      <c r="BG1266" s="240">
        <f>IF(N1266="zákl. přenesená",J1266,0)</f>
        <v>0</v>
      </c>
      <c r="BH1266" s="240">
        <f>IF(N1266="sníž. přenesená",J1266,0)</f>
        <v>0</v>
      </c>
      <c r="BI1266" s="240">
        <f>IF(N1266="nulová",J1266,0)</f>
        <v>0</v>
      </c>
      <c r="BJ1266" s="18" t="s">
        <v>83</v>
      </c>
      <c r="BK1266" s="240">
        <f>ROUND(I1266*H1266,2)</f>
        <v>0</v>
      </c>
      <c r="BL1266" s="18" t="s">
        <v>363</v>
      </c>
      <c r="BM1266" s="239" t="s">
        <v>2045</v>
      </c>
    </row>
    <row r="1267" s="14" customFormat="1">
      <c r="A1267" s="14"/>
      <c r="B1267" s="252"/>
      <c r="C1267" s="253"/>
      <c r="D1267" s="243" t="s">
        <v>233</v>
      </c>
      <c r="E1267" s="254" t="s">
        <v>1</v>
      </c>
      <c r="F1267" s="255" t="s">
        <v>2046</v>
      </c>
      <c r="G1267" s="253"/>
      <c r="H1267" s="256">
        <v>51</v>
      </c>
      <c r="I1267" s="257"/>
      <c r="J1267" s="253"/>
      <c r="K1267" s="253"/>
      <c r="L1267" s="258"/>
      <c r="M1267" s="259"/>
      <c r="N1267" s="260"/>
      <c r="O1267" s="260"/>
      <c r="P1267" s="260"/>
      <c r="Q1267" s="260"/>
      <c r="R1267" s="260"/>
      <c r="S1267" s="260"/>
      <c r="T1267" s="261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2" t="s">
        <v>233</v>
      </c>
      <c r="AU1267" s="262" t="s">
        <v>85</v>
      </c>
      <c r="AV1267" s="14" t="s">
        <v>85</v>
      </c>
      <c r="AW1267" s="14" t="s">
        <v>32</v>
      </c>
      <c r="AX1267" s="14" t="s">
        <v>83</v>
      </c>
      <c r="AY1267" s="262" t="s">
        <v>224</v>
      </c>
    </row>
    <row r="1268" s="2" customFormat="1" ht="16.5" customHeight="1">
      <c r="A1268" s="39"/>
      <c r="B1268" s="40"/>
      <c r="C1268" s="285" t="s">
        <v>2047</v>
      </c>
      <c r="D1268" s="285" t="s">
        <v>420</v>
      </c>
      <c r="E1268" s="286" t="s">
        <v>2023</v>
      </c>
      <c r="F1268" s="287" t="s">
        <v>2024</v>
      </c>
      <c r="G1268" s="288" t="s">
        <v>2025</v>
      </c>
      <c r="H1268" s="289">
        <v>70.599999999999994</v>
      </c>
      <c r="I1268" s="290"/>
      <c r="J1268" s="291">
        <f>ROUND(I1268*H1268,2)</f>
        <v>0</v>
      </c>
      <c r="K1268" s="287" t="s">
        <v>1</v>
      </c>
      <c r="L1268" s="292"/>
      <c r="M1268" s="293" t="s">
        <v>1</v>
      </c>
      <c r="N1268" s="294" t="s">
        <v>41</v>
      </c>
      <c r="O1268" s="92"/>
      <c r="P1268" s="237">
        <f>O1268*H1268</f>
        <v>0</v>
      </c>
      <c r="Q1268" s="237">
        <v>0.001</v>
      </c>
      <c r="R1268" s="237">
        <f>Q1268*H1268</f>
        <v>0.070599999999999996</v>
      </c>
      <c r="S1268" s="237">
        <v>0</v>
      </c>
      <c r="T1268" s="238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39" t="s">
        <v>480</v>
      </c>
      <c r="AT1268" s="239" t="s">
        <v>420</v>
      </c>
      <c r="AU1268" s="239" t="s">
        <v>85</v>
      </c>
      <c r="AY1268" s="18" t="s">
        <v>224</v>
      </c>
      <c r="BE1268" s="240">
        <f>IF(N1268="základní",J1268,0)</f>
        <v>0</v>
      </c>
      <c r="BF1268" s="240">
        <f>IF(N1268="snížená",J1268,0)</f>
        <v>0</v>
      </c>
      <c r="BG1268" s="240">
        <f>IF(N1268="zákl. přenesená",J1268,0)</f>
        <v>0</v>
      </c>
      <c r="BH1268" s="240">
        <f>IF(N1268="sníž. přenesená",J1268,0)</f>
        <v>0</v>
      </c>
      <c r="BI1268" s="240">
        <f>IF(N1268="nulová",J1268,0)</f>
        <v>0</v>
      </c>
      <c r="BJ1268" s="18" t="s">
        <v>83</v>
      </c>
      <c r="BK1268" s="240">
        <f>ROUND(I1268*H1268,2)</f>
        <v>0</v>
      </c>
      <c r="BL1268" s="18" t="s">
        <v>363</v>
      </c>
      <c r="BM1268" s="239" t="s">
        <v>2048</v>
      </c>
    </row>
    <row r="1269" s="14" customFormat="1">
      <c r="A1269" s="14"/>
      <c r="B1269" s="252"/>
      <c r="C1269" s="253"/>
      <c r="D1269" s="243" t="s">
        <v>233</v>
      </c>
      <c r="E1269" s="254" t="s">
        <v>1</v>
      </c>
      <c r="F1269" s="255" t="s">
        <v>2049</v>
      </c>
      <c r="G1269" s="253"/>
      <c r="H1269" s="256">
        <v>70.599999999999994</v>
      </c>
      <c r="I1269" s="257"/>
      <c r="J1269" s="253"/>
      <c r="K1269" s="253"/>
      <c r="L1269" s="258"/>
      <c r="M1269" s="259"/>
      <c r="N1269" s="260"/>
      <c r="O1269" s="260"/>
      <c r="P1269" s="260"/>
      <c r="Q1269" s="260"/>
      <c r="R1269" s="260"/>
      <c r="S1269" s="260"/>
      <c r="T1269" s="261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2" t="s">
        <v>233</v>
      </c>
      <c r="AU1269" s="262" t="s">
        <v>85</v>
      </c>
      <c r="AV1269" s="14" t="s">
        <v>85</v>
      </c>
      <c r="AW1269" s="14" t="s">
        <v>32</v>
      </c>
      <c r="AX1269" s="14" t="s">
        <v>83</v>
      </c>
      <c r="AY1269" s="262" t="s">
        <v>224</v>
      </c>
    </row>
    <row r="1270" s="2" customFormat="1" ht="24.15" customHeight="1">
      <c r="A1270" s="39"/>
      <c r="B1270" s="40"/>
      <c r="C1270" s="228" t="s">
        <v>2050</v>
      </c>
      <c r="D1270" s="228" t="s">
        <v>226</v>
      </c>
      <c r="E1270" s="229" t="s">
        <v>2051</v>
      </c>
      <c r="F1270" s="230" t="s">
        <v>2052</v>
      </c>
      <c r="G1270" s="231" t="s">
        <v>416</v>
      </c>
      <c r="H1270" s="232">
        <v>14.789999999999999</v>
      </c>
      <c r="I1270" s="233"/>
      <c r="J1270" s="234">
        <f>ROUND(I1270*H1270,2)</f>
        <v>0</v>
      </c>
      <c r="K1270" s="230" t="s">
        <v>230</v>
      </c>
      <c r="L1270" s="45"/>
      <c r="M1270" s="235" t="s">
        <v>1</v>
      </c>
      <c r="N1270" s="236" t="s">
        <v>41</v>
      </c>
      <c r="O1270" s="92"/>
      <c r="P1270" s="237">
        <f>O1270*H1270</f>
        <v>0</v>
      </c>
      <c r="Q1270" s="237">
        <v>0</v>
      </c>
      <c r="R1270" s="237">
        <f>Q1270*H1270</f>
        <v>0</v>
      </c>
      <c r="S1270" s="237">
        <v>0</v>
      </c>
      <c r="T1270" s="238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39" t="s">
        <v>363</v>
      </c>
      <c r="AT1270" s="239" t="s">
        <v>226</v>
      </c>
      <c r="AU1270" s="239" t="s">
        <v>85</v>
      </c>
      <c r="AY1270" s="18" t="s">
        <v>224</v>
      </c>
      <c r="BE1270" s="240">
        <f>IF(N1270="základní",J1270,0)</f>
        <v>0</v>
      </c>
      <c r="BF1270" s="240">
        <f>IF(N1270="snížená",J1270,0)</f>
        <v>0</v>
      </c>
      <c r="BG1270" s="240">
        <f>IF(N1270="zákl. přenesená",J1270,0)</f>
        <v>0</v>
      </c>
      <c r="BH1270" s="240">
        <f>IF(N1270="sníž. přenesená",J1270,0)</f>
        <v>0</v>
      </c>
      <c r="BI1270" s="240">
        <f>IF(N1270="nulová",J1270,0)</f>
        <v>0</v>
      </c>
      <c r="BJ1270" s="18" t="s">
        <v>83</v>
      </c>
      <c r="BK1270" s="240">
        <f>ROUND(I1270*H1270,2)</f>
        <v>0</v>
      </c>
      <c r="BL1270" s="18" t="s">
        <v>363</v>
      </c>
      <c r="BM1270" s="239" t="s">
        <v>2053</v>
      </c>
    </row>
    <row r="1271" s="13" customFormat="1">
      <c r="A1271" s="13"/>
      <c r="B1271" s="241"/>
      <c r="C1271" s="242"/>
      <c r="D1271" s="243" t="s">
        <v>233</v>
      </c>
      <c r="E1271" s="244" t="s">
        <v>1</v>
      </c>
      <c r="F1271" s="245" t="s">
        <v>2054</v>
      </c>
      <c r="G1271" s="242"/>
      <c r="H1271" s="244" t="s">
        <v>1</v>
      </c>
      <c r="I1271" s="246"/>
      <c r="J1271" s="242"/>
      <c r="K1271" s="242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1" t="s">
        <v>233</v>
      </c>
      <c r="AU1271" s="251" t="s">
        <v>85</v>
      </c>
      <c r="AV1271" s="13" t="s">
        <v>83</v>
      </c>
      <c r="AW1271" s="13" t="s">
        <v>32</v>
      </c>
      <c r="AX1271" s="13" t="s">
        <v>76</v>
      </c>
      <c r="AY1271" s="251" t="s">
        <v>224</v>
      </c>
    </row>
    <row r="1272" s="14" customFormat="1">
      <c r="A1272" s="14"/>
      <c r="B1272" s="252"/>
      <c r="C1272" s="253"/>
      <c r="D1272" s="243" t="s">
        <v>233</v>
      </c>
      <c r="E1272" s="254" t="s">
        <v>1</v>
      </c>
      <c r="F1272" s="255" t="s">
        <v>2055</v>
      </c>
      <c r="G1272" s="253"/>
      <c r="H1272" s="256">
        <v>14.789999999999999</v>
      </c>
      <c r="I1272" s="257"/>
      <c r="J1272" s="253"/>
      <c r="K1272" s="253"/>
      <c r="L1272" s="258"/>
      <c r="M1272" s="259"/>
      <c r="N1272" s="260"/>
      <c r="O1272" s="260"/>
      <c r="P1272" s="260"/>
      <c r="Q1272" s="260"/>
      <c r="R1272" s="260"/>
      <c r="S1272" s="260"/>
      <c r="T1272" s="261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2" t="s">
        <v>233</v>
      </c>
      <c r="AU1272" s="262" t="s">
        <v>85</v>
      </c>
      <c r="AV1272" s="14" t="s">
        <v>85</v>
      </c>
      <c r="AW1272" s="14" t="s">
        <v>32</v>
      </c>
      <c r="AX1272" s="14" t="s">
        <v>83</v>
      </c>
      <c r="AY1272" s="262" t="s">
        <v>224</v>
      </c>
    </row>
    <row r="1273" s="2" customFormat="1" ht="16.5" customHeight="1">
      <c r="A1273" s="39"/>
      <c r="B1273" s="40"/>
      <c r="C1273" s="285" t="s">
        <v>2056</v>
      </c>
      <c r="D1273" s="285" t="s">
        <v>420</v>
      </c>
      <c r="E1273" s="286" t="s">
        <v>2023</v>
      </c>
      <c r="F1273" s="287" t="s">
        <v>2024</v>
      </c>
      <c r="G1273" s="288" t="s">
        <v>2025</v>
      </c>
      <c r="H1273" s="289">
        <v>562.5</v>
      </c>
      <c r="I1273" s="290"/>
      <c r="J1273" s="291">
        <f>ROUND(I1273*H1273,2)</f>
        <v>0</v>
      </c>
      <c r="K1273" s="287" t="s">
        <v>1</v>
      </c>
      <c r="L1273" s="292"/>
      <c r="M1273" s="293" t="s">
        <v>1</v>
      </c>
      <c r="N1273" s="294" t="s">
        <v>41</v>
      </c>
      <c r="O1273" s="92"/>
      <c r="P1273" s="237">
        <f>O1273*H1273</f>
        <v>0</v>
      </c>
      <c r="Q1273" s="237">
        <v>0.001</v>
      </c>
      <c r="R1273" s="237">
        <f>Q1273*H1273</f>
        <v>0.5625</v>
      </c>
      <c r="S1273" s="237">
        <v>0</v>
      </c>
      <c r="T1273" s="238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39" t="s">
        <v>480</v>
      </c>
      <c r="AT1273" s="239" t="s">
        <v>420</v>
      </c>
      <c r="AU1273" s="239" t="s">
        <v>85</v>
      </c>
      <c r="AY1273" s="18" t="s">
        <v>224</v>
      </c>
      <c r="BE1273" s="240">
        <f>IF(N1273="základní",J1273,0)</f>
        <v>0</v>
      </c>
      <c r="BF1273" s="240">
        <f>IF(N1273="snížená",J1273,0)</f>
        <v>0</v>
      </c>
      <c r="BG1273" s="240">
        <f>IF(N1273="zákl. přenesená",J1273,0)</f>
        <v>0</v>
      </c>
      <c r="BH1273" s="240">
        <f>IF(N1273="sníž. přenesená",J1273,0)</f>
        <v>0</v>
      </c>
      <c r="BI1273" s="240">
        <f>IF(N1273="nulová",J1273,0)</f>
        <v>0</v>
      </c>
      <c r="BJ1273" s="18" t="s">
        <v>83</v>
      </c>
      <c r="BK1273" s="240">
        <f>ROUND(I1273*H1273,2)</f>
        <v>0</v>
      </c>
      <c r="BL1273" s="18" t="s">
        <v>363</v>
      </c>
      <c r="BM1273" s="239" t="s">
        <v>2057</v>
      </c>
    </row>
    <row r="1274" s="2" customFormat="1" ht="24.15" customHeight="1">
      <c r="A1274" s="39"/>
      <c r="B1274" s="40"/>
      <c r="C1274" s="228" t="s">
        <v>2058</v>
      </c>
      <c r="D1274" s="228" t="s">
        <v>226</v>
      </c>
      <c r="E1274" s="229" t="s">
        <v>2051</v>
      </c>
      <c r="F1274" s="230" t="s">
        <v>2052</v>
      </c>
      <c r="G1274" s="231" t="s">
        <v>416</v>
      </c>
      <c r="H1274" s="232">
        <v>3.5</v>
      </c>
      <c r="I1274" s="233"/>
      <c r="J1274" s="234">
        <f>ROUND(I1274*H1274,2)</f>
        <v>0</v>
      </c>
      <c r="K1274" s="230" t="s">
        <v>230</v>
      </c>
      <c r="L1274" s="45"/>
      <c r="M1274" s="235" t="s">
        <v>1</v>
      </c>
      <c r="N1274" s="236" t="s">
        <v>41</v>
      </c>
      <c r="O1274" s="92"/>
      <c r="P1274" s="237">
        <f>O1274*H1274</f>
        <v>0</v>
      </c>
      <c r="Q1274" s="237">
        <v>0</v>
      </c>
      <c r="R1274" s="237">
        <f>Q1274*H1274</f>
        <v>0</v>
      </c>
      <c r="S1274" s="237">
        <v>0</v>
      </c>
      <c r="T1274" s="238">
        <f>S1274*H1274</f>
        <v>0</v>
      </c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R1274" s="239" t="s">
        <v>363</v>
      </c>
      <c r="AT1274" s="239" t="s">
        <v>226</v>
      </c>
      <c r="AU1274" s="239" t="s">
        <v>85</v>
      </c>
      <c r="AY1274" s="18" t="s">
        <v>224</v>
      </c>
      <c r="BE1274" s="240">
        <f>IF(N1274="základní",J1274,0)</f>
        <v>0</v>
      </c>
      <c r="BF1274" s="240">
        <f>IF(N1274="snížená",J1274,0)</f>
        <v>0</v>
      </c>
      <c r="BG1274" s="240">
        <f>IF(N1274="zákl. přenesená",J1274,0)</f>
        <v>0</v>
      </c>
      <c r="BH1274" s="240">
        <f>IF(N1274="sníž. přenesená",J1274,0)</f>
        <v>0</v>
      </c>
      <c r="BI1274" s="240">
        <f>IF(N1274="nulová",J1274,0)</f>
        <v>0</v>
      </c>
      <c r="BJ1274" s="18" t="s">
        <v>83</v>
      </c>
      <c r="BK1274" s="240">
        <f>ROUND(I1274*H1274,2)</f>
        <v>0</v>
      </c>
      <c r="BL1274" s="18" t="s">
        <v>363</v>
      </c>
      <c r="BM1274" s="239" t="s">
        <v>2059</v>
      </c>
    </row>
    <row r="1275" s="14" customFormat="1">
      <c r="A1275" s="14"/>
      <c r="B1275" s="252"/>
      <c r="C1275" s="253"/>
      <c r="D1275" s="243" t="s">
        <v>233</v>
      </c>
      <c r="E1275" s="254" t="s">
        <v>1</v>
      </c>
      <c r="F1275" s="255" t="s">
        <v>2060</v>
      </c>
      <c r="G1275" s="253"/>
      <c r="H1275" s="256">
        <v>3.5</v>
      </c>
      <c r="I1275" s="257"/>
      <c r="J1275" s="253"/>
      <c r="K1275" s="253"/>
      <c r="L1275" s="258"/>
      <c r="M1275" s="259"/>
      <c r="N1275" s="260"/>
      <c r="O1275" s="260"/>
      <c r="P1275" s="260"/>
      <c r="Q1275" s="260"/>
      <c r="R1275" s="260"/>
      <c r="S1275" s="260"/>
      <c r="T1275" s="261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2" t="s">
        <v>233</v>
      </c>
      <c r="AU1275" s="262" t="s">
        <v>85</v>
      </c>
      <c r="AV1275" s="14" t="s">
        <v>85</v>
      </c>
      <c r="AW1275" s="14" t="s">
        <v>32</v>
      </c>
      <c r="AX1275" s="14" t="s">
        <v>83</v>
      </c>
      <c r="AY1275" s="262" t="s">
        <v>224</v>
      </c>
    </row>
    <row r="1276" s="2" customFormat="1" ht="16.5" customHeight="1">
      <c r="A1276" s="39"/>
      <c r="B1276" s="40"/>
      <c r="C1276" s="285" t="s">
        <v>764</v>
      </c>
      <c r="D1276" s="285" t="s">
        <v>420</v>
      </c>
      <c r="E1276" s="286" t="s">
        <v>2023</v>
      </c>
      <c r="F1276" s="287" t="s">
        <v>2024</v>
      </c>
      <c r="G1276" s="288" t="s">
        <v>2025</v>
      </c>
      <c r="H1276" s="289">
        <v>13.5</v>
      </c>
      <c r="I1276" s="290"/>
      <c r="J1276" s="291">
        <f>ROUND(I1276*H1276,2)</f>
        <v>0</v>
      </c>
      <c r="K1276" s="287" t="s">
        <v>1</v>
      </c>
      <c r="L1276" s="292"/>
      <c r="M1276" s="293" t="s">
        <v>1</v>
      </c>
      <c r="N1276" s="294" t="s">
        <v>41</v>
      </c>
      <c r="O1276" s="92"/>
      <c r="P1276" s="237">
        <f>O1276*H1276</f>
        <v>0</v>
      </c>
      <c r="Q1276" s="237">
        <v>0.001</v>
      </c>
      <c r="R1276" s="237">
        <f>Q1276*H1276</f>
        <v>0.0135</v>
      </c>
      <c r="S1276" s="237">
        <v>0</v>
      </c>
      <c r="T1276" s="238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39" t="s">
        <v>480</v>
      </c>
      <c r="AT1276" s="239" t="s">
        <v>420</v>
      </c>
      <c r="AU1276" s="239" t="s">
        <v>85</v>
      </c>
      <c r="AY1276" s="18" t="s">
        <v>224</v>
      </c>
      <c r="BE1276" s="240">
        <f>IF(N1276="základní",J1276,0)</f>
        <v>0</v>
      </c>
      <c r="BF1276" s="240">
        <f>IF(N1276="snížená",J1276,0)</f>
        <v>0</v>
      </c>
      <c r="BG1276" s="240">
        <f>IF(N1276="zákl. přenesená",J1276,0)</f>
        <v>0</v>
      </c>
      <c r="BH1276" s="240">
        <f>IF(N1276="sníž. přenesená",J1276,0)</f>
        <v>0</v>
      </c>
      <c r="BI1276" s="240">
        <f>IF(N1276="nulová",J1276,0)</f>
        <v>0</v>
      </c>
      <c r="BJ1276" s="18" t="s">
        <v>83</v>
      </c>
      <c r="BK1276" s="240">
        <f>ROUND(I1276*H1276,2)</f>
        <v>0</v>
      </c>
      <c r="BL1276" s="18" t="s">
        <v>363</v>
      </c>
      <c r="BM1276" s="239" t="s">
        <v>2061</v>
      </c>
    </row>
    <row r="1277" s="2" customFormat="1" ht="16.5" customHeight="1">
      <c r="A1277" s="39"/>
      <c r="B1277" s="40"/>
      <c r="C1277" s="228" t="s">
        <v>2062</v>
      </c>
      <c r="D1277" s="228" t="s">
        <v>226</v>
      </c>
      <c r="E1277" s="229" t="s">
        <v>2063</v>
      </c>
      <c r="F1277" s="230" t="s">
        <v>2064</v>
      </c>
      <c r="G1277" s="231" t="s">
        <v>296</v>
      </c>
      <c r="H1277" s="232">
        <v>7.899</v>
      </c>
      <c r="I1277" s="233"/>
      <c r="J1277" s="234">
        <f>ROUND(I1277*H1277,2)</f>
        <v>0</v>
      </c>
      <c r="K1277" s="230" t="s">
        <v>230</v>
      </c>
      <c r="L1277" s="45"/>
      <c r="M1277" s="235" t="s">
        <v>1</v>
      </c>
      <c r="N1277" s="236" t="s">
        <v>41</v>
      </c>
      <c r="O1277" s="92"/>
      <c r="P1277" s="237">
        <f>O1277*H1277</f>
        <v>0</v>
      </c>
      <c r="Q1277" s="237">
        <v>9.0000000000000006E-05</v>
      </c>
      <c r="R1277" s="237">
        <f>Q1277*H1277</f>
        <v>0.00071091000000000004</v>
      </c>
      <c r="S1277" s="237">
        <v>0</v>
      </c>
      <c r="T1277" s="238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9" t="s">
        <v>363</v>
      </c>
      <c r="AT1277" s="239" t="s">
        <v>226</v>
      </c>
      <c r="AU1277" s="239" t="s">
        <v>85</v>
      </c>
      <c r="AY1277" s="18" t="s">
        <v>224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83</v>
      </c>
      <c r="BK1277" s="240">
        <f>ROUND(I1277*H1277,2)</f>
        <v>0</v>
      </c>
      <c r="BL1277" s="18" t="s">
        <v>363</v>
      </c>
      <c r="BM1277" s="239" t="s">
        <v>2065</v>
      </c>
    </row>
    <row r="1278" s="13" customFormat="1">
      <c r="A1278" s="13"/>
      <c r="B1278" s="241"/>
      <c r="C1278" s="242"/>
      <c r="D1278" s="243" t="s">
        <v>233</v>
      </c>
      <c r="E1278" s="244" t="s">
        <v>1</v>
      </c>
      <c r="F1278" s="245" t="s">
        <v>2066</v>
      </c>
      <c r="G1278" s="242"/>
      <c r="H1278" s="244" t="s">
        <v>1</v>
      </c>
      <c r="I1278" s="246"/>
      <c r="J1278" s="242"/>
      <c r="K1278" s="242"/>
      <c r="L1278" s="247"/>
      <c r="M1278" s="248"/>
      <c r="N1278" s="249"/>
      <c r="O1278" s="249"/>
      <c r="P1278" s="249"/>
      <c r="Q1278" s="249"/>
      <c r="R1278" s="249"/>
      <c r="S1278" s="249"/>
      <c r="T1278" s="250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1" t="s">
        <v>233</v>
      </c>
      <c r="AU1278" s="251" t="s">
        <v>85</v>
      </c>
      <c r="AV1278" s="13" t="s">
        <v>83</v>
      </c>
      <c r="AW1278" s="13" t="s">
        <v>32</v>
      </c>
      <c r="AX1278" s="13" t="s">
        <v>76</v>
      </c>
      <c r="AY1278" s="251" t="s">
        <v>224</v>
      </c>
    </row>
    <row r="1279" s="14" customFormat="1">
      <c r="A1279" s="14"/>
      <c r="B1279" s="252"/>
      <c r="C1279" s="253"/>
      <c r="D1279" s="243" t="s">
        <v>233</v>
      </c>
      <c r="E1279" s="254" t="s">
        <v>1</v>
      </c>
      <c r="F1279" s="255" t="s">
        <v>2067</v>
      </c>
      <c r="G1279" s="253"/>
      <c r="H1279" s="256">
        <v>7.899</v>
      </c>
      <c r="I1279" s="257"/>
      <c r="J1279" s="253"/>
      <c r="K1279" s="253"/>
      <c r="L1279" s="258"/>
      <c r="M1279" s="259"/>
      <c r="N1279" s="260"/>
      <c r="O1279" s="260"/>
      <c r="P1279" s="260"/>
      <c r="Q1279" s="260"/>
      <c r="R1279" s="260"/>
      <c r="S1279" s="260"/>
      <c r="T1279" s="261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2" t="s">
        <v>233</v>
      </c>
      <c r="AU1279" s="262" t="s">
        <v>85</v>
      </c>
      <c r="AV1279" s="14" t="s">
        <v>85</v>
      </c>
      <c r="AW1279" s="14" t="s">
        <v>32</v>
      </c>
      <c r="AX1279" s="14" t="s">
        <v>83</v>
      </c>
      <c r="AY1279" s="262" t="s">
        <v>224</v>
      </c>
    </row>
    <row r="1280" s="2" customFormat="1" ht="16.5" customHeight="1">
      <c r="A1280" s="39"/>
      <c r="B1280" s="40"/>
      <c r="C1280" s="285" t="s">
        <v>2068</v>
      </c>
      <c r="D1280" s="285" t="s">
        <v>420</v>
      </c>
      <c r="E1280" s="286" t="s">
        <v>2023</v>
      </c>
      <c r="F1280" s="287" t="s">
        <v>2024</v>
      </c>
      <c r="G1280" s="288" t="s">
        <v>2025</v>
      </c>
      <c r="H1280" s="289">
        <v>170.5</v>
      </c>
      <c r="I1280" s="290"/>
      <c r="J1280" s="291">
        <f>ROUND(I1280*H1280,2)</f>
        <v>0</v>
      </c>
      <c r="K1280" s="287" t="s">
        <v>1</v>
      </c>
      <c r="L1280" s="292"/>
      <c r="M1280" s="293" t="s">
        <v>1</v>
      </c>
      <c r="N1280" s="294" t="s">
        <v>41</v>
      </c>
      <c r="O1280" s="92"/>
      <c r="P1280" s="237">
        <f>O1280*H1280</f>
        <v>0</v>
      </c>
      <c r="Q1280" s="237">
        <v>0.001</v>
      </c>
      <c r="R1280" s="237">
        <f>Q1280*H1280</f>
        <v>0.17050000000000001</v>
      </c>
      <c r="S1280" s="237">
        <v>0</v>
      </c>
      <c r="T1280" s="238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39" t="s">
        <v>480</v>
      </c>
      <c r="AT1280" s="239" t="s">
        <v>420</v>
      </c>
      <c r="AU1280" s="239" t="s">
        <v>85</v>
      </c>
      <c r="AY1280" s="18" t="s">
        <v>224</v>
      </c>
      <c r="BE1280" s="240">
        <f>IF(N1280="základní",J1280,0)</f>
        <v>0</v>
      </c>
      <c r="BF1280" s="240">
        <f>IF(N1280="snížená",J1280,0)</f>
        <v>0</v>
      </c>
      <c r="BG1280" s="240">
        <f>IF(N1280="zákl. přenesená",J1280,0)</f>
        <v>0</v>
      </c>
      <c r="BH1280" s="240">
        <f>IF(N1280="sníž. přenesená",J1280,0)</f>
        <v>0</v>
      </c>
      <c r="BI1280" s="240">
        <f>IF(N1280="nulová",J1280,0)</f>
        <v>0</v>
      </c>
      <c r="BJ1280" s="18" t="s">
        <v>83</v>
      </c>
      <c r="BK1280" s="240">
        <f>ROUND(I1280*H1280,2)</f>
        <v>0</v>
      </c>
      <c r="BL1280" s="18" t="s">
        <v>363</v>
      </c>
      <c r="BM1280" s="239" t="s">
        <v>2069</v>
      </c>
    </row>
    <row r="1281" s="2" customFormat="1" ht="24.15" customHeight="1">
      <c r="A1281" s="39"/>
      <c r="B1281" s="40"/>
      <c r="C1281" s="228" t="s">
        <v>2070</v>
      </c>
      <c r="D1281" s="228" t="s">
        <v>226</v>
      </c>
      <c r="E1281" s="229" t="s">
        <v>2071</v>
      </c>
      <c r="F1281" s="230" t="s">
        <v>2072</v>
      </c>
      <c r="G1281" s="231" t="s">
        <v>398</v>
      </c>
      <c r="H1281" s="232">
        <v>8</v>
      </c>
      <c r="I1281" s="233"/>
      <c r="J1281" s="234">
        <f>ROUND(I1281*H1281,2)</f>
        <v>0</v>
      </c>
      <c r="K1281" s="230" t="s">
        <v>230</v>
      </c>
      <c r="L1281" s="45"/>
      <c r="M1281" s="235" t="s">
        <v>1</v>
      </c>
      <c r="N1281" s="236" t="s">
        <v>41</v>
      </c>
      <c r="O1281" s="92"/>
      <c r="P1281" s="237">
        <f>O1281*H1281</f>
        <v>0</v>
      </c>
      <c r="Q1281" s="237">
        <v>0</v>
      </c>
      <c r="R1281" s="237">
        <f>Q1281*H1281</f>
        <v>0</v>
      </c>
      <c r="S1281" s="237">
        <v>0</v>
      </c>
      <c r="T1281" s="238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39" t="s">
        <v>363</v>
      </c>
      <c r="AT1281" s="239" t="s">
        <v>226</v>
      </c>
      <c r="AU1281" s="239" t="s">
        <v>85</v>
      </c>
      <c r="AY1281" s="18" t="s">
        <v>224</v>
      </c>
      <c r="BE1281" s="240">
        <f>IF(N1281="základní",J1281,0)</f>
        <v>0</v>
      </c>
      <c r="BF1281" s="240">
        <f>IF(N1281="snížená",J1281,0)</f>
        <v>0</v>
      </c>
      <c r="BG1281" s="240">
        <f>IF(N1281="zákl. přenesená",J1281,0)</f>
        <v>0</v>
      </c>
      <c r="BH1281" s="240">
        <f>IF(N1281="sníž. přenesená",J1281,0)</f>
        <v>0</v>
      </c>
      <c r="BI1281" s="240">
        <f>IF(N1281="nulová",J1281,0)</f>
        <v>0</v>
      </c>
      <c r="BJ1281" s="18" t="s">
        <v>83</v>
      </c>
      <c r="BK1281" s="240">
        <f>ROUND(I1281*H1281,2)</f>
        <v>0</v>
      </c>
      <c r="BL1281" s="18" t="s">
        <v>363</v>
      </c>
      <c r="BM1281" s="239" t="s">
        <v>2073</v>
      </c>
    </row>
    <row r="1282" s="14" customFormat="1">
      <c r="A1282" s="14"/>
      <c r="B1282" s="252"/>
      <c r="C1282" s="253"/>
      <c r="D1282" s="243" t="s">
        <v>233</v>
      </c>
      <c r="E1282" s="254" t="s">
        <v>1</v>
      </c>
      <c r="F1282" s="255" t="s">
        <v>293</v>
      </c>
      <c r="G1282" s="253"/>
      <c r="H1282" s="256">
        <v>8</v>
      </c>
      <c r="I1282" s="257"/>
      <c r="J1282" s="253"/>
      <c r="K1282" s="253"/>
      <c r="L1282" s="258"/>
      <c r="M1282" s="259"/>
      <c r="N1282" s="260"/>
      <c r="O1282" s="260"/>
      <c r="P1282" s="260"/>
      <c r="Q1282" s="260"/>
      <c r="R1282" s="260"/>
      <c r="S1282" s="260"/>
      <c r="T1282" s="261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2" t="s">
        <v>233</v>
      </c>
      <c r="AU1282" s="262" t="s">
        <v>85</v>
      </c>
      <c r="AV1282" s="14" t="s">
        <v>85</v>
      </c>
      <c r="AW1282" s="14" t="s">
        <v>32</v>
      </c>
      <c r="AX1282" s="14" t="s">
        <v>83</v>
      </c>
      <c r="AY1282" s="262" t="s">
        <v>224</v>
      </c>
    </row>
    <row r="1283" s="2" customFormat="1" ht="24.15" customHeight="1">
      <c r="A1283" s="39"/>
      <c r="B1283" s="40"/>
      <c r="C1283" s="285" t="s">
        <v>2074</v>
      </c>
      <c r="D1283" s="285" t="s">
        <v>420</v>
      </c>
      <c r="E1283" s="286" t="s">
        <v>2075</v>
      </c>
      <c r="F1283" s="287" t="s">
        <v>2076</v>
      </c>
      <c r="G1283" s="288" t="s">
        <v>398</v>
      </c>
      <c r="H1283" s="289">
        <v>8</v>
      </c>
      <c r="I1283" s="290"/>
      <c r="J1283" s="291">
        <f>ROUND(I1283*H1283,2)</f>
        <v>0</v>
      </c>
      <c r="K1283" s="287" t="s">
        <v>230</v>
      </c>
      <c r="L1283" s="292"/>
      <c r="M1283" s="293" t="s">
        <v>1</v>
      </c>
      <c r="N1283" s="294" t="s">
        <v>41</v>
      </c>
      <c r="O1283" s="92"/>
      <c r="P1283" s="237">
        <f>O1283*H1283</f>
        <v>0</v>
      </c>
      <c r="Q1283" s="237">
        <v>0.0064000000000000003</v>
      </c>
      <c r="R1283" s="237">
        <f>Q1283*H1283</f>
        <v>0.051200000000000002</v>
      </c>
      <c r="S1283" s="237">
        <v>0</v>
      </c>
      <c r="T1283" s="238">
        <f>S1283*H1283</f>
        <v>0</v>
      </c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R1283" s="239" t="s">
        <v>480</v>
      </c>
      <c r="AT1283" s="239" t="s">
        <v>420</v>
      </c>
      <c r="AU1283" s="239" t="s">
        <v>85</v>
      </c>
      <c r="AY1283" s="18" t="s">
        <v>224</v>
      </c>
      <c r="BE1283" s="240">
        <f>IF(N1283="základní",J1283,0)</f>
        <v>0</v>
      </c>
      <c r="BF1283" s="240">
        <f>IF(N1283="snížená",J1283,0)</f>
        <v>0</v>
      </c>
      <c r="BG1283" s="240">
        <f>IF(N1283="zákl. přenesená",J1283,0)</f>
        <v>0</v>
      </c>
      <c r="BH1283" s="240">
        <f>IF(N1283="sníž. přenesená",J1283,0)</f>
        <v>0</v>
      </c>
      <c r="BI1283" s="240">
        <f>IF(N1283="nulová",J1283,0)</f>
        <v>0</v>
      </c>
      <c r="BJ1283" s="18" t="s">
        <v>83</v>
      </c>
      <c r="BK1283" s="240">
        <f>ROUND(I1283*H1283,2)</f>
        <v>0</v>
      </c>
      <c r="BL1283" s="18" t="s">
        <v>363</v>
      </c>
      <c r="BM1283" s="239" t="s">
        <v>2077</v>
      </c>
    </row>
    <row r="1284" s="2" customFormat="1" ht="24.15" customHeight="1">
      <c r="A1284" s="39"/>
      <c r="B1284" s="40"/>
      <c r="C1284" s="228" t="s">
        <v>2078</v>
      </c>
      <c r="D1284" s="228" t="s">
        <v>226</v>
      </c>
      <c r="E1284" s="229" t="s">
        <v>2079</v>
      </c>
      <c r="F1284" s="230" t="s">
        <v>2080</v>
      </c>
      <c r="G1284" s="231" t="s">
        <v>398</v>
      </c>
      <c r="H1284" s="232">
        <v>5</v>
      </c>
      <c r="I1284" s="233"/>
      <c r="J1284" s="234">
        <f>ROUND(I1284*H1284,2)</f>
        <v>0</v>
      </c>
      <c r="K1284" s="230" t="s">
        <v>230</v>
      </c>
      <c r="L1284" s="45"/>
      <c r="M1284" s="235" t="s">
        <v>1</v>
      </c>
      <c r="N1284" s="236" t="s">
        <v>41</v>
      </c>
      <c r="O1284" s="92"/>
      <c r="P1284" s="237">
        <f>O1284*H1284</f>
        <v>0</v>
      </c>
      <c r="Q1284" s="237">
        <v>0</v>
      </c>
      <c r="R1284" s="237">
        <f>Q1284*H1284</f>
        <v>0</v>
      </c>
      <c r="S1284" s="237">
        <v>0</v>
      </c>
      <c r="T1284" s="238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39" t="s">
        <v>363</v>
      </c>
      <c r="AT1284" s="239" t="s">
        <v>226</v>
      </c>
      <c r="AU1284" s="239" t="s">
        <v>85</v>
      </c>
      <c r="AY1284" s="18" t="s">
        <v>224</v>
      </c>
      <c r="BE1284" s="240">
        <f>IF(N1284="základní",J1284,0)</f>
        <v>0</v>
      </c>
      <c r="BF1284" s="240">
        <f>IF(N1284="snížená",J1284,0)</f>
        <v>0</v>
      </c>
      <c r="BG1284" s="240">
        <f>IF(N1284="zákl. přenesená",J1284,0)</f>
        <v>0</v>
      </c>
      <c r="BH1284" s="240">
        <f>IF(N1284="sníž. přenesená",J1284,0)</f>
        <v>0</v>
      </c>
      <c r="BI1284" s="240">
        <f>IF(N1284="nulová",J1284,0)</f>
        <v>0</v>
      </c>
      <c r="BJ1284" s="18" t="s">
        <v>83</v>
      </c>
      <c r="BK1284" s="240">
        <f>ROUND(I1284*H1284,2)</f>
        <v>0</v>
      </c>
      <c r="BL1284" s="18" t="s">
        <v>363</v>
      </c>
      <c r="BM1284" s="239" t="s">
        <v>2081</v>
      </c>
    </row>
    <row r="1285" s="2" customFormat="1" ht="33" customHeight="1">
      <c r="A1285" s="39"/>
      <c r="B1285" s="40"/>
      <c r="C1285" s="285" t="s">
        <v>2082</v>
      </c>
      <c r="D1285" s="285" t="s">
        <v>420</v>
      </c>
      <c r="E1285" s="286" t="s">
        <v>2083</v>
      </c>
      <c r="F1285" s="287" t="s">
        <v>2084</v>
      </c>
      <c r="G1285" s="288" t="s">
        <v>398</v>
      </c>
      <c r="H1285" s="289">
        <v>5</v>
      </c>
      <c r="I1285" s="290"/>
      <c r="J1285" s="291">
        <f>ROUND(I1285*H1285,2)</f>
        <v>0</v>
      </c>
      <c r="K1285" s="287" t="s">
        <v>230</v>
      </c>
      <c r="L1285" s="292"/>
      <c r="M1285" s="293" t="s">
        <v>1</v>
      </c>
      <c r="N1285" s="294" t="s">
        <v>41</v>
      </c>
      <c r="O1285" s="92"/>
      <c r="P1285" s="237">
        <f>O1285*H1285</f>
        <v>0</v>
      </c>
      <c r="Q1285" s="237">
        <v>0.0028500000000000001</v>
      </c>
      <c r="R1285" s="237">
        <f>Q1285*H1285</f>
        <v>0.014250000000000001</v>
      </c>
      <c r="S1285" s="237">
        <v>0</v>
      </c>
      <c r="T1285" s="238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39" t="s">
        <v>480</v>
      </c>
      <c r="AT1285" s="239" t="s">
        <v>420</v>
      </c>
      <c r="AU1285" s="239" t="s">
        <v>85</v>
      </c>
      <c r="AY1285" s="18" t="s">
        <v>224</v>
      </c>
      <c r="BE1285" s="240">
        <f>IF(N1285="základní",J1285,0)</f>
        <v>0</v>
      </c>
      <c r="BF1285" s="240">
        <f>IF(N1285="snížená",J1285,0)</f>
        <v>0</v>
      </c>
      <c r="BG1285" s="240">
        <f>IF(N1285="zákl. přenesená",J1285,0)</f>
        <v>0</v>
      </c>
      <c r="BH1285" s="240">
        <f>IF(N1285="sníž. přenesená",J1285,0)</f>
        <v>0</v>
      </c>
      <c r="BI1285" s="240">
        <f>IF(N1285="nulová",J1285,0)</f>
        <v>0</v>
      </c>
      <c r="BJ1285" s="18" t="s">
        <v>83</v>
      </c>
      <c r="BK1285" s="240">
        <f>ROUND(I1285*H1285,2)</f>
        <v>0</v>
      </c>
      <c r="BL1285" s="18" t="s">
        <v>363</v>
      </c>
      <c r="BM1285" s="239" t="s">
        <v>2085</v>
      </c>
    </row>
    <row r="1286" s="2" customFormat="1" ht="24.15" customHeight="1">
      <c r="A1286" s="39"/>
      <c r="B1286" s="40"/>
      <c r="C1286" s="228" t="s">
        <v>2086</v>
      </c>
      <c r="D1286" s="228" t="s">
        <v>226</v>
      </c>
      <c r="E1286" s="229" t="s">
        <v>2087</v>
      </c>
      <c r="F1286" s="230" t="s">
        <v>2088</v>
      </c>
      <c r="G1286" s="231" t="s">
        <v>2025</v>
      </c>
      <c r="H1286" s="232">
        <v>33.600000000000001</v>
      </c>
      <c r="I1286" s="233"/>
      <c r="J1286" s="234">
        <f>ROUND(I1286*H1286,2)</f>
        <v>0</v>
      </c>
      <c r="K1286" s="230" t="s">
        <v>230</v>
      </c>
      <c r="L1286" s="45"/>
      <c r="M1286" s="235" t="s">
        <v>1</v>
      </c>
      <c r="N1286" s="236" t="s">
        <v>41</v>
      </c>
      <c r="O1286" s="92"/>
      <c r="P1286" s="237">
        <f>O1286*H1286</f>
        <v>0</v>
      </c>
      <c r="Q1286" s="237">
        <v>6.0000000000000002E-05</v>
      </c>
      <c r="R1286" s="237">
        <f>Q1286*H1286</f>
        <v>0.002016</v>
      </c>
      <c r="S1286" s="237">
        <v>0</v>
      </c>
      <c r="T1286" s="238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39" t="s">
        <v>363</v>
      </c>
      <c r="AT1286" s="239" t="s">
        <v>226</v>
      </c>
      <c r="AU1286" s="239" t="s">
        <v>85</v>
      </c>
      <c r="AY1286" s="18" t="s">
        <v>224</v>
      </c>
      <c r="BE1286" s="240">
        <f>IF(N1286="základní",J1286,0)</f>
        <v>0</v>
      </c>
      <c r="BF1286" s="240">
        <f>IF(N1286="snížená",J1286,0)</f>
        <v>0</v>
      </c>
      <c r="BG1286" s="240">
        <f>IF(N1286="zákl. přenesená",J1286,0)</f>
        <v>0</v>
      </c>
      <c r="BH1286" s="240">
        <f>IF(N1286="sníž. přenesená",J1286,0)</f>
        <v>0</v>
      </c>
      <c r="BI1286" s="240">
        <f>IF(N1286="nulová",J1286,0)</f>
        <v>0</v>
      </c>
      <c r="BJ1286" s="18" t="s">
        <v>83</v>
      </c>
      <c r="BK1286" s="240">
        <f>ROUND(I1286*H1286,2)</f>
        <v>0</v>
      </c>
      <c r="BL1286" s="18" t="s">
        <v>363</v>
      </c>
      <c r="BM1286" s="239" t="s">
        <v>2089</v>
      </c>
    </row>
    <row r="1287" s="13" customFormat="1">
      <c r="A1287" s="13"/>
      <c r="B1287" s="241"/>
      <c r="C1287" s="242"/>
      <c r="D1287" s="243" t="s">
        <v>233</v>
      </c>
      <c r="E1287" s="244" t="s">
        <v>1</v>
      </c>
      <c r="F1287" s="245" t="s">
        <v>2090</v>
      </c>
      <c r="G1287" s="242"/>
      <c r="H1287" s="244" t="s">
        <v>1</v>
      </c>
      <c r="I1287" s="246"/>
      <c r="J1287" s="242"/>
      <c r="K1287" s="242"/>
      <c r="L1287" s="247"/>
      <c r="M1287" s="248"/>
      <c r="N1287" s="249"/>
      <c r="O1287" s="249"/>
      <c r="P1287" s="249"/>
      <c r="Q1287" s="249"/>
      <c r="R1287" s="249"/>
      <c r="S1287" s="249"/>
      <c r="T1287" s="25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1" t="s">
        <v>233</v>
      </c>
      <c r="AU1287" s="251" t="s">
        <v>85</v>
      </c>
      <c r="AV1287" s="13" t="s">
        <v>83</v>
      </c>
      <c r="AW1287" s="13" t="s">
        <v>32</v>
      </c>
      <c r="AX1287" s="13" t="s">
        <v>76</v>
      </c>
      <c r="AY1287" s="251" t="s">
        <v>224</v>
      </c>
    </row>
    <row r="1288" s="14" customFormat="1">
      <c r="A1288" s="14"/>
      <c r="B1288" s="252"/>
      <c r="C1288" s="253"/>
      <c r="D1288" s="243" t="s">
        <v>233</v>
      </c>
      <c r="E1288" s="254" t="s">
        <v>1</v>
      </c>
      <c r="F1288" s="255" t="s">
        <v>2091</v>
      </c>
      <c r="G1288" s="253"/>
      <c r="H1288" s="256">
        <v>33.600000000000001</v>
      </c>
      <c r="I1288" s="257"/>
      <c r="J1288" s="253"/>
      <c r="K1288" s="253"/>
      <c r="L1288" s="258"/>
      <c r="M1288" s="259"/>
      <c r="N1288" s="260"/>
      <c r="O1288" s="260"/>
      <c r="P1288" s="260"/>
      <c r="Q1288" s="260"/>
      <c r="R1288" s="260"/>
      <c r="S1288" s="260"/>
      <c r="T1288" s="261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2" t="s">
        <v>233</v>
      </c>
      <c r="AU1288" s="262" t="s">
        <v>85</v>
      </c>
      <c r="AV1288" s="14" t="s">
        <v>85</v>
      </c>
      <c r="AW1288" s="14" t="s">
        <v>32</v>
      </c>
      <c r="AX1288" s="14" t="s">
        <v>83</v>
      </c>
      <c r="AY1288" s="262" t="s">
        <v>224</v>
      </c>
    </row>
    <row r="1289" s="2" customFormat="1" ht="16.5" customHeight="1">
      <c r="A1289" s="39"/>
      <c r="B1289" s="40"/>
      <c r="C1289" s="285" t="s">
        <v>2092</v>
      </c>
      <c r="D1289" s="285" t="s">
        <v>420</v>
      </c>
      <c r="E1289" s="286" t="s">
        <v>2023</v>
      </c>
      <c r="F1289" s="287" t="s">
        <v>2024</v>
      </c>
      <c r="G1289" s="288" t="s">
        <v>2025</v>
      </c>
      <c r="H1289" s="289">
        <v>33.600000000000001</v>
      </c>
      <c r="I1289" s="290"/>
      <c r="J1289" s="291">
        <f>ROUND(I1289*H1289,2)</f>
        <v>0</v>
      </c>
      <c r="K1289" s="287" t="s">
        <v>1</v>
      </c>
      <c r="L1289" s="292"/>
      <c r="M1289" s="293" t="s">
        <v>1</v>
      </c>
      <c r="N1289" s="294" t="s">
        <v>41</v>
      </c>
      <c r="O1289" s="92"/>
      <c r="P1289" s="237">
        <f>O1289*H1289</f>
        <v>0</v>
      </c>
      <c r="Q1289" s="237">
        <v>0.001</v>
      </c>
      <c r="R1289" s="237">
        <f>Q1289*H1289</f>
        <v>0.033600000000000005</v>
      </c>
      <c r="S1289" s="237">
        <v>0</v>
      </c>
      <c r="T1289" s="238">
        <f>S1289*H1289</f>
        <v>0</v>
      </c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R1289" s="239" t="s">
        <v>480</v>
      </c>
      <c r="AT1289" s="239" t="s">
        <v>420</v>
      </c>
      <c r="AU1289" s="239" t="s">
        <v>85</v>
      </c>
      <c r="AY1289" s="18" t="s">
        <v>224</v>
      </c>
      <c r="BE1289" s="240">
        <f>IF(N1289="základní",J1289,0)</f>
        <v>0</v>
      </c>
      <c r="BF1289" s="240">
        <f>IF(N1289="snížená",J1289,0)</f>
        <v>0</v>
      </c>
      <c r="BG1289" s="240">
        <f>IF(N1289="zákl. přenesená",J1289,0)</f>
        <v>0</v>
      </c>
      <c r="BH1289" s="240">
        <f>IF(N1289="sníž. přenesená",J1289,0)</f>
        <v>0</v>
      </c>
      <c r="BI1289" s="240">
        <f>IF(N1289="nulová",J1289,0)</f>
        <v>0</v>
      </c>
      <c r="BJ1289" s="18" t="s">
        <v>83</v>
      </c>
      <c r="BK1289" s="240">
        <f>ROUND(I1289*H1289,2)</f>
        <v>0</v>
      </c>
      <c r="BL1289" s="18" t="s">
        <v>363</v>
      </c>
      <c r="BM1289" s="239" t="s">
        <v>2093</v>
      </c>
    </row>
    <row r="1290" s="2" customFormat="1" ht="24.15" customHeight="1">
      <c r="A1290" s="39"/>
      <c r="B1290" s="40"/>
      <c r="C1290" s="228" t="s">
        <v>2094</v>
      </c>
      <c r="D1290" s="228" t="s">
        <v>226</v>
      </c>
      <c r="E1290" s="229" t="s">
        <v>2095</v>
      </c>
      <c r="F1290" s="230" t="s">
        <v>2096</v>
      </c>
      <c r="G1290" s="231" t="s">
        <v>2025</v>
      </c>
      <c r="H1290" s="232">
        <v>4760.3000000000002</v>
      </c>
      <c r="I1290" s="233"/>
      <c r="J1290" s="234">
        <f>ROUND(I1290*H1290,2)</f>
        <v>0</v>
      </c>
      <c r="K1290" s="230" t="s">
        <v>230</v>
      </c>
      <c r="L1290" s="45"/>
      <c r="M1290" s="235" t="s">
        <v>1</v>
      </c>
      <c r="N1290" s="236" t="s">
        <v>41</v>
      </c>
      <c r="O1290" s="92"/>
      <c r="P1290" s="237">
        <f>O1290*H1290</f>
        <v>0</v>
      </c>
      <c r="Q1290" s="237">
        <v>5.0000000000000002E-05</v>
      </c>
      <c r="R1290" s="237">
        <f>Q1290*H1290</f>
        <v>0.23801500000000003</v>
      </c>
      <c r="S1290" s="237">
        <v>0</v>
      </c>
      <c r="T1290" s="238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39" t="s">
        <v>363</v>
      </c>
      <c r="AT1290" s="239" t="s">
        <v>226</v>
      </c>
      <c r="AU1290" s="239" t="s">
        <v>85</v>
      </c>
      <c r="AY1290" s="18" t="s">
        <v>224</v>
      </c>
      <c r="BE1290" s="240">
        <f>IF(N1290="základní",J1290,0)</f>
        <v>0</v>
      </c>
      <c r="BF1290" s="240">
        <f>IF(N1290="snížená",J1290,0)</f>
        <v>0</v>
      </c>
      <c r="BG1290" s="240">
        <f>IF(N1290="zákl. přenesená",J1290,0)</f>
        <v>0</v>
      </c>
      <c r="BH1290" s="240">
        <f>IF(N1290="sníž. přenesená",J1290,0)</f>
        <v>0</v>
      </c>
      <c r="BI1290" s="240">
        <f>IF(N1290="nulová",J1290,0)</f>
        <v>0</v>
      </c>
      <c r="BJ1290" s="18" t="s">
        <v>83</v>
      </c>
      <c r="BK1290" s="240">
        <f>ROUND(I1290*H1290,2)</f>
        <v>0</v>
      </c>
      <c r="BL1290" s="18" t="s">
        <v>363</v>
      </c>
      <c r="BM1290" s="239" t="s">
        <v>2097</v>
      </c>
    </row>
    <row r="1291" s="13" customFormat="1">
      <c r="A1291" s="13"/>
      <c r="B1291" s="241"/>
      <c r="C1291" s="242"/>
      <c r="D1291" s="243" t="s">
        <v>233</v>
      </c>
      <c r="E1291" s="244" t="s">
        <v>1</v>
      </c>
      <c r="F1291" s="245" t="s">
        <v>2098</v>
      </c>
      <c r="G1291" s="242"/>
      <c r="H1291" s="244" t="s">
        <v>1</v>
      </c>
      <c r="I1291" s="246"/>
      <c r="J1291" s="242"/>
      <c r="K1291" s="242"/>
      <c r="L1291" s="247"/>
      <c r="M1291" s="248"/>
      <c r="N1291" s="249"/>
      <c r="O1291" s="249"/>
      <c r="P1291" s="249"/>
      <c r="Q1291" s="249"/>
      <c r="R1291" s="249"/>
      <c r="S1291" s="249"/>
      <c r="T1291" s="25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1" t="s">
        <v>233</v>
      </c>
      <c r="AU1291" s="251" t="s">
        <v>85</v>
      </c>
      <c r="AV1291" s="13" t="s">
        <v>83</v>
      </c>
      <c r="AW1291" s="13" t="s">
        <v>32</v>
      </c>
      <c r="AX1291" s="13" t="s">
        <v>76</v>
      </c>
      <c r="AY1291" s="251" t="s">
        <v>224</v>
      </c>
    </row>
    <row r="1292" s="14" customFormat="1">
      <c r="A1292" s="14"/>
      <c r="B1292" s="252"/>
      <c r="C1292" s="253"/>
      <c r="D1292" s="243" t="s">
        <v>233</v>
      </c>
      <c r="E1292" s="254" t="s">
        <v>1</v>
      </c>
      <c r="F1292" s="255" t="s">
        <v>2099</v>
      </c>
      <c r="G1292" s="253"/>
      <c r="H1292" s="256">
        <v>4760.3000000000002</v>
      </c>
      <c r="I1292" s="257"/>
      <c r="J1292" s="253"/>
      <c r="K1292" s="253"/>
      <c r="L1292" s="258"/>
      <c r="M1292" s="259"/>
      <c r="N1292" s="260"/>
      <c r="O1292" s="260"/>
      <c r="P1292" s="260"/>
      <c r="Q1292" s="260"/>
      <c r="R1292" s="260"/>
      <c r="S1292" s="260"/>
      <c r="T1292" s="261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2" t="s">
        <v>233</v>
      </c>
      <c r="AU1292" s="262" t="s">
        <v>85</v>
      </c>
      <c r="AV1292" s="14" t="s">
        <v>85</v>
      </c>
      <c r="AW1292" s="14" t="s">
        <v>32</v>
      </c>
      <c r="AX1292" s="14" t="s">
        <v>83</v>
      </c>
      <c r="AY1292" s="262" t="s">
        <v>224</v>
      </c>
    </row>
    <row r="1293" s="2" customFormat="1" ht="16.5" customHeight="1">
      <c r="A1293" s="39"/>
      <c r="B1293" s="40"/>
      <c r="C1293" s="285" t="s">
        <v>2100</v>
      </c>
      <c r="D1293" s="285" t="s">
        <v>420</v>
      </c>
      <c r="E1293" s="286" t="s">
        <v>2101</v>
      </c>
      <c r="F1293" s="287" t="s">
        <v>2102</v>
      </c>
      <c r="G1293" s="288" t="s">
        <v>332</v>
      </c>
      <c r="H1293" s="289">
        <v>3.383</v>
      </c>
      <c r="I1293" s="290"/>
      <c r="J1293" s="291">
        <f>ROUND(I1293*H1293,2)</f>
        <v>0</v>
      </c>
      <c r="K1293" s="287" t="s">
        <v>230</v>
      </c>
      <c r="L1293" s="292"/>
      <c r="M1293" s="293" t="s">
        <v>1</v>
      </c>
      <c r="N1293" s="294" t="s">
        <v>41</v>
      </c>
      <c r="O1293" s="92"/>
      <c r="P1293" s="237">
        <f>O1293*H1293</f>
        <v>0</v>
      </c>
      <c r="Q1293" s="237">
        <v>1</v>
      </c>
      <c r="R1293" s="237">
        <f>Q1293*H1293</f>
        <v>3.383</v>
      </c>
      <c r="S1293" s="237">
        <v>0</v>
      </c>
      <c r="T1293" s="238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39" t="s">
        <v>480</v>
      </c>
      <c r="AT1293" s="239" t="s">
        <v>420</v>
      </c>
      <c r="AU1293" s="239" t="s">
        <v>85</v>
      </c>
      <c r="AY1293" s="18" t="s">
        <v>224</v>
      </c>
      <c r="BE1293" s="240">
        <f>IF(N1293="základní",J1293,0)</f>
        <v>0</v>
      </c>
      <c r="BF1293" s="240">
        <f>IF(N1293="snížená",J1293,0)</f>
        <v>0</v>
      </c>
      <c r="BG1293" s="240">
        <f>IF(N1293="zákl. přenesená",J1293,0)</f>
        <v>0</v>
      </c>
      <c r="BH1293" s="240">
        <f>IF(N1293="sníž. přenesená",J1293,0)</f>
        <v>0</v>
      </c>
      <c r="BI1293" s="240">
        <f>IF(N1293="nulová",J1293,0)</f>
        <v>0</v>
      </c>
      <c r="BJ1293" s="18" t="s">
        <v>83</v>
      </c>
      <c r="BK1293" s="240">
        <f>ROUND(I1293*H1293,2)</f>
        <v>0</v>
      </c>
      <c r="BL1293" s="18" t="s">
        <v>363</v>
      </c>
      <c r="BM1293" s="239" t="s">
        <v>2103</v>
      </c>
    </row>
    <row r="1294" s="14" customFormat="1">
      <c r="A1294" s="14"/>
      <c r="B1294" s="252"/>
      <c r="C1294" s="253"/>
      <c r="D1294" s="243" t="s">
        <v>233</v>
      </c>
      <c r="E1294" s="254" t="s">
        <v>1</v>
      </c>
      <c r="F1294" s="255" t="s">
        <v>2104</v>
      </c>
      <c r="G1294" s="253"/>
      <c r="H1294" s="256">
        <v>3.383</v>
      </c>
      <c r="I1294" s="257"/>
      <c r="J1294" s="253"/>
      <c r="K1294" s="253"/>
      <c r="L1294" s="258"/>
      <c r="M1294" s="259"/>
      <c r="N1294" s="260"/>
      <c r="O1294" s="260"/>
      <c r="P1294" s="260"/>
      <c r="Q1294" s="260"/>
      <c r="R1294" s="260"/>
      <c r="S1294" s="260"/>
      <c r="T1294" s="261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2" t="s">
        <v>233</v>
      </c>
      <c r="AU1294" s="262" t="s">
        <v>85</v>
      </c>
      <c r="AV1294" s="14" t="s">
        <v>85</v>
      </c>
      <c r="AW1294" s="14" t="s">
        <v>32</v>
      </c>
      <c r="AX1294" s="14" t="s">
        <v>83</v>
      </c>
      <c r="AY1294" s="262" t="s">
        <v>224</v>
      </c>
    </row>
    <row r="1295" s="2" customFormat="1" ht="24.15" customHeight="1">
      <c r="A1295" s="39"/>
      <c r="B1295" s="40"/>
      <c r="C1295" s="285" t="s">
        <v>2105</v>
      </c>
      <c r="D1295" s="285" t="s">
        <v>420</v>
      </c>
      <c r="E1295" s="286" t="s">
        <v>2106</v>
      </c>
      <c r="F1295" s="287" t="s">
        <v>2107</v>
      </c>
      <c r="G1295" s="288" t="s">
        <v>332</v>
      </c>
      <c r="H1295" s="289">
        <v>0.081000000000000003</v>
      </c>
      <c r="I1295" s="290"/>
      <c r="J1295" s="291">
        <f>ROUND(I1295*H1295,2)</f>
        <v>0</v>
      </c>
      <c r="K1295" s="287" t="s">
        <v>230</v>
      </c>
      <c r="L1295" s="292"/>
      <c r="M1295" s="293" t="s">
        <v>1</v>
      </c>
      <c r="N1295" s="294" t="s">
        <v>41</v>
      </c>
      <c r="O1295" s="92"/>
      <c r="P1295" s="237">
        <f>O1295*H1295</f>
        <v>0</v>
      </c>
      <c r="Q1295" s="237">
        <v>1</v>
      </c>
      <c r="R1295" s="237">
        <f>Q1295*H1295</f>
        <v>0.081000000000000003</v>
      </c>
      <c r="S1295" s="237">
        <v>0</v>
      </c>
      <c r="T1295" s="238">
        <f>S1295*H1295</f>
        <v>0</v>
      </c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R1295" s="239" t="s">
        <v>480</v>
      </c>
      <c r="AT1295" s="239" t="s">
        <v>420</v>
      </c>
      <c r="AU1295" s="239" t="s">
        <v>85</v>
      </c>
      <c r="AY1295" s="18" t="s">
        <v>224</v>
      </c>
      <c r="BE1295" s="240">
        <f>IF(N1295="základní",J1295,0)</f>
        <v>0</v>
      </c>
      <c r="BF1295" s="240">
        <f>IF(N1295="snížená",J1295,0)</f>
        <v>0</v>
      </c>
      <c r="BG1295" s="240">
        <f>IF(N1295="zákl. přenesená",J1295,0)</f>
        <v>0</v>
      </c>
      <c r="BH1295" s="240">
        <f>IF(N1295="sníž. přenesená",J1295,0)</f>
        <v>0</v>
      </c>
      <c r="BI1295" s="240">
        <f>IF(N1295="nulová",J1295,0)</f>
        <v>0</v>
      </c>
      <c r="BJ1295" s="18" t="s">
        <v>83</v>
      </c>
      <c r="BK1295" s="240">
        <f>ROUND(I1295*H1295,2)</f>
        <v>0</v>
      </c>
      <c r="BL1295" s="18" t="s">
        <v>363</v>
      </c>
      <c r="BM1295" s="239" t="s">
        <v>2108</v>
      </c>
    </row>
    <row r="1296" s="14" customFormat="1">
      <c r="A1296" s="14"/>
      <c r="B1296" s="252"/>
      <c r="C1296" s="253"/>
      <c r="D1296" s="243" t="s">
        <v>233</v>
      </c>
      <c r="E1296" s="254" t="s">
        <v>1</v>
      </c>
      <c r="F1296" s="255" t="s">
        <v>2109</v>
      </c>
      <c r="G1296" s="253"/>
      <c r="H1296" s="256">
        <v>0.081000000000000003</v>
      </c>
      <c r="I1296" s="257"/>
      <c r="J1296" s="253"/>
      <c r="K1296" s="253"/>
      <c r="L1296" s="258"/>
      <c r="M1296" s="259"/>
      <c r="N1296" s="260"/>
      <c r="O1296" s="260"/>
      <c r="P1296" s="260"/>
      <c r="Q1296" s="260"/>
      <c r="R1296" s="260"/>
      <c r="S1296" s="260"/>
      <c r="T1296" s="261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2" t="s">
        <v>233</v>
      </c>
      <c r="AU1296" s="262" t="s">
        <v>85</v>
      </c>
      <c r="AV1296" s="14" t="s">
        <v>85</v>
      </c>
      <c r="AW1296" s="14" t="s">
        <v>32</v>
      </c>
      <c r="AX1296" s="14" t="s">
        <v>83</v>
      </c>
      <c r="AY1296" s="262" t="s">
        <v>224</v>
      </c>
    </row>
    <row r="1297" s="2" customFormat="1" ht="24.15" customHeight="1">
      <c r="A1297" s="39"/>
      <c r="B1297" s="40"/>
      <c r="C1297" s="285" t="s">
        <v>2110</v>
      </c>
      <c r="D1297" s="285" t="s">
        <v>420</v>
      </c>
      <c r="E1297" s="286" t="s">
        <v>2111</v>
      </c>
      <c r="F1297" s="287" t="s">
        <v>2112</v>
      </c>
      <c r="G1297" s="288" t="s">
        <v>332</v>
      </c>
      <c r="H1297" s="289">
        <v>1.296</v>
      </c>
      <c r="I1297" s="290"/>
      <c r="J1297" s="291">
        <f>ROUND(I1297*H1297,2)</f>
        <v>0</v>
      </c>
      <c r="K1297" s="287" t="s">
        <v>230</v>
      </c>
      <c r="L1297" s="292"/>
      <c r="M1297" s="293" t="s">
        <v>1</v>
      </c>
      <c r="N1297" s="294" t="s">
        <v>41</v>
      </c>
      <c r="O1297" s="92"/>
      <c r="P1297" s="237">
        <f>O1297*H1297</f>
        <v>0</v>
      </c>
      <c r="Q1297" s="237">
        <v>1</v>
      </c>
      <c r="R1297" s="237">
        <f>Q1297*H1297</f>
        <v>1.296</v>
      </c>
      <c r="S1297" s="237">
        <v>0</v>
      </c>
      <c r="T1297" s="238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39" t="s">
        <v>480</v>
      </c>
      <c r="AT1297" s="239" t="s">
        <v>420</v>
      </c>
      <c r="AU1297" s="239" t="s">
        <v>85</v>
      </c>
      <c r="AY1297" s="18" t="s">
        <v>224</v>
      </c>
      <c r="BE1297" s="240">
        <f>IF(N1297="základní",J1297,0)</f>
        <v>0</v>
      </c>
      <c r="BF1297" s="240">
        <f>IF(N1297="snížená",J1297,0)</f>
        <v>0</v>
      </c>
      <c r="BG1297" s="240">
        <f>IF(N1297="zákl. přenesená",J1297,0)</f>
        <v>0</v>
      </c>
      <c r="BH1297" s="240">
        <f>IF(N1297="sníž. přenesená",J1297,0)</f>
        <v>0</v>
      </c>
      <c r="BI1297" s="240">
        <f>IF(N1297="nulová",J1297,0)</f>
        <v>0</v>
      </c>
      <c r="BJ1297" s="18" t="s">
        <v>83</v>
      </c>
      <c r="BK1297" s="240">
        <f>ROUND(I1297*H1297,2)</f>
        <v>0</v>
      </c>
      <c r="BL1297" s="18" t="s">
        <v>363</v>
      </c>
      <c r="BM1297" s="239" t="s">
        <v>2113</v>
      </c>
    </row>
    <row r="1298" s="14" customFormat="1">
      <c r="A1298" s="14"/>
      <c r="B1298" s="252"/>
      <c r="C1298" s="253"/>
      <c r="D1298" s="243" t="s">
        <v>233</v>
      </c>
      <c r="E1298" s="254" t="s">
        <v>1</v>
      </c>
      <c r="F1298" s="255" t="s">
        <v>2114</v>
      </c>
      <c r="G1298" s="253"/>
      <c r="H1298" s="256">
        <v>1.296</v>
      </c>
      <c r="I1298" s="257"/>
      <c r="J1298" s="253"/>
      <c r="K1298" s="253"/>
      <c r="L1298" s="258"/>
      <c r="M1298" s="259"/>
      <c r="N1298" s="260"/>
      <c r="O1298" s="260"/>
      <c r="P1298" s="260"/>
      <c r="Q1298" s="260"/>
      <c r="R1298" s="260"/>
      <c r="S1298" s="260"/>
      <c r="T1298" s="261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2" t="s">
        <v>233</v>
      </c>
      <c r="AU1298" s="262" t="s">
        <v>85</v>
      </c>
      <c r="AV1298" s="14" t="s">
        <v>85</v>
      </c>
      <c r="AW1298" s="14" t="s">
        <v>32</v>
      </c>
      <c r="AX1298" s="14" t="s">
        <v>83</v>
      </c>
      <c r="AY1298" s="262" t="s">
        <v>224</v>
      </c>
    </row>
    <row r="1299" s="2" customFormat="1" ht="24.15" customHeight="1">
      <c r="A1299" s="39"/>
      <c r="B1299" s="40"/>
      <c r="C1299" s="228" t="s">
        <v>2115</v>
      </c>
      <c r="D1299" s="228" t="s">
        <v>226</v>
      </c>
      <c r="E1299" s="229" t="s">
        <v>2116</v>
      </c>
      <c r="F1299" s="230" t="s">
        <v>2117</v>
      </c>
      <c r="G1299" s="231" t="s">
        <v>1282</v>
      </c>
      <c r="H1299" s="295"/>
      <c r="I1299" s="233"/>
      <c r="J1299" s="234">
        <f>ROUND(I1299*H1299,2)</f>
        <v>0</v>
      </c>
      <c r="K1299" s="230" t="s">
        <v>230</v>
      </c>
      <c r="L1299" s="45"/>
      <c r="M1299" s="235" t="s">
        <v>1</v>
      </c>
      <c r="N1299" s="236" t="s">
        <v>41</v>
      </c>
      <c r="O1299" s="92"/>
      <c r="P1299" s="237">
        <f>O1299*H1299</f>
        <v>0</v>
      </c>
      <c r="Q1299" s="237">
        <v>0</v>
      </c>
      <c r="R1299" s="237">
        <f>Q1299*H1299</f>
        <v>0</v>
      </c>
      <c r="S1299" s="237">
        <v>0</v>
      </c>
      <c r="T1299" s="238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39" t="s">
        <v>363</v>
      </c>
      <c r="AT1299" s="239" t="s">
        <v>226</v>
      </c>
      <c r="AU1299" s="239" t="s">
        <v>85</v>
      </c>
      <c r="AY1299" s="18" t="s">
        <v>224</v>
      </c>
      <c r="BE1299" s="240">
        <f>IF(N1299="základní",J1299,0)</f>
        <v>0</v>
      </c>
      <c r="BF1299" s="240">
        <f>IF(N1299="snížená",J1299,0)</f>
        <v>0</v>
      </c>
      <c r="BG1299" s="240">
        <f>IF(N1299="zákl. přenesená",J1299,0)</f>
        <v>0</v>
      </c>
      <c r="BH1299" s="240">
        <f>IF(N1299="sníž. přenesená",J1299,0)</f>
        <v>0</v>
      </c>
      <c r="BI1299" s="240">
        <f>IF(N1299="nulová",J1299,0)</f>
        <v>0</v>
      </c>
      <c r="BJ1299" s="18" t="s">
        <v>83</v>
      </c>
      <c r="BK1299" s="240">
        <f>ROUND(I1299*H1299,2)</f>
        <v>0</v>
      </c>
      <c r="BL1299" s="18" t="s">
        <v>363</v>
      </c>
      <c r="BM1299" s="239" t="s">
        <v>2118</v>
      </c>
    </row>
    <row r="1300" s="12" customFormat="1" ht="22.8" customHeight="1">
      <c r="A1300" s="12"/>
      <c r="B1300" s="212"/>
      <c r="C1300" s="213"/>
      <c r="D1300" s="214" t="s">
        <v>75</v>
      </c>
      <c r="E1300" s="226" t="s">
        <v>2119</v>
      </c>
      <c r="F1300" s="226" t="s">
        <v>2120</v>
      </c>
      <c r="G1300" s="213"/>
      <c r="H1300" s="213"/>
      <c r="I1300" s="216"/>
      <c r="J1300" s="227">
        <f>BK1300</f>
        <v>0</v>
      </c>
      <c r="K1300" s="213"/>
      <c r="L1300" s="218"/>
      <c r="M1300" s="219"/>
      <c r="N1300" s="220"/>
      <c r="O1300" s="220"/>
      <c r="P1300" s="221">
        <f>SUM(P1301:P1343)</f>
        <v>0</v>
      </c>
      <c r="Q1300" s="220"/>
      <c r="R1300" s="221">
        <f>SUM(R1301:R1343)</f>
        <v>9.4923040000000007</v>
      </c>
      <c r="S1300" s="220"/>
      <c r="T1300" s="222">
        <f>SUM(T1301:T1343)</f>
        <v>14.280288999999998</v>
      </c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R1300" s="223" t="s">
        <v>85</v>
      </c>
      <c r="AT1300" s="224" t="s">
        <v>75</v>
      </c>
      <c r="AU1300" s="224" t="s">
        <v>83</v>
      </c>
      <c r="AY1300" s="223" t="s">
        <v>224</v>
      </c>
      <c r="BK1300" s="225">
        <f>SUM(BK1301:BK1343)</f>
        <v>0</v>
      </c>
    </row>
    <row r="1301" s="2" customFormat="1" ht="16.5" customHeight="1">
      <c r="A1301" s="39"/>
      <c r="B1301" s="40"/>
      <c r="C1301" s="228" t="s">
        <v>2121</v>
      </c>
      <c r="D1301" s="228" t="s">
        <v>226</v>
      </c>
      <c r="E1301" s="229" t="s">
        <v>2122</v>
      </c>
      <c r="F1301" s="230" t="s">
        <v>2123</v>
      </c>
      <c r="G1301" s="231" t="s">
        <v>296</v>
      </c>
      <c r="H1301" s="232">
        <v>261.30000000000001</v>
      </c>
      <c r="I1301" s="233"/>
      <c r="J1301" s="234">
        <f>ROUND(I1301*H1301,2)</f>
        <v>0</v>
      </c>
      <c r="K1301" s="230" t="s">
        <v>230</v>
      </c>
      <c r="L1301" s="45"/>
      <c r="M1301" s="235" t="s">
        <v>1</v>
      </c>
      <c r="N1301" s="236" t="s">
        <v>41</v>
      </c>
      <c r="O1301" s="92"/>
      <c r="P1301" s="237">
        <f>O1301*H1301</f>
        <v>0</v>
      </c>
      <c r="Q1301" s="237">
        <v>0.00029999999999999997</v>
      </c>
      <c r="R1301" s="237">
        <f>Q1301*H1301</f>
        <v>0.078390000000000001</v>
      </c>
      <c r="S1301" s="237">
        <v>0</v>
      </c>
      <c r="T1301" s="238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9" t="s">
        <v>363</v>
      </c>
      <c r="AT1301" s="239" t="s">
        <v>226</v>
      </c>
      <c r="AU1301" s="239" t="s">
        <v>85</v>
      </c>
      <c r="AY1301" s="18" t="s">
        <v>224</v>
      </c>
      <c r="BE1301" s="240">
        <f>IF(N1301="základní",J1301,0)</f>
        <v>0</v>
      </c>
      <c r="BF1301" s="240">
        <f>IF(N1301="snížená",J1301,0)</f>
        <v>0</v>
      </c>
      <c r="BG1301" s="240">
        <f>IF(N1301="zákl. přenesená",J1301,0)</f>
        <v>0</v>
      </c>
      <c r="BH1301" s="240">
        <f>IF(N1301="sníž. přenesená",J1301,0)</f>
        <v>0</v>
      </c>
      <c r="BI1301" s="240">
        <f>IF(N1301="nulová",J1301,0)</f>
        <v>0</v>
      </c>
      <c r="BJ1301" s="18" t="s">
        <v>83</v>
      </c>
      <c r="BK1301" s="240">
        <f>ROUND(I1301*H1301,2)</f>
        <v>0</v>
      </c>
      <c r="BL1301" s="18" t="s">
        <v>363</v>
      </c>
      <c r="BM1301" s="239" t="s">
        <v>2124</v>
      </c>
    </row>
    <row r="1302" s="14" customFormat="1">
      <c r="A1302" s="14"/>
      <c r="B1302" s="252"/>
      <c r="C1302" s="253"/>
      <c r="D1302" s="243" t="s">
        <v>233</v>
      </c>
      <c r="E1302" s="254" t="s">
        <v>1</v>
      </c>
      <c r="F1302" s="255" t="s">
        <v>2125</v>
      </c>
      <c r="G1302" s="253"/>
      <c r="H1302" s="256">
        <v>261.30000000000001</v>
      </c>
      <c r="I1302" s="257"/>
      <c r="J1302" s="253"/>
      <c r="K1302" s="253"/>
      <c r="L1302" s="258"/>
      <c r="M1302" s="259"/>
      <c r="N1302" s="260"/>
      <c r="O1302" s="260"/>
      <c r="P1302" s="260"/>
      <c r="Q1302" s="260"/>
      <c r="R1302" s="260"/>
      <c r="S1302" s="260"/>
      <c r="T1302" s="261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2" t="s">
        <v>233</v>
      </c>
      <c r="AU1302" s="262" t="s">
        <v>85</v>
      </c>
      <c r="AV1302" s="14" t="s">
        <v>85</v>
      </c>
      <c r="AW1302" s="14" t="s">
        <v>32</v>
      </c>
      <c r="AX1302" s="14" t="s">
        <v>83</v>
      </c>
      <c r="AY1302" s="262" t="s">
        <v>224</v>
      </c>
    </row>
    <row r="1303" s="2" customFormat="1" ht="21.75" customHeight="1">
      <c r="A1303" s="39"/>
      <c r="B1303" s="40"/>
      <c r="C1303" s="228" t="s">
        <v>2126</v>
      </c>
      <c r="D1303" s="228" t="s">
        <v>226</v>
      </c>
      <c r="E1303" s="229" t="s">
        <v>2127</v>
      </c>
      <c r="F1303" s="230" t="s">
        <v>2128</v>
      </c>
      <c r="G1303" s="231" t="s">
        <v>296</v>
      </c>
      <c r="H1303" s="232">
        <v>183.19999999999999</v>
      </c>
      <c r="I1303" s="233"/>
      <c r="J1303" s="234">
        <f>ROUND(I1303*H1303,2)</f>
        <v>0</v>
      </c>
      <c r="K1303" s="230" t="s">
        <v>230</v>
      </c>
      <c r="L1303" s="45"/>
      <c r="M1303" s="235" t="s">
        <v>1</v>
      </c>
      <c r="N1303" s="236" t="s">
        <v>41</v>
      </c>
      <c r="O1303" s="92"/>
      <c r="P1303" s="237">
        <f>O1303*H1303</f>
        <v>0</v>
      </c>
      <c r="Q1303" s="237">
        <v>0.0045500000000000002</v>
      </c>
      <c r="R1303" s="237">
        <f>Q1303*H1303</f>
        <v>0.83355999999999997</v>
      </c>
      <c r="S1303" s="237">
        <v>0</v>
      </c>
      <c r="T1303" s="238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39" t="s">
        <v>363</v>
      </c>
      <c r="AT1303" s="239" t="s">
        <v>226</v>
      </c>
      <c r="AU1303" s="239" t="s">
        <v>85</v>
      </c>
      <c r="AY1303" s="18" t="s">
        <v>224</v>
      </c>
      <c r="BE1303" s="240">
        <f>IF(N1303="základní",J1303,0)</f>
        <v>0</v>
      </c>
      <c r="BF1303" s="240">
        <f>IF(N1303="snížená",J1303,0)</f>
        <v>0</v>
      </c>
      <c r="BG1303" s="240">
        <f>IF(N1303="zákl. přenesená",J1303,0)</f>
        <v>0</v>
      </c>
      <c r="BH1303" s="240">
        <f>IF(N1303="sníž. přenesená",J1303,0)</f>
        <v>0</v>
      </c>
      <c r="BI1303" s="240">
        <f>IF(N1303="nulová",J1303,0)</f>
        <v>0</v>
      </c>
      <c r="BJ1303" s="18" t="s">
        <v>83</v>
      </c>
      <c r="BK1303" s="240">
        <f>ROUND(I1303*H1303,2)</f>
        <v>0</v>
      </c>
      <c r="BL1303" s="18" t="s">
        <v>363</v>
      </c>
      <c r="BM1303" s="239" t="s">
        <v>2129</v>
      </c>
    </row>
    <row r="1304" s="14" customFormat="1">
      <c r="A1304" s="14"/>
      <c r="B1304" s="252"/>
      <c r="C1304" s="253"/>
      <c r="D1304" s="243" t="s">
        <v>233</v>
      </c>
      <c r="E1304" s="254" t="s">
        <v>1</v>
      </c>
      <c r="F1304" s="255" t="s">
        <v>2130</v>
      </c>
      <c r="G1304" s="253"/>
      <c r="H1304" s="256">
        <v>183.19999999999999</v>
      </c>
      <c r="I1304" s="257"/>
      <c r="J1304" s="253"/>
      <c r="K1304" s="253"/>
      <c r="L1304" s="258"/>
      <c r="M1304" s="259"/>
      <c r="N1304" s="260"/>
      <c r="O1304" s="260"/>
      <c r="P1304" s="260"/>
      <c r="Q1304" s="260"/>
      <c r="R1304" s="260"/>
      <c r="S1304" s="260"/>
      <c r="T1304" s="261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2" t="s">
        <v>233</v>
      </c>
      <c r="AU1304" s="262" t="s">
        <v>85</v>
      </c>
      <c r="AV1304" s="14" t="s">
        <v>85</v>
      </c>
      <c r="AW1304" s="14" t="s">
        <v>32</v>
      </c>
      <c r="AX1304" s="14" t="s">
        <v>83</v>
      </c>
      <c r="AY1304" s="262" t="s">
        <v>224</v>
      </c>
    </row>
    <row r="1305" s="2" customFormat="1" ht="24.15" customHeight="1">
      <c r="A1305" s="39"/>
      <c r="B1305" s="40"/>
      <c r="C1305" s="228" t="s">
        <v>2131</v>
      </c>
      <c r="D1305" s="228" t="s">
        <v>226</v>
      </c>
      <c r="E1305" s="229" t="s">
        <v>2132</v>
      </c>
      <c r="F1305" s="230" t="s">
        <v>2133</v>
      </c>
      <c r="G1305" s="231" t="s">
        <v>416</v>
      </c>
      <c r="H1305" s="232">
        <v>180</v>
      </c>
      <c r="I1305" s="233"/>
      <c r="J1305" s="234">
        <f>ROUND(I1305*H1305,2)</f>
        <v>0</v>
      </c>
      <c r="K1305" s="230" t="s">
        <v>230</v>
      </c>
      <c r="L1305" s="45"/>
      <c r="M1305" s="235" t="s">
        <v>1</v>
      </c>
      <c r="N1305" s="236" t="s">
        <v>41</v>
      </c>
      <c r="O1305" s="92"/>
      <c r="P1305" s="237">
        <f>O1305*H1305</f>
        <v>0</v>
      </c>
      <c r="Q1305" s="237">
        <v>0.00058</v>
      </c>
      <c r="R1305" s="237">
        <f>Q1305*H1305</f>
        <v>0.10440000000000001</v>
      </c>
      <c r="S1305" s="237">
        <v>0</v>
      </c>
      <c r="T1305" s="238">
        <f>S1305*H1305</f>
        <v>0</v>
      </c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R1305" s="239" t="s">
        <v>363</v>
      </c>
      <c r="AT1305" s="239" t="s">
        <v>226</v>
      </c>
      <c r="AU1305" s="239" t="s">
        <v>85</v>
      </c>
      <c r="AY1305" s="18" t="s">
        <v>224</v>
      </c>
      <c r="BE1305" s="240">
        <f>IF(N1305="základní",J1305,0)</f>
        <v>0</v>
      </c>
      <c r="BF1305" s="240">
        <f>IF(N1305="snížená",J1305,0)</f>
        <v>0</v>
      </c>
      <c r="BG1305" s="240">
        <f>IF(N1305="zákl. přenesená",J1305,0)</f>
        <v>0</v>
      </c>
      <c r="BH1305" s="240">
        <f>IF(N1305="sníž. přenesená",J1305,0)</f>
        <v>0</v>
      </c>
      <c r="BI1305" s="240">
        <f>IF(N1305="nulová",J1305,0)</f>
        <v>0</v>
      </c>
      <c r="BJ1305" s="18" t="s">
        <v>83</v>
      </c>
      <c r="BK1305" s="240">
        <f>ROUND(I1305*H1305,2)</f>
        <v>0</v>
      </c>
      <c r="BL1305" s="18" t="s">
        <v>363</v>
      </c>
      <c r="BM1305" s="239" t="s">
        <v>2134</v>
      </c>
    </row>
    <row r="1306" s="14" customFormat="1">
      <c r="A1306" s="14"/>
      <c r="B1306" s="252"/>
      <c r="C1306" s="253"/>
      <c r="D1306" s="243" t="s">
        <v>233</v>
      </c>
      <c r="E1306" s="254" t="s">
        <v>1</v>
      </c>
      <c r="F1306" s="255" t="s">
        <v>2135</v>
      </c>
      <c r="G1306" s="253"/>
      <c r="H1306" s="256">
        <v>32.799999999999997</v>
      </c>
      <c r="I1306" s="257"/>
      <c r="J1306" s="253"/>
      <c r="K1306" s="253"/>
      <c r="L1306" s="258"/>
      <c r="M1306" s="259"/>
      <c r="N1306" s="260"/>
      <c r="O1306" s="260"/>
      <c r="P1306" s="260"/>
      <c r="Q1306" s="260"/>
      <c r="R1306" s="260"/>
      <c r="S1306" s="260"/>
      <c r="T1306" s="261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2" t="s">
        <v>233</v>
      </c>
      <c r="AU1306" s="262" t="s">
        <v>85</v>
      </c>
      <c r="AV1306" s="14" t="s">
        <v>85</v>
      </c>
      <c r="AW1306" s="14" t="s">
        <v>32</v>
      </c>
      <c r="AX1306" s="14" t="s">
        <v>76</v>
      </c>
      <c r="AY1306" s="262" t="s">
        <v>224</v>
      </c>
    </row>
    <row r="1307" s="14" customFormat="1">
      <c r="A1307" s="14"/>
      <c r="B1307" s="252"/>
      <c r="C1307" s="253"/>
      <c r="D1307" s="243" t="s">
        <v>233</v>
      </c>
      <c r="E1307" s="254" t="s">
        <v>1</v>
      </c>
      <c r="F1307" s="255" t="s">
        <v>2136</v>
      </c>
      <c r="G1307" s="253"/>
      <c r="H1307" s="256">
        <v>46.200000000000003</v>
      </c>
      <c r="I1307" s="257"/>
      <c r="J1307" s="253"/>
      <c r="K1307" s="253"/>
      <c r="L1307" s="258"/>
      <c r="M1307" s="259"/>
      <c r="N1307" s="260"/>
      <c r="O1307" s="260"/>
      <c r="P1307" s="260"/>
      <c r="Q1307" s="260"/>
      <c r="R1307" s="260"/>
      <c r="S1307" s="260"/>
      <c r="T1307" s="261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2" t="s">
        <v>233</v>
      </c>
      <c r="AU1307" s="262" t="s">
        <v>85</v>
      </c>
      <c r="AV1307" s="14" t="s">
        <v>85</v>
      </c>
      <c r="AW1307" s="14" t="s">
        <v>32</v>
      </c>
      <c r="AX1307" s="14" t="s">
        <v>76</v>
      </c>
      <c r="AY1307" s="262" t="s">
        <v>224</v>
      </c>
    </row>
    <row r="1308" s="14" customFormat="1">
      <c r="A1308" s="14"/>
      <c r="B1308" s="252"/>
      <c r="C1308" s="253"/>
      <c r="D1308" s="243" t="s">
        <v>233</v>
      </c>
      <c r="E1308" s="254" t="s">
        <v>1</v>
      </c>
      <c r="F1308" s="255" t="s">
        <v>2137</v>
      </c>
      <c r="G1308" s="253"/>
      <c r="H1308" s="256">
        <v>34.600000000000001</v>
      </c>
      <c r="I1308" s="257"/>
      <c r="J1308" s="253"/>
      <c r="K1308" s="253"/>
      <c r="L1308" s="258"/>
      <c r="M1308" s="259"/>
      <c r="N1308" s="260"/>
      <c r="O1308" s="260"/>
      <c r="P1308" s="260"/>
      <c r="Q1308" s="260"/>
      <c r="R1308" s="260"/>
      <c r="S1308" s="260"/>
      <c r="T1308" s="261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2" t="s">
        <v>233</v>
      </c>
      <c r="AU1308" s="262" t="s">
        <v>85</v>
      </c>
      <c r="AV1308" s="14" t="s">
        <v>85</v>
      </c>
      <c r="AW1308" s="14" t="s">
        <v>32</v>
      </c>
      <c r="AX1308" s="14" t="s">
        <v>76</v>
      </c>
      <c r="AY1308" s="262" t="s">
        <v>224</v>
      </c>
    </row>
    <row r="1309" s="14" customFormat="1">
      <c r="A1309" s="14"/>
      <c r="B1309" s="252"/>
      <c r="C1309" s="253"/>
      <c r="D1309" s="243" t="s">
        <v>233</v>
      </c>
      <c r="E1309" s="254" t="s">
        <v>1</v>
      </c>
      <c r="F1309" s="255" t="s">
        <v>2138</v>
      </c>
      <c r="G1309" s="253"/>
      <c r="H1309" s="256">
        <v>10.199999999999999</v>
      </c>
      <c r="I1309" s="257"/>
      <c r="J1309" s="253"/>
      <c r="K1309" s="253"/>
      <c r="L1309" s="258"/>
      <c r="M1309" s="259"/>
      <c r="N1309" s="260"/>
      <c r="O1309" s="260"/>
      <c r="P1309" s="260"/>
      <c r="Q1309" s="260"/>
      <c r="R1309" s="260"/>
      <c r="S1309" s="260"/>
      <c r="T1309" s="261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2" t="s">
        <v>233</v>
      </c>
      <c r="AU1309" s="262" t="s">
        <v>85</v>
      </c>
      <c r="AV1309" s="14" t="s">
        <v>85</v>
      </c>
      <c r="AW1309" s="14" t="s">
        <v>32</v>
      </c>
      <c r="AX1309" s="14" t="s">
        <v>76</v>
      </c>
      <c r="AY1309" s="262" t="s">
        <v>224</v>
      </c>
    </row>
    <row r="1310" s="14" customFormat="1">
      <c r="A1310" s="14"/>
      <c r="B1310" s="252"/>
      <c r="C1310" s="253"/>
      <c r="D1310" s="243" t="s">
        <v>233</v>
      </c>
      <c r="E1310" s="254" t="s">
        <v>1</v>
      </c>
      <c r="F1310" s="255" t="s">
        <v>2139</v>
      </c>
      <c r="G1310" s="253"/>
      <c r="H1310" s="256">
        <v>12.119999999999999</v>
      </c>
      <c r="I1310" s="257"/>
      <c r="J1310" s="253"/>
      <c r="K1310" s="253"/>
      <c r="L1310" s="258"/>
      <c r="M1310" s="259"/>
      <c r="N1310" s="260"/>
      <c r="O1310" s="260"/>
      <c r="P1310" s="260"/>
      <c r="Q1310" s="260"/>
      <c r="R1310" s="260"/>
      <c r="S1310" s="260"/>
      <c r="T1310" s="261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2" t="s">
        <v>233</v>
      </c>
      <c r="AU1310" s="262" t="s">
        <v>85</v>
      </c>
      <c r="AV1310" s="14" t="s">
        <v>85</v>
      </c>
      <c r="AW1310" s="14" t="s">
        <v>32</v>
      </c>
      <c r="AX1310" s="14" t="s">
        <v>76</v>
      </c>
      <c r="AY1310" s="262" t="s">
        <v>224</v>
      </c>
    </row>
    <row r="1311" s="14" customFormat="1">
      <c r="A1311" s="14"/>
      <c r="B1311" s="252"/>
      <c r="C1311" s="253"/>
      <c r="D1311" s="243" t="s">
        <v>233</v>
      </c>
      <c r="E1311" s="254" t="s">
        <v>1</v>
      </c>
      <c r="F1311" s="255" t="s">
        <v>2140</v>
      </c>
      <c r="G1311" s="253"/>
      <c r="H1311" s="256">
        <v>15.4</v>
      </c>
      <c r="I1311" s="257"/>
      <c r="J1311" s="253"/>
      <c r="K1311" s="253"/>
      <c r="L1311" s="258"/>
      <c r="M1311" s="259"/>
      <c r="N1311" s="260"/>
      <c r="O1311" s="260"/>
      <c r="P1311" s="260"/>
      <c r="Q1311" s="260"/>
      <c r="R1311" s="260"/>
      <c r="S1311" s="260"/>
      <c r="T1311" s="261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2" t="s">
        <v>233</v>
      </c>
      <c r="AU1311" s="262" t="s">
        <v>85</v>
      </c>
      <c r="AV1311" s="14" t="s">
        <v>85</v>
      </c>
      <c r="AW1311" s="14" t="s">
        <v>32</v>
      </c>
      <c r="AX1311" s="14" t="s">
        <v>76</v>
      </c>
      <c r="AY1311" s="262" t="s">
        <v>224</v>
      </c>
    </row>
    <row r="1312" s="14" customFormat="1">
      <c r="A1312" s="14"/>
      <c r="B1312" s="252"/>
      <c r="C1312" s="253"/>
      <c r="D1312" s="243" t="s">
        <v>233</v>
      </c>
      <c r="E1312" s="254" t="s">
        <v>1</v>
      </c>
      <c r="F1312" s="255" t="s">
        <v>2141</v>
      </c>
      <c r="G1312" s="253"/>
      <c r="H1312" s="256">
        <v>12.890000000000001</v>
      </c>
      <c r="I1312" s="257"/>
      <c r="J1312" s="253"/>
      <c r="K1312" s="253"/>
      <c r="L1312" s="258"/>
      <c r="M1312" s="259"/>
      <c r="N1312" s="260"/>
      <c r="O1312" s="260"/>
      <c r="P1312" s="260"/>
      <c r="Q1312" s="260"/>
      <c r="R1312" s="260"/>
      <c r="S1312" s="260"/>
      <c r="T1312" s="261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2" t="s">
        <v>233</v>
      </c>
      <c r="AU1312" s="262" t="s">
        <v>85</v>
      </c>
      <c r="AV1312" s="14" t="s">
        <v>85</v>
      </c>
      <c r="AW1312" s="14" t="s">
        <v>32</v>
      </c>
      <c r="AX1312" s="14" t="s">
        <v>76</v>
      </c>
      <c r="AY1312" s="262" t="s">
        <v>224</v>
      </c>
    </row>
    <row r="1313" s="14" customFormat="1">
      <c r="A1313" s="14"/>
      <c r="B1313" s="252"/>
      <c r="C1313" s="253"/>
      <c r="D1313" s="243" t="s">
        <v>233</v>
      </c>
      <c r="E1313" s="254" t="s">
        <v>1</v>
      </c>
      <c r="F1313" s="255" t="s">
        <v>2142</v>
      </c>
      <c r="G1313" s="253"/>
      <c r="H1313" s="256">
        <v>15.699999999999999</v>
      </c>
      <c r="I1313" s="257"/>
      <c r="J1313" s="253"/>
      <c r="K1313" s="253"/>
      <c r="L1313" s="258"/>
      <c r="M1313" s="259"/>
      <c r="N1313" s="260"/>
      <c r="O1313" s="260"/>
      <c r="P1313" s="260"/>
      <c r="Q1313" s="260"/>
      <c r="R1313" s="260"/>
      <c r="S1313" s="260"/>
      <c r="T1313" s="261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2" t="s">
        <v>233</v>
      </c>
      <c r="AU1313" s="262" t="s">
        <v>85</v>
      </c>
      <c r="AV1313" s="14" t="s">
        <v>85</v>
      </c>
      <c r="AW1313" s="14" t="s">
        <v>32</v>
      </c>
      <c r="AX1313" s="14" t="s">
        <v>76</v>
      </c>
      <c r="AY1313" s="262" t="s">
        <v>224</v>
      </c>
    </row>
    <row r="1314" s="15" customFormat="1">
      <c r="A1314" s="15"/>
      <c r="B1314" s="263"/>
      <c r="C1314" s="264"/>
      <c r="D1314" s="243" t="s">
        <v>233</v>
      </c>
      <c r="E1314" s="265" t="s">
        <v>1</v>
      </c>
      <c r="F1314" s="266" t="s">
        <v>237</v>
      </c>
      <c r="G1314" s="264"/>
      <c r="H1314" s="267">
        <v>179.91</v>
      </c>
      <c r="I1314" s="268"/>
      <c r="J1314" s="264"/>
      <c r="K1314" s="264"/>
      <c r="L1314" s="269"/>
      <c r="M1314" s="270"/>
      <c r="N1314" s="271"/>
      <c r="O1314" s="271"/>
      <c r="P1314" s="271"/>
      <c r="Q1314" s="271"/>
      <c r="R1314" s="271"/>
      <c r="S1314" s="271"/>
      <c r="T1314" s="272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73" t="s">
        <v>233</v>
      </c>
      <c r="AU1314" s="273" t="s">
        <v>85</v>
      </c>
      <c r="AV1314" s="15" t="s">
        <v>231</v>
      </c>
      <c r="AW1314" s="15" t="s">
        <v>32</v>
      </c>
      <c r="AX1314" s="15" t="s">
        <v>76</v>
      </c>
      <c r="AY1314" s="273" t="s">
        <v>224</v>
      </c>
    </row>
    <row r="1315" s="14" customFormat="1">
      <c r="A1315" s="14"/>
      <c r="B1315" s="252"/>
      <c r="C1315" s="253"/>
      <c r="D1315" s="243" t="s">
        <v>233</v>
      </c>
      <c r="E1315" s="254" t="s">
        <v>1</v>
      </c>
      <c r="F1315" s="255" t="s">
        <v>1483</v>
      </c>
      <c r="G1315" s="253"/>
      <c r="H1315" s="256">
        <v>180</v>
      </c>
      <c r="I1315" s="257"/>
      <c r="J1315" s="253"/>
      <c r="K1315" s="253"/>
      <c r="L1315" s="258"/>
      <c r="M1315" s="259"/>
      <c r="N1315" s="260"/>
      <c r="O1315" s="260"/>
      <c r="P1315" s="260"/>
      <c r="Q1315" s="260"/>
      <c r="R1315" s="260"/>
      <c r="S1315" s="260"/>
      <c r="T1315" s="261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2" t="s">
        <v>233</v>
      </c>
      <c r="AU1315" s="262" t="s">
        <v>85</v>
      </c>
      <c r="AV1315" s="14" t="s">
        <v>85</v>
      </c>
      <c r="AW1315" s="14" t="s">
        <v>32</v>
      </c>
      <c r="AX1315" s="14" t="s">
        <v>83</v>
      </c>
      <c r="AY1315" s="262" t="s">
        <v>224</v>
      </c>
    </row>
    <row r="1316" s="2" customFormat="1" ht="16.5" customHeight="1">
      <c r="A1316" s="39"/>
      <c r="B1316" s="40"/>
      <c r="C1316" s="285" t="s">
        <v>2143</v>
      </c>
      <c r="D1316" s="285" t="s">
        <v>420</v>
      </c>
      <c r="E1316" s="286" t="s">
        <v>2144</v>
      </c>
      <c r="F1316" s="287" t="s">
        <v>2145</v>
      </c>
      <c r="G1316" s="288" t="s">
        <v>416</v>
      </c>
      <c r="H1316" s="289">
        <v>198</v>
      </c>
      <c r="I1316" s="290"/>
      <c r="J1316" s="291">
        <f>ROUND(I1316*H1316,2)</f>
        <v>0</v>
      </c>
      <c r="K1316" s="287" t="s">
        <v>230</v>
      </c>
      <c r="L1316" s="292"/>
      <c r="M1316" s="293" t="s">
        <v>1</v>
      </c>
      <c r="N1316" s="294" t="s">
        <v>41</v>
      </c>
      <c r="O1316" s="92"/>
      <c r="P1316" s="237">
        <f>O1316*H1316</f>
        <v>0</v>
      </c>
      <c r="Q1316" s="237">
        <v>0.0011999999999999999</v>
      </c>
      <c r="R1316" s="237">
        <f>Q1316*H1316</f>
        <v>0.23759999999999998</v>
      </c>
      <c r="S1316" s="237">
        <v>0</v>
      </c>
      <c r="T1316" s="238">
        <f>S1316*H1316</f>
        <v>0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39" t="s">
        <v>480</v>
      </c>
      <c r="AT1316" s="239" t="s">
        <v>420</v>
      </c>
      <c r="AU1316" s="239" t="s">
        <v>85</v>
      </c>
      <c r="AY1316" s="18" t="s">
        <v>224</v>
      </c>
      <c r="BE1316" s="240">
        <f>IF(N1316="základní",J1316,0)</f>
        <v>0</v>
      </c>
      <c r="BF1316" s="240">
        <f>IF(N1316="snížená",J1316,0)</f>
        <v>0</v>
      </c>
      <c r="BG1316" s="240">
        <f>IF(N1316="zákl. přenesená",J1316,0)</f>
        <v>0</v>
      </c>
      <c r="BH1316" s="240">
        <f>IF(N1316="sníž. přenesená",J1316,0)</f>
        <v>0</v>
      </c>
      <c r="BI1316" s="240">
        <f>IF(N1316="nulová",J1316,0)</f>
        <v>0</v>
      </c>
      <c r="BJ1316" s="18" t="s">
        <v>83</v>
      </c>
      <c r="BK1316" s="240">
        <f>ROUND(I1316*H1316,2)</f>
        <v>0</v>
      </c>
      <c r="BL1316" s="18" t="s">
        <v>363</v>
      </c>
      <c r="BM1316" s="239" t="s">
        <v>2146</v>
      </c>
    </row>
    <row r="1317" s="14" customFormat="1">
      <c r="A1317" s="14"/>
      <c r="B1317" s="252"/>
      <c r="C1317" s="253"/>
      <c r="D1317" s="243" t="s">
        <v>233</v>
      </c>
      <c r="E1317" s="253"/>
      <c r="F1317" s="255" t="s">
        <v>2147</v>
      </c>
      <c r="G1317" s="253"/>
      <c r="H1317" s="256">
        <v>198</v>
      </c>
      <c r="I1317" s="257"/>
      <c r="J1317" s="253"/>
      <c r="K1317" s="253"/>
      <c r="L1317" s="258"/>
      <c r="M1317" s="259"/>
      <c r="N1317" s="260"/>
      <c r="O1317" s="260"/>
      <c r="P1317" s="260"/>
      <c r="Q1317" s="260"/>
      <c r="R1317" s="260"/>
      <c r="S1317" s="260"/>
      <c r="T1317" s="261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2" t="s">
        <v>233</v>
      </c>
      <c r="AU1317" s="262" t="s">
        <v>85</v>
      </c>
      <c r="AV1317" s="14" t="s">
        <v>85</v>
      </c>
      <c r="AW1317" s="14" t="s">
        <v>4</v>
      </c>
      <c r="AX1317" s="14" t="s">
        <v>83</v>
      </c>
      <c r="AY1317" s="262" t="s">
        <v>224</v>
      </c>
    </row>
    <row r="1318" s="2" customFormat="1" ht="24.15" customHeight="1">
      <c r="A1318" s="39"/>
      <c r="B1318" s="40"/>
      <c r="C1318" s="228" t="s">
        <v>2148</v>
      </c>
      <c r="D1318" s="228" t="s">
        <v>226</v>
      </c>
      <c r="E1318" s="229" t="s">
        <v>2149</v>
      </c>
      <c r="F1318" s="230" t="s">
        <v>2150</v>
      </c>
      <c r="G1318" s="231" t="s">
        <v>296</v>
      </c>
      <c r="H1318" s="232">
        <v>171.69999999999999</v>
      </c>
      <c r="I1318" s="233"/>
      <c r="J1318" s="234">
        <f>ROUND(I1318*H1318,2)</f>
        <v>0</v>
      </c>
      <c r="K1318" s="230" t="s">
        <v>230</v>
      </c>
      <c r="L1318" s="45"/>
      <c r="M1318" s="235" t="s">
        <v>1</v>
      </c>
      <c r="N1318" s="236" t="s">
        <v>41</v>
      </c>
      <c r="O1318" s="92"/>
      <c r="P1318" s="237">
        <f>O1318*H1318</f>
        <v>0</v>
      </c>
      <c r="Q1318" s="237">
        <v>0</v>
      </c>
      <c r="R1318" s="237">
        <f>Q1318*H1318</f>
        <v>0</v>
      </c>
      <c r="S1318" s="237">
        <v>0.083169999999999994</v>
      </c>
      <c r="T1318" s="238">
        <f>S1318*H1318</f>
        <v>14.280288999999998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39" t="s">
        <v>363</v>
      </c>
      <c r="AT1318" s="239" t="s">
        <v>226</v>
      </c>
      <c r="AU1318" s="239" t="s">
        <v>85</v>
      </c>
      <c r="AY1318" s="18" t="s">
        <v>224</v>
      </c>
      <c r="BE1318" s="240">
        <f>IF(N1318="základní",J1318,0)</f>
        <v>0</v>
      </c>
      <c r="BF1318" s="240">
        <f>IF(N1318="snížená",J1318,0)</f>
        <v>0</v>
      </c>
      <c r="BG1318" s="240">
        <f>IF(N1318="zákl. přenesená",J1318,0)</f>
        <v>0</v>
      </c>
      <c r="BH1318" s="240">
        <f>IF(N1318="sníž. přenesená",J1318,0)</f>
        <v>0</v>
      </c>
      <c r="BI1318" s="240">
        <f>IF(N1318="nulová",J1318,0)</f>
        <v>0</v>
      </c>
      <c r="BJ1318" s="18" t="s">
        <v>83</v>
      </c>
      <c r="BK1318" s="240">
        <f>ROUND(I1318*H1318,2)</f>
        <v>0</v>
      </c>
      <c r="BL1318" s="18" t="s">
        <v>363</v>
      </c>
      <c r="BM1318" s="239" t="s">
        <v>2151</v>
      </c>
    </row>
    <row r="1319" s="13" customFormat="1">
      <c r="A1319" s="13"/>
      <c r="B1319" s="241"/>
      <c r="C1319" s="242"/>
      <c r="D1319" s="243" t="s">
        <v>233</v>
      </c>
      <c r="E1319" s="244" t="s">
        <v>1</v>
      </c>
      <c r="F1319" s="245" t="s">
        <v>1074</v>
      </c>
      <c r="G1319" s="242"/>
      <c r="H1319" s="244" t="s">
        <v>1</v>
      </c>
      <c r="I1319" s="246"/>
      <c r="J1319" s="242"/>
      <c r="K1319" s="242"/>
      <c r="L1319" s="247"/>
      <c r="M1319" s="248"/>
      <c r="N1319" s="249"/>
      <c r="O1319" s="249"/>
      <c r="P1319" s="249"/>
      <c r="Q1319" s="249"/>
      <c r="R1319" s="249"/>
      <c r="S1319" s="249"/>
      <c r="T1319" s="25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1" t="s">
        <v>233</v>
      </c>
      <c r="AU1319" s="251" t="s">
        <v>85</v>
      </c>
      <c r="AV1319" s="13" t="s">
        <v>83</v>
      </c>
      <c r="AW1319" s="13" t="s">
        <v>32</v>
      </c>
      <c r="AX1319" s="13" t="s">
        <v>76</v>
      </c>
      <c r="AY1319" s="251" t="s">
        <v>224</v>
      </c>
    </row>
    <row r="1320" s="14" customFormat="1">
      <c r="A1320" s="14"/>
      <c r="B1320" s="252"/>
      <c r="C1320" s="253"/>
      <c r="D1320" s="243" t="s">
        <v>233</v>
      </c>
      <c r="E1320" s="254" t="s">
        <v>1</v>
      </c>
      <c r="F1320" s="255" t="s">
        <v>2152</v>
      </c>
      <c r="G1320" s="253"/>
      <c r="H1320" s="256">
        <v>58.700000000000003</v>
      </c>
      <c r="I1320" s="257"/>
      <c r="J1320" s="253"/>
      <c r="K1320" s="253"/>
      <c r="L1320" s="258"/>
      <c r="M1320" s="259"/>
      <c r="N1320" s="260"/>
      <c r="O1320" s="260"/>
      <c r="P1320" s="260"/>
      <c r="Q1320" s="260"/>
      <c r="R1320" s="260"/>
      <c r="S1320" s="260"/>
      <c r="T1320" s="261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2" t="s">
        <v>233</v>
      </c>
      <c r="AU1320" s="262" t="s">
        <v>85</v>
      </c>
      <c r="AV1320" s="14" t="s">
        <v>85</v>
      </c>
      <c r="AW1320" s="14" t="s">
        <v>32</v>
      </c>
      <c r="AX1320" s="14" t="s">
        <v>76</v>
      </c>
      <c r="AY1320" s="262" t="s">
        <v>224</v>
      </c>
    </row>
    <row r="1321" s="14" customFormat="1">
      <c r="A1321" s="14"/>
      <c r="B1321" s="252"/>
      <c r="C1321" s="253"/>
      <c r="D1321" s="243" t="s">
        <v>233</v>
      </c>
      <c r="E1321" s="254" t="s">
        <v>1</v>
      </c>
      <c r="F1321" s="255" t="s">
        <v>1075</v>
      </c>
      <c r="G1321" s="253"/>
      <c r="H1321" s="256">
        <v>105</v>
      </c>
      <c r="I1321" s="257"/>
      <c r="J1321" s="253"/>
      <c r="K1321" s="253"/>
      <c r="L1321" s="258"/>
      <c r="M1321" s="259"/>
      <c r="N1321" s="260"/>
      <c r="O1321" s="260"/>
      <c r="P1321" s="260"/>
      <c r="Q1321" s="260"/>
      <c r="R1321" s="260"/>
      <c r="S1321" s="260"/>
      <c r="T1321" s="261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2" t="s">
        <v>233</v>
      </c>
      <c r="AU1321" s="262" t="s">
        <v>85</v>
      </c>
      <c r="AV1321" s="14" t="s">
        <v>85</v>
      </c>
      <c r="AW1321" s="14" t="s">
        <v>32</v>
      </c>
      <c r="AX1321" s="14" t="s">
        <v>76</v>
      </c>
      <c r="AY1321" s="262" t="s">
        <v>224</v>
      </c>
    </row>
    <row r="1322" s="14" customFormat="1">
      <c r="A1322" s="14"/>
      <c r="B1322" s="252"/>
      <c r="C1322" s="253"/>
      <c r="D1322" s="243" t="s">
        <v>233</v>
      </c>
      <c r="E1322" s="254" t="s">
        <v>1</v>
      </c>
      <c r="F1322" s="255" t="s">
        <v>1076</v>
      </c>
      <c r="G1322" s="253"/>
      <c r="H1322" s="256">
        <v>8</v>
      </c>
      <c r="I1322" s="257"/>
      <c r="J1322" s="253"/>
      <c r="K1322" s="253"/>
      <c r="L1322" s="258"/>
      <c r="M1322" s="259"/>
      <c r="N1322" s="260"/>
      <c r="O1322" s="260"/>
      <c r="P1322" s="260"/>
      <c r="Q1322" s="260"/>
      <c r="R1322" s="260"/>
      <c r="S1322" s="260"/>
      <c r="T1322" s="261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2" t="s">
        <v>233</v>
      </c>
      <c r="AU1322" s="262" t="s">
        <v>85</v>
      </c>
      <c r="AV1322" s="14" t="s">
        <v>85</v>
      </c>
      <c r="AW1322" s="14" t="s">
        <v>32</v>
      </c>
      <c r="AX1322" s="14" t="s">
        <v>76</v>
      </c>
      <c r="AY1322" s="262" t="s">
        <v>224</v>
      </c>
    </row>
    <row r="1323" s="15" customFormat="1">
      <c r="A1323" s="15"/>
      <c r="B1323" s="263"/>
      <c r="C1323" s="264"/>
      <c r="D1323" s="243" t="s">
        <v>233</v>
      </c>
      <c r="E1323" s="265" t="s">
        <v>1</v>
      </c>
      <c r="F1323" s="266" t="s">
        <v>237</v>
      </c>
      <c r="G1323" s="264"/>
      <c r="H1323" s="267">
        <v>171.69999999999999</v>
      </c>
      <c r="I1323" s="268"/>
      <c r="J1323" s="264"/>
      <c r="K1323" s="264"/>
      <c r="L1323" s="269"/>
      <c r="M1323" s="270"/>
      <c r="N1323" s="271"/>
      <c r="O1323" s="271"/>
      <c r="P1323" s="271"/>
      <c r="Q1323" s="271"/>
      <c r="R1323" s="271"/>
      <c r="S1323" s="271"/>
      <c r="T1323" s="272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73" t="s">
        <v>233</v>
      </c>
      <c r="AU1323" s="273" t="s">
        <v>85</v>
      </c>
      <c r="AV1323" s="15" t="s">
        <v>231</v>
      </c>
      <c r="AW1323" s="15" t="s">
        <v>32</v>
      </c>
      <c r="AX1323" s="15" t="s">
        <v>83</v>
      </c>
      <c r="AY1323" s="273" t="s">
        <v>224</v>
      </c>
    </row>
    <row r="1324" s="2" customFormat="1" ht="37.8" customHeight="1">
      <c r="A1324" s="39"/>
      <c r="B1324" s="40"/>
      <c r="C1324" s="228" t="s">
        <v>2153</v>
      </c>
      <c r="D1324" s="228" t="s">
        <v>226</v>
      </c>
      <c r="E1324" s="229" t="s">
        <v>2154</v>
      </c>
      <c r="F1324" s="230" t="s">
        <v>2155</v>
      </c>
      <c r="G1324" s="231" t="s">
        <v>296</v>
      </c>
      <c r="H1324" s="232">
        <v>261.30000000000001</v>
      </c>
      <c r="I1324" s="233"/>
      <c r="J1324" s="234">
        <f>ROUND(I1324*H1324,2)</f>
        <v>0</v>
      </c>
      <c r="K1324" s="230" t="s">
        <v>230</v>
      </c>
      <c r="L1324" s="45"/>
      <c r="M1324" s="235" t="s">
        <v>1</v>
      </c>
      <c r="N1324" s="236" t="s">
        <v>41</v>
      </c>
      <c r="O1324" s="92"/>
      <c r="P1324" s="237">
        <f>O1324*H1324</f>
        <v>0</v>
      </c>
      <c r="Q1324" s="237">
        <v>0.0089999999999999993</v>
      </c>
      <c r="R1324" s="237">
        <f>Q1324*H1324</f>
        <v>2.3517000000000001</v>
      </c>
      <c r="S1324" s="237">
        <v>0</v>
      </c>
      <c r="T1324" s="238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39" t="s">
        <v>363</v>
      </c>
      <c r="AT1324" s="239" t="s">
        <v>226</v>
      </c>
      <c r="AU1324" s="239" t="s">
        <v>85</v>
      </c>
      <c r="AY1324" s="18" t="s">
        <v>224</v>
      </c>
      <c r="BE1324" s="240">
        <f>IF(N1324="základní",J1324,0)</f>
        <v>0</v>
      </c>
      <c r="BF1324" s="240">
        <f>IF(N1324="snížená",J1324,0)</f>
        <v>0</v>
      </c>
      <c r="BG1324" s="240">
        <f>IF(N1324="zákl. přenesená",J1324,0)</f>
        <v>0</v>
      </c>
      <c r="BH1324" s="240">
        <f>IF(N1324="sníž. přenesená",J1324,0)</f>
        <v>0</v>
      </c>
      <c r="BI1324" s="240">
        <f>IF(N1324="nulová",J1324,0)</f>
        <v>0</v>
      </c>
      <c r="BJ1324" s="18" t="s">
        <v>83</v>
      </c>
      <c r="BK1324" s="240">
        <f>ROUND(I1324*H1324,2)</f>
        <v>0</v>
      </c>
      <c r="BL1324" s="18" t="s">
        <v>363</v>
      </c>
      <c r="BM1324" s="239" t="s">
        <v>2156</v>
      </c>
    </row>
    <row r="1325" s="13" customFormat="1">
      <c r="A1325" s="13"/>
      <c r="B1325" s="241"/>
      <c r="C1325" s="242"/>
      <c r="D1325" s="243" t="s">
        <v>233</v>
      </c>
      <c r="E1325" s="244" t="s">
        <v>1</v>
      </c>
      <c r="F1325" s="245" t="s">
        <v>484</v>
      </c>
      <c r="G1325" s="242"/>
      <c r="H1325" s="244" t="s">
        <v>1</v>
      </c>
      <c r="I1325" s="246"/>
      <c r="J1325" s="242"/>
      <c r="K1325" s="242"/>
      <c r="L1325" s="247"/>
      <c r="M1325" s="248"/>
      <c r="N1325" s="249"/>
      <c r="O1325" s="249"/>
      <c r="P1325" s="249"/>
      <c r="Q1325" s="249"/>
      <c r="R1325" s="249"/>
      <c r="S1325" s="249"/>
      <c r="T1325" s="250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1" t="s">
        <v>233</v>
      </c>
      <c r="AU1325" s="251" t="s">
        <v>85</v>
      </c>
      <c r="AV1325" s="13" t="s">
        <v>83</v>
      </c>
      <c r="AW1325" s="13" t="s">
        <v>32</v>
      </c>
      <c r="AX1325" s="13" t="s">
        <v>76</v>
      </c>
      <c r="AY1325" s="251" t="s">
        <v>224</v>
      </c>
    </row>
    <row r="1326" s="14" customFormat="1">
      <c r="A1326" s="14"/>
      <c r="B1326" s="252"/>
      <c r="C1326" s="253"/>
      <c r="D1326" s="243" t="s">
        <v>233</v>
      </c>
      <c r="E1326" s="254" t="s">
        <v>1</v>
      </c>
      <c r="F1326" s="255" t="s">
        <v>2157</v>
      </c>
      <c r="G1326" s="253"/>
      <c r="H1326" s="256">
        <v>67.5</v>
      </c>
      <c r="I1326" s="257"/>
      <c r="J1326" s="253"/>
      <c r="K1326" s="253"/>
      <c r="L1326" s="258"/>
      <c r="M1326" s="259"/>
      <c r="N1326" s="260"/>
      <c r="O1326" s="260"/>
      <c r="P1326" s="260"/>
      <c r="Q1326" s="260"/>
      <c r="R1326" s="260"/>
      <c r="S1326" s="260"/>
      <c r="T1326" s="261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2" t="s">
        <v>233</v>
      </c>
      <c r="AU1326" s="262" t="s">
        <v>85</v>
      </c>
      <c r="AV1326" s="14" t="s">
        <v>85</v>
      </c>
      <c r="AW1326" s="14" t="s">
        <v>32</v>
      </c>
      <c r="AX1326" s="14" t="s">
        <v>76</v>
      </c>
      <c r="AY1326" s="262" t="s">
        <v>224</v>
      </c>
    </row>
    <row r="1327" s="14" customFormat="1">
      <c r="A1327" s="14"/>
      <c r="B1327" s="252"/>
      <c r="C1327" s="253"/>
      <c r="D1327" s="243" t="s">
        <v>233</v>
      </c>
      <c r="E1327" s="254" t="s">
        <v>1</v>
      </c>
      <c r="F1327" s="255" t="s">
        <v>2158</v>
      </c>
      <c r="G1327" s="253"/>
      <c r="H1327" s="256">
        <v>70.5</v>
      </c>
      <c r="I1327" s="257"/>
      <c r="J1327" s="253"/>
      <c r="K1327" s="253"/>
      <c r="L1327" s="258"/>
      <c r="M1327" s="259"/>
      <c r="N1327" s="260"/>
      <c r="O1327" s="260"/>
      <c r="P1327" s="260"/>
      <c r="Q1327" s="260"/>
      <c r="R1327" s="260"/>
      <c r="S1327" s="260"/>
      <c r="T1327" s="261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2" t="s">
        <v>233</v>
      </c>
      <c r="AU1327" s="262" t="s">
        <v>85</v>
      </c>
      <c r="AV1327" s="14" t="s">
        <v>85</v>
      </c>
      <c r="AW1327" s="14" t="s">
        <v>32</v>
      </c>
      <c r="AX1327" s="14" t="s">
        <v>76</v>
      </c>
      <c r="AY1327" s="262" t="s">
        <v>224</v>
      </c>
    </row>
    <row r="1328" s="14" customFormat="1">
      <c r="A1328" s="14"/>
      <c r="B1328" s="252"/>
      <c r="C1328" s="253"/>
      <c r="D1328" s="243" t="s">
        <v>233</v>
      </c>
      <c r="E1328" s="254" t="s">
        <v>1</v>
      </c>
      <c r="F1328" s="255" t="s">
        <v>2159</v>
      </c>
      <c r="G1328" s="253"/>
      <c r="H1328" s="256">
        <v>81.200000000000003</v>
      </c>
      <c r="I1328" s="257"/>
      <c r="J1328" s="253"/>
      <c r="K1328" s="253"/>
      <c r="L1328" s="258"/>
      <c r="M1328" s="259"/>
      <c r="N1328" s="260"/>
      <c r="O1328" s="260"/>
      <c r="P1328" s="260"/>
      <c r="Q1328" s="260"/>
      <c r="R1328" s="260"/>
      <c r="S1328" s="260"/>
      <c r="T1328" s="261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2" t="s">
        <v>233</v>
      </c>
      <c r="AU1328" s="262" t="s">
        <v>85</v>
      </c>
      <c r="AV1328" s="14" t="s">
        <v>85</v>
      </c>
      <c r="AW1328" s="14" t="s">
        <v>32</v>
      </c>
      <c r="AX1328" s="14" t="s">
        <v>76</v>
      </c>
      <c r="AY1328" s="262" t="s">
        <v>224</v>
      </c>
    </row>
    <row r="1329" s="13" customFormat="1">
      <c r="A1329" s="13"/>
      <c r="B1329" s="241"/>
      <c r="C1329" s="242"/>
      <c r="D1329" s="243" t="s">
        <v>233</v>
      </c>
      <c r="E1329" s="244" t="s">
        <v>1</v>
      </c>
      <c r="F1329" s="245" t="s">
        <v>386</v>
      </c>
      <c r="G1329" s="242"/>
      <c r="H1329" s="244" t="s">
        <v>1</v>
      </c>
      <c r="I1329" s="246"/>
      <c r="J1329" s="242"/>
      <c r="K1329" s="242"/>
      <c r="L1329" s="247"/>
      <c r="M1329" s="248"/>
      <c r="N1329" s="249"/>
      <c r="O1329" s="249"/>
      <c r="P1329" s="249"/>
      <c r="Q1329" s="249"/>
      <c r="R1329" s="249"/>
      <c r="S1329" s="249"/>
      <c r="T1329" s="250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1" t="s">
        <v>233</v>
      </c>
      <c r="AU1329" s="251" t="s">
        <v>85</v>
      </c>
      <c r="AV1329" s="13" t="s">
        <v>83</v>
      </c>
      <c r="AW1329" s="13" t="s">
        <v>32</v>
      </c>
      <c r="AX1329" s="13" t="s">
        <v>76</v>
      </c>
      <c r="AY1329" s="251" t="s">
        <v>224</v>
      </c>
    </row>
    <row r="1330" s="14" customFormat="1">
      <c r="A1330" s="14"/>
      <c r="B1330" s="252"/>
      <c r="C1330" s="253"/>
      <c r="D1330" s="243" t="s">
        <v>233</v>
      </c>
      <c r="E1330" s="254" t="s">
        <v>145</v>
      </c>
      <c r="F1330" s="255" t="s">
        <v>2160</v>
      </c>
      <c r="G1330" s="253"/>
      <c r="H1330" s="256">
        <v>42.100000000000001</v>
      </c>
      <c r="I1330" s="257"/>
      <c r="J1330" s="253"/>
      <c r="K1330" s="253"/>
      <c r="L1330" s="258"/>
      <c r="M1330" s="259"/>
      <c r="N1330" s="260"/>
      <c r="O1330" s="260"/>
      <c r="P1330" s="260"/>
      <c r="Q1330" s="260"/>
      <c r="R1330" s="260"/>
      <c r="S1330" s="260"/>
      <c r="T1330" s="261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2" t="s">
        <v>233</v>
      </c>
      <c r="AU1330" s="262" t="s">
        <v>85</v>
      </c>
      <c r="AV1330" s="14" t="s">
        <v>85</v>
      </c>
      <c r="AW1330" s="14" t="s">
        <v>32</v>
      </c>
      <c r="AX1330" s="14" t="s">
        <v>76</v>
      </c>
      <c r="AY1330" s="262" t="s">
        <v>224</v>
      </c>
    </row>
    <row r="1331" s="15" customFormat="1">
      <c r="A1331" s="15"/>
      <c r="B1331" s="263"/>
      <c r="C1331" s="264"/>
      <c r="D1331" s="243" t="s">
        <v>233</v>
      </c>
      <c r="E1331" s="265" t="s">
        <v>1</v>
      </c>
      <c r="F1331" s="266" t="s">
        <v>237</v>
      </c>
      <c r="G1331" s="264"/>
      <c r="H1331" s="267">
        <v>261.30000000000001</v>
      </c>
      <c r="I1331" s="268"/>
      <c r="J1331" s="264"/>
      <c r="K1331" s="264"/>
      <c r="L1331" s="269"/>
      <c r="M1331" s="270"/>
      <c r="N1331" s="271"/>
      <c r="O1331" s="271"/>
      <c r="P1331" s="271"/>
      <c r="Q1331" s="271"/>
      <c r="R1331" s="271"/>
      <c r="S1331" s="271"/>
      <c r="T1331" s="272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3" t="s">
        <v>233</v>
      </c>
      <c r="AU1331" s="273" t="s">
        <v>85</v>
      </c>
      <c r="AV1331" s="15" t="s">
        <v>231</v>
      </c>
      <c r="AW1331" s="15" t="s">
        <v>32</v>
      </c>
      <c r="AX1331" s="15" t="s">
        <v>83</v>
      </c>
      <c r="AY1331" s="273" t="s">
        <v>224</v>
      </c>
    </row>
    <row r="1332" s="2" customFormat="1" ht="37.8" customHeight="1">
      <c r="A1332" s="39"/>
      <c r="B1332" s="40"/>
      <c r="C1332" s="285" t="s">
        <v>2161</v>
      </c>
      <c r="D1332" s="285" t="s">
        <v>420</v>
      </c>
      <c r="E1332" s="286" t="s">
        <v>2162</v>
      </c>
      <c r="F1332" s="287" t="s">
        <v>2163</v>
      </c>
      <c r="G1332" s="288" t="s">
        <v>296</v>
      </c>
      <c r="H1332" s="289">
        <v>300.495</v>
      </c>
      <c r="I1332" s="290"/>
      <c r="J1332" s="291">
        <f>ROUND(I1332*H1332,2)</f>
        <v>0</v>
      </c>
      <c r="K1332" s="287" t="s">
        <v>230</v>
      </c>
      <c r="L1332" s="292"/>
      <c r="M1332" s="293" t="s">
        <v>1</v>
      </c>
      <c r="N1332" s="294" t="s">
        <v>41</v>
      </c>
      <c r="O1332" s="92"/>
      <c r="P1332" s="237">
        <f>O1332*H1332</f>
        <v>0</v>
      </c>
      <c r="Q1332" s="237">
        <v>0.019199999999999998</v>
      </c>
      <c r="R1332" s="237">
        <f>Q1332*H1332</f>
        <v>5.7695039999999995</v>
      </c>
      <c r="S1332" s="237">
        <v>0</v>
      </c>
      <c r="T1332" s="238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39" t="s">
        <v>480</v>
      </c>
      <c r="AT1332" s="239" t="s">
        <v>420</v>
      </c>
      <c r="AU1332" s="239" t="s">
        <v>85</v>
      </c>
      <c r="AY1332" s="18" t="s">
        <v>224</v>
      </c>
      <c r="BE1332" s="240">
        <f>IF(N1332="základní",J1332,0)</f>
        <v>0</v>
      </c>
      <c r="BF1332" s="240">
        <f>IF(N1332="snížená",J1332,0)</f>
        <v>0</v>
      </c>
      <c r="BG1332" s="240">
        <f>IF(N1332="zákl. přenesená",J1332,0)</f>
        <v>0</v>
      </c>
      <c r="BH1332" s="240">
        <f>IF(N1332="sníž. přenesená",J1332,0)</f>
        <v>0</v>
      </c>
      <c r="BI1332" s="240">
        <f>IF(N1332="nulová",J1332,0)</f>
        <v>0</v>
      </c>
      <c r="BJ1332" s="18" t="s">
        <v>83</v>
      </c>
      <c r="BK1332" s="240">
        <f>ROUND(I1332*H1332,2)</f>
        <v>0</v>
      </c>
      <c r="BL1332" s="18" t="s">
        <v>363</v>
      </c>
      <c r="BM1332" s="239" t="s">
        <v>2164</v>
      </c>
    </row>
    <row r="1333" s="14" customFormat="1">
      <c r="A1333" s="14"/>
      <c r="B1333" s="252"/>
      <c r="C1333" s="253"/>
      <c r="D1333" s="243" t="s">
        <v>233</v>
      </c>
      <c r="E1333" s="253"/>
      <c r="F1333" s="255" t="s">
        <v>2165</v>
      </c>
      <c r="G1333" s="253"/>
      <c r="H1333" s="256">
        <v>300.495</v>
      </c>
      <c r="I1333" s="257"/>
      <c r="J1333" s="253"/>
      <c r="K1333" s="253"/>
      <c r="L1333" s="258"/>
      <c r="M1333" s="259"/>
      <c r="N1333" s="260"/>
      <c r="O1333" s="260"/>
      <c r="P1333" s="260"/>
      <c r="Q1333" s="260"/>
      <c r="R1333" s="260"/>
      <c r="S1333" s="260"/>
      <c r="T1333" s="261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2" t="s">
        <v>233</v>
      </c>
      <c r="AU1333" s="262" t="s">
        <v>85</v>
      </c>
      <c r="AV1333" s="14" t="s">
        <v>85</v>
      </c>
      <c r="AW1333" s="14" t="s">
        <v>4</v>
      </c>
      <c r="AX1333" s="14" t="s">
        <v>83</v>
      </c>
      <c r="AY1333" s="262" t="s">
        <v>224</v>
      </c>
    </row>
    <row r="1334" s="2" customFormat="1" ht="24.15" customHeight="1">
      <c r="A1334" s="39"/>
      <c r="B1334" s="40"/>
      <c r="C1334" s="228" t="s">
        <v>2166</v>
      </c>
      <c r="D1334" s="228" t="s">
        <v>226</v>
      </c>
      <c r="E1334" s="229" t="s">
        <v>2167</v>
      </c>
      <c r="F1334" s="230" t="s">
        <v>2168</v>
      </c>
      <c r="G1334" s="231" t="s">
        <v>296</v>
      </c>
      <c r="H1334" s="232">
        <v>27.449999999999999</v>
      </c>
      <c r="I1334" s="233"/>
      <c r="J1334" s="234">
        <f>ROUND(I1334*H1334,2)</f>
        <v>0</v>
      </c>
      <c r="K1334" s="230" t="s">
        <v>230</v>
      </c>
      <c r="L1334" s="45"/>
      <c r="M1334" s="235" t="s">
        <v>1</v>
      </c>
      <c r="N1334" s="236" t="s">
        <v>41</v>
      </c>
      <c r="O1334" s="92"/>
      <c r="P1334" s="237">
        <f>O1334*H1334</f>
        <v>0</v>
      </c>
      <c r="Q1334" s="237">
        <v>0</v>
      </c>
      <c r="R1334" s="237">
        <f>Q1334*H1334</f>
        <v>0</v>
      </c>
      <c r="S1334" s="237">
        <v>0</v>
      </c>
      <c r="T1334" s="238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39" t="s">
        <v>363</v>
      </c>
      <c r="AT1334" s="239" t="s">
        <v>226</v>
      </c>
      <c r="AU1334" s="239" t="s">
        <v>85</v>
      </c>
      <c r="AY1334" s="18" t="s">
        <v>224</v>
      </c>
      <c r="BE1334" s="240">
        <f>IF(N1334="základní",J1334,0)</f>
        <v>0</v>
      </c>
      <c r="BF1334" s="240">
        <f>IF(N1334="snížená",J1334,0)</f>
        <v>0</v>
      </c>
      <c r="BG1334" s="240">
        <f>IF(N1334="zákl. přenesená",J1334,0)</f>
        <v>0</v>
      </c>
      <c r="BH1334" s="240">
        <f>IF(N1334="sníž. přenesená",J1334,0)</f>
        <v>0</v>
      </c>
      <c r="BI1334" s="240">
        <f>IF(N1334="nulová",J1334,0)</f>
        <v>0</v>
      </c>
      <c r="BJ1334" s="18" t="s">
        <v>83</v>
      </c>
      <c r="BK1334" s="240">
        <f>ROUND(I1334*H1334,2)</f>
        <v>0</v>
      </c>
      <c r="BL1334" s="18" t="s">
        <v>363</v>
      </c>
      <c r="BM1334" s="239" t="s">
        <v>2169</v>
      </c>
    </row>
    <row r="1335" s="13" customFormat="1">
      <c r="A1335" s="13"/>
      <c r="B1335" s="241"/>
      <c r="C1335" s="242"/>
      <c r="D1335" s="243" t="s">
        <v>233</v>
      </c>
      <c r="E1335" s="244" t="s">
        <v>1</v>
      </c>
      <c r="F1335" s="245" t="s">
        <v>484</v>
      </c>
      <c r="G1335" s="242"/>
      <c r="H1335" s="244" t="s">
        <v>1</v>
      </c>
      <c r="I1335" s="246"/>
      <c r="J1335" s="242"/>
      <c r="K1335" s="242"/>
      <c r="L1335" s="247"/>
      <c r="M1335" s="248"/>
      <c r="N1335" s="249"/>
      <c r="O1335" s="249"/>
      <c r="P1335" s="249"/>
      <c r="Q1335" s="249"/>
      <c r="R1335" s="249"/>
      <c r="S1335" s="249"/>
      <c r="T1335" s="250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1" t="s">
        <v>233</v>
      </c>
      <c r="AU1335" s="251" t="s">
        <v>85</v>
      </c>
      <c r="AV1335" s="13" t="s">
        <v>83</v>
      </c>
      <c r="AW1335" s="13" t="s">
        <v>32</v>
      </c>
      <c r="AX1335" s="13" t="s">
        <v>76</v>
      </c>
      <c r="AY1335" s="251" t="s">
        <v>224</v>
      </c>
    </row>
    <row r="1336" s="14" customFormat="1">
      <c r="A1336" s="14"/>
      <c r="B1336" s="252"/>
      <c r="C1336" s="253"/>
      <c r="D1336" s="243" t="s">
        <v>233</v>
      </c>
      <c r="E1336" s="254" t="s">
        <v>1</v>
      </c>
      <c r="F1336" s="255" t="s">
        <v>2170</v>
      </c>
      <c r="G1336" s="253"/>
      <c r="H1336" s="256">
        <v>27.449999999999999</v>
      </c>
      <c r="I1336" s="257"/>
      <c r="J1336" s="253"/>
      <c r="K1336" s="253"/>
      <c r="L1336" s="258"/>
      <c r="M1336" s="259"/>
      <c r="N1336" s="260"/>
      <c r="O1336" s="260"/>
      <c r="P1336" s="260"/>
      <c r="Q1336" s="260"/>
      <c r="R1336" s="260"/>
      <c r="S1336" s="260"/>
      <c r="T1336" s="261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2" t="s">
        <v>233</v>
      </c>
      <c r="AU1336" s="262" t="s">
        <v>85</v>
      </c>
      <c r="AV1336" s="14" t="s">
        <v>85</v>
      </c>
      <c r="AW1336" s="14" t="s">
        <v>32</v>
      </c>
      <c r="AX1336" s="14" t="s">
        <v>83</v>
      </c>
      <c r="AY1336" s="262" t="s">
        <v>224</v>
      </c>
    </row>
    <row r="1337" s="2" customFormat="1" ht="37.8" customHeight="1">
      <c r="A1337" s="39"/>
      <c r="B1337" s="40"/>
      <c r="C1337" s="228" t="s">
        <v>2171</v>
      </c>
      <c r="D1337" s="228" t="s">
        <v>226</v>
      </c>
      <c r="E1337" s="229" t="s">
        <v>2172</v>
      </c>
      <c r="F1337" s="230" t="s">
        <v>2173</v>
      </c>
      <c r="G1337" s="231" t="s">
        <v>296</v>
      </c>
      <c r="H1337" s="232">
        <v>261.30000000000001</v>
      </c>
      <c r="I1337" s="233"/>
      <c r="J1337" s="234">
        <f>ROUND(I1337*H1337,2)</f>
        <v>0</v>
      </c>
      <c r="K1337" s="230" t="s">
        <v>230</v>
      </c>
      <c r="L1337" s="45"/>
      <c r="M1337" s="235" t="s">
        <v>1</v>
      </c>
      <c r="N1337" s="236" t="s">
        <v>41</v>
      </c>
      <c r="O1337" s="92"/>
      <c r="P1337" s="237">
        <f>O1337*H1337</f>
        <v>0</v>
      </c>
      <c r="Q1337" s="237">
        <v>0</v>
      </c>
      <c r="R1337" s="237">
        <f>Q1337*H1337</f>
        <v>0</v>
      </c>
      <c r="S1337" s="237">
        <v>0</v>
      </c>
      <c r="T1337" s="238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39" t="s">
        <v>363</v>
      </c>
      <c r="AT1337" s="239" t="s">
        <v>226</v>
      </c>
      <c r="AU1337" s="239" t="s">
        <v>85</v>
      </c>
      <c r="AY1337" s="18" t="s">
        <v>224</v>
      </c>
      <c r="BE1337" s="240">
        <f>IF(N1337="základní",J1337,0)</f>
        <v>0</v>
      </c>
      <c r="BF1337" s="240">
        <f>IF(N1337="snížená",J1337,0)</f>
        <v>0</v>
      </c>
      <c r="BG1337" s="240">
        <f>IF(N1337="zákl. přenesená",J1337,0)</f>
        <v>0</v>
      </c>
      <c r="BH1337" s="240">
        <f>IF(N1337="sníž. přenesená",J1337,0)</f>
        <v>0</v>
      </c>
      <c r="BI1337" s="240">
        <f>IF(N1337="nulová",J1337,0)</f>
        <v>0</v>
      </c>
      <c r="BJ1337" s="18" t="s">
        <v>83</v>
      </c>
      <c r="BK1337" s="240">
        <f>ROUND(I1337*H1337,2)</f>
        <v>0</v>
      </c>
      <c r="BL1337" s="18" t="s">
        <v>363</v>
      </c>
      <c r="BM1337" s="239" t="s">
        <v>2174</v>
      </c>
    </row>
    <row r="1338" s="2" customFormat="1" ht="33" customHeight="1">
      <c r="A1338" s="39"/>
      <c r="B1338" s="40"/>
      <c r="C1338" s="228" t="s">
        <v>2175</v>
      </c>
      <c r="D1338" s="228" t="s">
        <v>226</v>
      </c>
      <c r="E1338" s="229" t="s">
        <v>2176</v>
      </c>
      <c r="F1338" s="230" t="s">
        <v>2177</v>
      </c>
      <c r="G1338" s="231" t="s">
        <v>296</v>
      </c>
      <c r="H1338" s="232">
        <v>261.30000000000001</v>
      </c>
      <c r="I1338" s="233"/>
      <c r="J1338" s="234">
        <f>ROUND(I1338*H1338,2)</f>
        <v>0</v>
      </c>
      <c r="K1338" s="230" t="s">
        <v>230</v>
      </c>
      <c r="L1338" s="45"/>
      <c r="M1338" s="235" t="s">
        <v>1</v>
      </c>
      <c r="N1338" s="236" t="s">
        <v>41</v>
      </c>
      <c r="O1338" s="92"/>
      <c r="P1338" s="237">
        <f>O1338*H1338</f>
        <v>0</v>
      </c>
      <c r="Q1338" s="237">
        <v>0</v>
      </c>
      <c r="R1338" s="237">
        <f>Q1338*H1338</f>
        <v>0</v>
      </c>
      <c r="S1338" s="237">
        <v>0</v>
      </c>
      <c r="T1338" s="238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39" t="s">
        <v>363</v>
      </c>
      <c r="AT1338" s="239" t="s">
        <v>226</v>
      </c>
      <c r="AU1338" s="239" t="s">
        <v>85</v>
      </c>
      <c r="AY1338" s="18" t="s">
        <v>224</v>
      </c>
      <c r="BE1338" s="240">
        <f>IF(N1338="základní",J1338,0)</f>
        <v>0</v>
      </c>
      <c r="BF1338" s="240">
        <f>IF(N1338="snížená",J1338,0)</f>
        <v>0</v>
      </c>
      <c r="BG1338" s="240">
        <f>IF(N1338="zákl. přenesená",J1338,0)</f>
        <v>0</v>
      </c>
      <c r="BH1338" s="240">
        <f>IF(N1338="sníž. přenesená",J1338,0)</f>
        <v>0</v>
      </c>
      <c r="BI1338" s="240">
        <f>IF(N1338="nulová",J1338,0)</f>
        <v>0</v>
      </c>
      <c r="BJ1338" s="18" t="s">
        <v>83</v>
      </c>
      <c r="BK1338" s="240">
        <f>ROUND(I1338*H1338,2)</f>
        <v>0</v>
      </c>
      <c r="BL1338" s="18" t="s">
        <v>363</v>
      </c>
      <c r="BM1338" s="239" t="s">
        <v>2178</v>
      </c>
    </row>
    <row r="1339" s="2" customFormat="1" ht="24.15" customHeight="1">
      <c r="A1339" s="39"/>
      <c r="B1339" s="40"/>
      <c r="C1339" s="228" t="s">
        <v>2179</v>
      </c>
      <c r="D1339" s="228" t="s">
        <v>226</v>
      </c>
      <c r="E1339" s="229" t="s">
        <v>2180</v>
      </c>
      <c r="F1339" s="230" t="s">
        <v>2181</v>
      </c>
      <c r="G1339" s="231" t="s">
        <v>296</v>
      </c>
      <c r="H1339" s="232">
        <v>78.099999999999994</v>
      </c>
      <c r="I1339" s="233"/>
      <c r="J1339" s="234">
        <f>ROUND(I1339*H1339,2)</f>
        <v>0</v>
      </c>
      <c r="K1339" s="230" t="s">
        <v>230</v>
      </c>
      <c r="L1339" s="45"/>
      <c r="M1339" s="235" t="s">
        <v>1</v>
      </c>
      <c r="N1339" s="236" t="s">
        <v>41</v>
      </c>
      <c r="O1339" s="92"/>
      <c r="P1339" s="237">
        <f>O1339*H1339</f>
        <v>0</v>
      </c>
      <c r="Q1339" s="237">
        <v>0.0015</v>
      </c>
      <c r="R1339" s="237">
        <f>Q1339*H1339</f>
        <v>0.11714999999999999</v>
      </c>
      <c r="S1339" s="237">
        <v>0</v>
      </c>
      <c r="T1339" s="238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39" t="s">
        <v>363</v>
      </c>
      <c r="AT1339" s="239" t="s">
        <v>226</v>
      </c>
      <c r="AU1339" s="239" t="s">
        <v>85</v>
      </c>
      <c r="AY1339" s="18" t="s">
        <v>224</v>
      </c>
      <c r="BE1339" s="240">
        <f>IF(N1339="základní",J1339,0)</f>
        <v>0</v>
      </c>
      <c r="BF1339" s="240">
        <f>IF(N1339="snížená",J1339,0)</f>
        <v>0</v>
      </c>
      <c r="BG1339" s="240">
        <f>IF(N1339="zákl. přenesená",J1339,0)</f>
        <v>0</v>
      </c>
      <c r="BH1339" s="240">
        <f>IF(N1339="sníž. přenesená",J1339,0)</f>
        <v>0</v>
      </c>
      <c r="BI1339" s="240">
        <f>IF(N1339="nulová",J1339,0)</f>
        <v>0</v>
      </c>
      <c r="BJ1339" s="18" t="s">
        <v>83</v>
      </c>
      <c r="BK1339" s="240">
        <f>ROUND(I1339*H1339,2)</f>
        <v>0</v>
      </c>
      <c r="BL1339" s="18" t="s">
        <v>363</v>
      </c>
      <c r="BM1339" s="239" t="s">
        <v>2182</v>
      </c>
    </row>
    <row r="1340" s="14" customFormat="1">
      <c r="A1340" s="14"/>
      <c r="B1340" s="252"/>
      <c r="C1340" s="253"/>
      <c r="D1340" s="243" t="s">
        <v>233</v>
      </c>
      <c r="E1340" s="254" t="s">
        <v>1</v>
      </c>
      <c r="F1340" s="255" t="s">
        <v>2183</v>
      </c>
      <c r="G1340" s="253"/>
      <c r="H1340" s="256">
        <v>52.200000000000003</v>
      </c>
      <c r="I1340" s="257"/>
      <c r="J1340" s="253"/>
      <c r="K1340" s="253"/>
      <c r="L1340" s="258"/>
      <c r="M1340" s="259"/>
      <c r="N1340" s="260"/>
      <c r="O1340" s="260"/>
      <c r="P1340" s="260"/>
      <c r="Q1340" s="260"/>
      <c r="R1340" s="260"/>
      <c r="S1340" s="260"/>
      <c r="T1340" s="261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2" t="s">
        <v>233</v>
      </c>
      <c r="AU1340" s="262" t="s">
        <v>85</v>
      </c>
      <c r="AV1340" s="14" t="s">
        <v>85</v>
      </c>
      <c r="AW1340" s="14" t="s">
        <v>32</v>
      </c>
      <c r="AX1340" s="14" t="s">
        <v>76</v>
      </c>
      <c r="AY1340" s="262" t="s">
        <v>224</v>
      </c>
    </row>
    <row r="1341" s="14" customFormat="1">
      <c r="A1341" s="14"/>
      <c r="B1341" s="252"/>
      <c r="C1341" s="253"/>
      <c r="D1341" s="243" t="s">
        <v>233</v>
      </c>
      <c r="E1341" s="254" t="s">
        <v>1</v>
      </c>
      <c r="F1341" s="255" t="s">
        <v>2184</v>
      </c>
      <c r="G1341" s="253"/>
      <c r="H1341" s="256">
        <v>25.899999999999999</v>
      </c>
      <c r="I1341" s="257"/>
      <c r="J1341" s="253"/>
      <c r="K1341" s="253"/>
      <c r="L1341" s="258"/>
      <c r="M1341" s="259"/>
      <c r="N1341" s="260"/>
      <c r="O1341" s="260"/>
      <c r="P1341" s="260"/>
      <c r="Q1341" s="260"/>
      <c r="R1341" s="260"/>
      <c r="S1341" s="260"/>
      <c r="T1341" s="261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2" t="s">
        <v>233</v>
      </c>
      <c r="AU1341" s="262" t="s">
        <v>85</v>
      </c>
      <c r="AV1341" s="14" t="s">
        <v>85</v>
      </c>
      <c r="AW1341" s="14" t="s">
        <v>32</v>
      </c>
      <c r="AX1341" s="14" t="s">
        <v>76</v>
      </c>
      <c r="AY1341" s="262" t="s">
        <v>224</v>
      </c>
    </row>
    <row r="1342" s="15" customFormat="1">
      <c r="A1342" s="15"/>
      <c r="B1342" s="263"/>
      <c r="C1342" s="264"/>
      <c r="D1342" s="243" t="s">
        <v>233</v>
      </c>
      <c r="E1342" s="265" t="s">
        <v>1</v>
      </c>
      <c r="F1342" s="266" t="s">
        <v>237</v>
      </c>
      <c r="G1342" s="264"/>
      <c r="H1342" s="267">
        <v>78.099999999999994</v>
      </c>
      <c r="I1342" s="268"/>
      <c r="J1342" s="264"/>
      <c r="K1342" s="264"/>
      <c r="L1342" s="269"/>
      <c r="M1342" s="270"/>
      <c r="N1342" s="271"/>
      <c r="O1342" s="271"/>
      <c r="P1342" s="271"/>
      <c r="Q1342" s="271"/>
      <c r="R1342" s="271"/>
      <c r="S1342" s="271"/>
      <c r="T1342" s="272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73" t="s">
        <v>233</v>
      </c>
      <c r="AU1342" s="273" t="s">
        <v>85</v>
      </c>
      <c r="AV1342" s="15" t="s">
        <v>231</v>
      </c>
      <c r="AW1342" s="15" t="s">
        <v>32</v>
      </c>
      <c r="AX1342" s="15" t="s">
        <v>83</v>
      </c>
      <c r="AY1342" s="273" t="s">
        <v>224</v>
      </c>
    </row>
    <row r="1343" s="2" customFormat="1" ht="24.15" customHeight="1">
      <c r="A1343" s="39"/>
      <c r="B1343" s="40"/>
      <c r="C1343" s="228" t="s">
        <v>2185</v>
      </c>
      <c r="D1343" s="228" t="s">
        <v>226</v>
      </c>
      <c r="E1343" s="229" t="s">
        <v>2186</v>
      </c>
      <c r="F1343" s="230" t="s">
        <v>2187</v>
      </c>
      <c r="G1343" s="231" t="s">
        <v>1282</v>
      </c>
      <c r="H1343" s="295"/>
      <c r="I1343" s="233"/>
      <c r="J1343" s="234">
        <f>ROUND(I1343*H1343,2)</f>
        <v>0</v>
      </c>
      <c r="K1343" s="230" t="s">
        <v>230</v>
      </c>
      <c r="L1343" s="45"/>
      <c r="M1343" s="235" t="s">
        <v>1</v>
      </c>
      <c r="N1343" s="236" t="s">
        <v>41</v>
      </c>
      <c r="O1343" s="92"/>
      <c r="P1343" s="237">
        <f>O1343*H1343</f>
        <v>0</v>
      </c>
      <c r="Q1343" s="237">
        <v>0</v>
      </c>
      <c r="R1343" s="237">
        <f>Q1343*H1343</f>
        <v>0</v>
      </c>
      <c r="S1343" s="237">
        <v>0</v>
      </c>
      <c r="T1343" s="238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9" t="s">
        <v>363</v>
      </c>
      <c r="AT1343" s="239" t="s">
        <v>226</v>
      </c>
      <c r="AU1343" s="239" t="s">
        <v>85</v>
      </c>
      <c r="AY1343" s="18" t="s">
        <v>224</v>
      </c>
      <c r="BE1343" s="240">
        <f>IF(N1343="základní",J1343,0)</f>
        <v>0</v>
      </c>
      <c r="BF1343" s="240">
        <f>IF(N1343="snížená",J1343,0)</f>
        <v>0</v>
      </c>
      <c r="BG1343" s="240">
        <f>IF(N1343="zákl. přenesená",J1343,0)</f>
        <v>0</v>
      </c>
      <c r="BH1343" s="240">
        <f>IF(N1343="sníž. přenesená",J1343,0)</f>
        <v>0</v>
      </c>
      <c r="BI1343" s="240">
        <f>IF(N1343="nulová",J1343,0)</f>
        <v>0</v>
      </c>
      <c r="BJ1343" s="18" t="s">
        <v>83</v>
      </c>
      <c r="BK1343" s="240">
        <f>ROUND(I1343*H1343,2)</f>
        <v>0</v>
      </c>
      <c r="BL1343" s="18" t="s">
        <v>363</v>
      </c>
      <c r="BM1343" s="239" t="s">
        <v>2188</v>
      </c>
    </row>
    <row r="1344" s="12" customFormat="1" ht="22.8" customHeight="1">
      <c r="A1344" s="12"/>
      <c r="B1344" s="212"/>
      <c r="C1344" s="213"/>
      <c r="D1344" s="214" t="s">
        <v>75</v>
      </c>
      <c r="E1344" s="226" t="s">
        <v>2189</v>
      </c>
      <c r="F1344" s="226" t="s">
        <v>2190</v>
      </c>
      <c r="G1344" s="213"/>
      <c r="H1344" s="213"/>
      <c r="I1344" s="216"/>
      <c r="J1344" s="227">
        <f>BK1344</f>
        <v>0</v>
      </c>
      <c r="K1344" s="213"/>
      <c r="L1344" s="218"/>
      <c r="M1344" s="219"/>
      <c r="N1344" s="220"/>
      <c r="O1344" s="220"/>
      <c r="P1344" s="221">
        <f>SUM(P1345:P1346)</f>
        <v>0</v>
      </c>
      <c r="Q1344" s="220"/>
      <c r="R1344" s="221">
        <f>SUM(R1345:R1346)</f>
        <v>0</v>
      </c>
      <c r="S1344" s="220"/>
      <c r="T1344" s="222">
        <f>SUM(T1345:T1346)</f>
        <v>2.4175000000000004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223" t="s">
        <v>85</v>
      </c>
      <c r="AT1344" s="224" t="s">
        <v>75</v>
      </c>
      <c r="AU1344" s="224" t="s">
        <v>83</v>
      </c>
      <c r="AY1344" s="223" t="s">
        <v>224</v>
      </c>
      <c r="BK1344" s="225">
        <f>SUM(BK1345:BK1346)</f>
        <v>0</v>
      </c>
    </row>
    <row r="1345" s="2" customFormat="1" ht="24.15" customHeight="1">
      <c r="A1345" s="39"/>
      <c r="B1345" s="40"/>
      <c r="C1345" s="228" t="s">
        <v>2191</v>
      </c>
      <c r="D1345" s="228" t="s">
        <v>226</v>
      </c>
      <c r="E1345" s="229" t="s">
        <v>2192</v>
      </c>
      <c r="F1345" s="230" t="s">
        <v>2193</v>
      </c>
      <c r="G1345" s="231" t="s">
        <v>296</v>
      </c>
      <c r="H1345" s="232">
        <v>96.700000000000003</v>
      </c>
      <c r="I1345" s="233"/>
      <c r="J1345" s="234">
        <f>ROUND(I1345*H1345,2)</f>
        <v>0</v>
      </c>
      <c r="K1345" s="230" t="s">
        <v>230</v>
      </c>
      <c r="L1345" s="45"/>
      <c r="M1345" s="235" t="s">
        <v>1</v>
      </c>
      <c r="N1345" s="236" t="s">
        <v>41</v>
      </c>
      <c r="O1345" s="92"/>
      <c r="P1345" s="237">
        <f>O1345*H1345</f>
        <v>0</v>
      </c>
      <c r="Q1345" s="237">
        <v>0</v>
      </c>
      <c r="R1345" s="237">
        <f>Q1345*H1345</f>
        <v>0</v>
      </c>
      <c r="S1345" s="237">
        <v>0.025000000000000001</v>
      </c>
      <c r="T1345" s="238">
        <f>S1345*H1345</f>
        <v>2.4175000000000004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39" t="s">
        <v>363</v>
      </c>
      <c r="AT1345" s="239" t="s">
        <v>226</v>
      </c>
      <c r="AU1345" s="239" t="s">
        <v>85</v>
      </c>
      <c r="AY1345" s="18" t="s">
        <v>224</v>
      </c>
      <c r="BE1345" s="240">
        <f>IF(N1345="základní",J1345,0)</f>
        <v>0</v>
      </c>
      <c r="BF1345" s="240">
        <f>IF(N1345="snížená",J1345,0)</f>
        <v>0</v>
      </c>
      <c r="BG1345" s="240">
        <f>IF(N1345="zákl. přenesená",J1345,0)</f>
        <v>0</v>
      </c>
      <c r="BH1345" s="240">
        <f>IF(N1345="sníž. přenesená",J1345,0)</f>
        <v>0</v>
      </c>
      <c r="BI1345" s="240">
        <f>IF(N1345="nulová",J1345,0)</f>
        <v>0</v>
      </c>
      <c r="BJ1345" s="18" t="s">
        <v>83</v>
      </c>
      <c r="BK1345" s="240">
        <f>ROUND(I1345*H1345,2)</f>
        <v>0</v>
      </c>
      <c r="BL1345" s="18" t="s">
        <v>363</v>
      </c>
      <c r="BM1345" s="239" t="s">
        <v>2194</v>
      </c>
    </row>
    <row r="1346" s="14" customFormat="1">
      <c r="A1346" s="14"/>
      <c r="B1346" s="252"/>
      <c r="C1346" s="253"/>
      <c r="D1346" s="243" t="s">
        <v>233</v>
      </c>
      <c r="E1346" s="254" t="s">
        <v>1</v>
      </c>
      <c r="F1346" s="255" t="s">
        <v>1079</v>
      </c>
      <c r="G1346" s="253"/>
      <c r="H1346" s="256">
        <v>96.700000000000003</v>
      </c>
      <c r="I1346" s="257"/>
      <c r="J1346" s="253"/>
      <c r="K1346" s="253"/>
      <c r="L1346" s="258"/>
      <c r="M1346" s="259"/>
      <c r="N1346" s="260"/>
      <c r="O1346" s="260"/>
      <c r="P1346" s="260"/>
      <c r="Q1346" s="260"/>
      <c r="R1346" s="260"/>
      <c r="S1346" s="260"/>
      <c r="T1346" s="261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2" t="s">
        <v>233</v>
      </c>
      <c r="AU1346" s="262" t="s">
        <v>85</v>
      </c>
      <c r="AV1346" s="14" t="s">
        <v>85</v>
      </c>
      <c r="AW1346" s="14" t="s">
        <v>32</v>
      </c>
      <c r="AX1346" s="14" t="s">
        <v>83</v>
      </c>
      <c r="AY1346" s="262" t="s">
        <v>224</v>
      </c>
    </row>
    <row r="1347" s="12" customFormat="1" ht="22.8" customHeight="1">
      <c r="A1347" s="12"/>
      <c r="B1347" s="212"/>
      <c r="C1347" s="213"/>
      <c r="D1347" s="214" t="s">
        <v>75</v>
      </c>
      <c r="E1347" s="226" t="s">
        <v>2195</v>
      </c>
      <c r="F1347" s="226" t="s">
        <v>2196</v>
      </c>
      <c r="G1347" s="213"/>
      <c r="H1347" s="213"/>
      <c r="I1347" s="216"/>
      <c r="J1347" s="227">
        <f>BK1347</f>
        <v>0</v>
      </c>
      <c r="K1347" s="213"/>
      <c r="L1347" s="218"/>
      <c r="M1347" s="219"/>
      <c r="N1347" s="220"/>
      <c r="O1347" s="220"/>
      <c r="P1347" s="221">
        <f>SUM(P1348:P1394)</f>
        <v>0</v>
      </c>
      <c r="Q1347" s="220"/>
      <c r="R1347" s="221">
        <f>SUM(R1348:R1394)</f>
        <v>2.59661184</v>
      </c>
      <c r="S1347" s="220"/>
      <c r="T1347" s="222">
        <f>SUM(T1348:T1394)</f>
        <v>0.087900000000000006</v>
      </c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R1347" s="223" t="s">
        <v>85</v>
      </c>
      <c r="AT1347" s="224" t="s">
        <v>75</v>
      </c>
      <c r="AU1347" s="224" t="s">
        <v>83</v>
      </c>
      <c r="AY1347" s="223" t="s">
        <v>224</v>
      </c>
      <c r="BK1347" s="225">
        <f>SUM(BK1348:BK1394)</f>
        <v>0</v>
      </c>
    </row>
    <row r="1348" s="2" customFormat="1" ht="24.15" customHeight="1">
      <c r="A1348" s="39"/>
      <c r="B1348" s="40"/>
      <c r="C1348" s="228" t="s">
        <v>2197</v>
      </c>
      <c r="D1348" s="228" t="s">
        <v>226</v>
      </c>
      <c r="E1348" s="229" t="s">
        <v>2198</v>
      </c>
      <c r="F1348" s="230" t="s">
        <v>2199</v>
      </c>
      <c r="G1348" s="231" t="s">
        <v>296</v>
      </c>
      <c r="H1348" s="232">
        <v>9.875</v>
      </c>
      <c r="I1348" s="233"/>
      <c r="J1348" s="234">
        <f>ROUND(I1348*H1348,2)</f>
        <v>0</v>
      </c>
      <c r="K1348" s="230" t="s">
        <v>230</v>
      </c>
      <c r="L1348" s="45"/>
      <c r="M1348" s="235" t="s">
        <v>1</v>
      </c>
      <c r="N1348" s="236" t="s">
        <v>41</v>
      </c>
      <c r="O1348" s="92"/>
      <c r="P1348" s="237">
        <f>O1348*H1348</f>
        <v>0</v>
      </c>
      <c r="Q1348" s="237">
        <v>0</v>
      </c>
      <c r="R1348" s="237">
        <f>Q1348*H1348</f>
        <v>0</v>
      </c>
      <c r="S1348" s="237">
        <v>0</v>
      </c>
      <c r="T1348" s="238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9" t="s">
        <v>363</v>
      </c>
      <c r="AT1348" s="239" t="s">
        <v>226</v>
      </c>
      <c r="AU1348" s="239" t="s">
        <v>85</v>
      </c>
      <c r="AY1348" s="18" t="s">
        <v>224</v>
      </c>
      <c r="BE1348" s="240">
        <f>IF(N1348="základní",J1348,0)</f>
        <v>0</v>
      </c>
      <c r="BF1348" s="240">
        <f>IF(N1348="snížená",J1348,0)</f>
        <v>0</v>
      </c>
      <c r="BG1348" s="240">
        <f>IF(N1348="zákl. přenesená",J1348,0)</f>
        <v>0</v>
      </c>
      <c r="BH1348" s="240">
        <f>IF(N1348="sníž. přenesená",J1348,0)</f>
        <v>0</v>
      </c>
      <c r="BI1348" s="240">
        <f>IF(N1348="nulová",J1348,0)</f>
        <v>0</v>
      </c>
      <c r="BJ1348" s="18" t="s">
        <v>83</v>
      </c>
      <c r="BK1348" s="240">
        <f>ROUND(I1348*H1348,2)</f>
        <v>0</v>
      </c>
      <c r="BL1348" s="18" t="s">
        <v>363</v>
      </c>
      <c r="BM1348" s="239" t="s">
        <v>2200</v>
      </c>
    </row>
    <row r="1349" s="14" customFormat="1">
      <c r="A1349" s="14"/>
      <c r="B1349" s="252"/>
      <c r="C1349" s="253"/>
      <c r="D1349" s="243" t="s">
        <v>233</v>
      </c>
      <c r="E1349" s="254" t="s">
        <v>1</v>
      </c>
      <c r="F1349" s="255" t="s">
        <v>2201</v>
      </c>
      <c r="G1349" s="253"/>
      <c r="H1349" s="256">
        <v>9.875</v>
      </c>
      <c r="I1349" s="257"/>
      <c r="J1349" s="253"/>
      <c r="K1349" s="253"/>
      <c r="L1349" s="258"/>
      <c r="M1349" s="259"/>
      <c r="N1349" s="260"/>
      <c r="O1349" s="260"/>
      <c r="P1349" s="260"/>
      <c r="Q1349" s="260"/>
      <c r="R1349" s="260"/>
      <c r="S1349" s="260"/>
      <c r="T1349" s="261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2" t="s">
        <v>233</v>
      </c>
      <c r="AU1349" s="262" t="s">
        <v>85</v>
      </c>
      <c r="AV1349" s="14" t="s">
        <v>85</v>
      </c>
      <c r="AW1349" s="14" t="s">
        <v>32</v>
      </c>
      <c r="AX1349" s="14" t="s">
        <v>83</v>
      </c>
      <c r="AY1349" s="262" t="s">
        <v>224</v>
      </c>
    </row>
    <row r="1350" s="2" customFormat="1" ht="24.15" customHeight="1">
      <c r="A1350" s="39"/>
      <c r="B1350" s="40"/>
      <c r="C1350" s="228" t="s">
        <v>2202</v>
      </c>
      <c r="D1350" s="228" t="s">
        <v>226</v>
      </c>
      <c r="E1350" s="229" t="s">
        <v>2203</v>
      </c>
      <c r="F1350" s="230" t="s">
        <v>2204</v>
      </c>
      <c r="G1350" s="231" t="s">
        <v>296</v>
      </c>
      <c r="H1350" s="232">
        <v>266.94999999999999</v>
      </c>
      <c r="I1350" s="233"/>
      <c r="J1350" s="234">
        <f>ROUND(I1350*H1350,2)</f>
        <v>0</v>
      </c>
      <c r="K1350" s="230" t="s">
        <v>230</v>
      </c>
      <c r="L1350" s="45"/>
      <c r="M1350" s="235" t="s">
        <v>1</v>
      </c>
      <c r="N1350" s="236" t="s">
        <v>41</v>
      </c>
      <c r="O1350" s="92"/>
      <c r="P1350" s="237">
        <f>O1350*H1350</f>
        <v>0</v>
      </c>
      <c r="Q1350" s="237">
        <v>0.00020000000000000001</v>
      </c>
      <c r="R1350" s="237">
        <f>Q1350*H1350</f>
        <v>0.05339</v>
      </c>
      <c r="S1350" s="237">
        <v>0</v>
      </c>
      <c r="T1350" s="238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39" t="s">
        <v>363</v>
      </c>
      <c r="AT1350" s="239" t="s">
        <v>226</v>
      </c>
      <c r="AU1350" s="239" t="s">
        <v>85</v>
      </c>
      <c r="AY1350" s="18" t="s">
        <v>224</v>
      </c>
      <c r="BE1350" s="240">
        <f>IF(N1350="základní",J1350,0)</f>
        <v>0</v>
      </c>
      <c r="BF1350" s="240">
        <f>IF(N1350="snížená",J1350,0)</f>
        <v>0</v>
      </c>
      <c r="BG1350" s="240">
        <f>IF(N1350="zákl. přenesená",J1350,0)</f>
        <v>0</v>
      </c>
      <c r="BH1350" s="240">
        <f>IF(N1350="sníž. přenesená",J1350,0)</f>
        <v>0</v>
      </c>
      <c r="BI1350" s="240">
        <f>IF(N1350="nulová",J1350,0)</f>
        <v>0</v>
      </c>
      <c r="BJ1350" s="18" t="s">
        <v>83</v>
      </c>
      <c r="BK1350" s="240">
        <f>ROUND(I1350*H1350,2)</f>
        <v>0</v>
      </c>
      <c r="BL1350" s="18" t="s">
        <v>363</v>
      </c>
      <c r="BM1350" s="239" t="s">
        <v>2205</v>
      </c>
    </row>
    <row r="1351" s="2" customFormat="1" ht="24.15" customHeight="1">
      <c r="A1351" s="39"/>
      <c r="B1351" s="40"/>
      <c r="C1351" s="228" t="s">
        <v>2206</v>
      </c>
      <c r="D1351" s="228" t="s">
        <v>226</v>
      </c>
      <c r="E1351" s="229" t="s">
        <v>2207</v>
      </c>
      <c r="F1351" s="230" t="s">
        <v>2208</v>
      </c>
      <c r="G1351" s="231" t="s">
        <v>296</v>
      </c>
      <c r="H1351" s="232">
        <v>266.94999999999999</v>
      </c>
      <c r="I1351" s="233"/>
      <c r="J1351" s="234">
        <f>ROUND(I1351*H1351,2)</f>
        <v>0</v>
      </c>
      <c r="K1351" s="230" t="s">
        <v>230</v>
      </c>
      <c r="L1351" s="45"/>
      <c r="M1351" s="235" t="s">
        <v>1</v>
      </c>
      <c r="N1351" s="236" t="s">
        <v>41</v>
      </c>
      <c r="O1351" s="92"/>
      <c r="P1351" s="237">
        <f>O1351*H1351</f>
        <v>0</v>
      </c>
      <c r="Q1351" s="237">
        <v>0.0045500000000000002</v>
      </c>
      <c r="R1351" s="237">
        <f>Q1351*H1351</f>
        <v>1.2146224999999999</v>
      </c>
      <c r="S1351" s="237">
        <v>0</v>
      </c>
      <c r="T1351" s="238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39" t="s">
        <v>363</v>
      </c>
      <c r="AT1351" s="239" t="s">
        <v>226</v>
      </c>
      <c r="AU1351" s="239" t="s">
        <v>85</v>
      </c>
      <c r="AY1351" s="18" t="s">
        <v>224</v>
      </c>
      <c r="BE1351" s="240">
        <f>IF(N1351="základní",J1351,0)</f>
        <v>0</v>
      </c>
      <c r="BF1351" s="240">
        <f>IF(N1351="snížená",J1351,0)</f>
        <v>0</v>
      </c>
      <c r="BG1351" s="240">
        <f>IF(N1351="zákl. přenesená",J1351,0)</f>
        <v>0</v>
      </c>
      <c r="BH1351" s="240">
        <f>IF(N1351="sníž. přenesená",J1351,0)</f>
        <v>0</v>
      </c>
      <c r="BI1351" s="240">
        <f>IF(N1351="nulová",J1351,0)</f>
        <v>0</v>
      </c>
      <c r="BJ1351" s="18" t="s">
        <v>83</v>
      </c>
      <c r="BK1351" s="240">
        <f>ROUND(I1351*H1351,2)</f>
        <v>0</v>
      </c>
      <c r="BL1351" s="18" t="s">
        <v>363</v>
      </c>
      <c r="BM1351" s="239" t="s">
        <v>2209</v>
      </c>
    </row>
    <row r="1352" s="2" customFormat="1" ht="37.8" customHeight="1">
      <c r="A1352" s="39"/>
      <c r="B1352" s="40"/>
      <c r="C1352" s="228" t="s">
        <v>2210</v>
      </c>
      <c r="D1352" s="228" t="s">
        <v>226</v>
      </c>
      <c r="E1352" s="229" t="s">
        <v>2211</v>
      </c>
      <c r="F1352" s="230" t="s">
        <v>2212</v>
      </c>
      <c r="G1352" s="231" t="s">
        <v>296</v>
      </c>
      <c r="H1352" s="232">
        <v>9.875</v>
      </c>
      <c r="I1352" s="233"/>
      <c r="J1352" s="234">
        <f>ROUND(I1352*H1352,2)</f>
        <v>0</v>
      </c>
      <c r="K1352" s="230" t="s">
        <v>230</v>
      </c>
      <c r="L1352" s="45"/>
      <c r="M1352" s="235" t="s">
        <v>1</v>
      </c>
      <c r="N1352" s="236" t="s">
        <v>41</v>
      </c>
      <c r="O1352" s="92"/>
      <c r="P1352" s="237">
        <f>O1352*H1352</f>
        <v>0</v>
      </c>
      <c r="Q1352" s="237">
        <v>0.0049500000000000004</v>
      </c>
      <c r="R1352" s="237">
        <f>Q1352*H1352</f>
        <v>0.048881250000000001</v>
      </c>
      <c r="S1352" s="237">
        <v>0</v>
      </c>
      <c r="T1352" s="238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39" t="s">
        <v>363</v>
      </c>
      <c r="AT1352" s="239" t="s">
        <v>226</v>
      </c>
      <c r="AU1352" s="239" t="s">
        <v>85</v>
      </c>
      <c r="AY1352" s="18" t="s">
        <v>224</v>
      </c>
      <c r="BE1352" s="240">
        <f>IF(N1352="základní",J1352,0)</f>
        <v>0</v>
      </c>
      <c r="BF1352" s="240">
        <f>IF(N1352="snížená",J1352,0)</f>
        <v>0</v>
      </c>
      <c r="BG1352" s="240">
        <f>IF(N1352="zákl. přenesená",J1352,0)</f>
        <v>0</v>
      </c>
      <c r="BH1352" s="240">
        <f>IF(N1352="sníž. přenesená",J1352,0)</f>
        <v>0</v>
      </c>
      <c r="BI1352" s="240">
        <f>IF(N1352="nulová",J1352,0)</f>
        <v>0</v>
      </c>
      <c r="BJ1352" s="18" t="s">
        <v>83</v>
      </c>
      <c r="BK1352" s="240">
        <f>ROUND(I1352*H1352,2)</f>
        <v>0</v>
      </c>
      <c r="BL1352" s="18" t="s">
        <v>363</v>
      </c>
      <c r="BM1352" s="239" t="s">
        <v>2213</v>
      </c>
    </row>
    <row r="1353" s="14" customFormat="1">
      <c r="A1353" s="14"/>
      <c r="B1353" s="252"/>
      <c r="C1353" s="253"/>
      <c r="D1353" s="243" t="s">
        <v>233</v>
      </c>
      <c r="E1353" s="254" t="s">
        <v>1</v>
      </c>
      <c r="F1353" s="255" t="s">
        <v>2201</v>
      </c>
      <c r="G1353" s="253"/>
      <c r="H1353" s="256">
        <v>9.875</v>
      </c>
      <c r="I1353" s="257"/>
      <c r="J1353" s="253"/>
      <c r="K1353" s="253"/>
      <c r="L1353" s="258"/>
      <c r="M1353" s="259"/>
      <c r="N1353" s="260"/>
      <c r="O1353" s="260"/>
      <c r="P1353" s="260"/>
      <c r="Q1353" s="260"/>
      <c r="R1353" s="260"/>
      <c r="S1353" s="260"/>
      <c r="T1353" s="261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2" t="s">
        <v>233</v>
      </c>
      <c r="AU1353" s="262" t="s">
        <v>85</v>
      </c>
      <c r="AV1353" s="14" t="s">
        <v>85</v>
      </c>
      <c r="AW1353" s="14" t="s">
        <v>32</v>
      </c>
      <c r="AX1353" s="14" t="s">
        <v>83</v>
      </c>
      <c r="AY1353" s="262" t="s">
        <v>224</v>
      </c>
    </row>
    <row r="1354" s="2" customFormat="1" ht="16.5" customHeight="1">
      <c r="A1354" s="39"/>
      <c r="B1354" s="40"/>
      <c r="C1354" s="228" t="s">
        <v>2214</v>
      </c>
      <c r="D1354" s="228" t="s">
        <v>226</v>
      </c>
      <c r="E1354" s="229" t="s">
        <v>2215</v>
      </c>
      <c r="F1354" s="230" t="s">
        <v>2216</v>
      </c>
      <c r="G1354" s="231" t="s">
        <v>416</v>
      </c>
      <c r="H1354" s="232">
        <v>19.949999999999999</v>
      </c>
      <c r="I1354" s="233"/>
      <c r="J1354" s="234">
        <f>ROUND(I1354*H1354,2)</f>
        <v>0</v>
      </c>
      <c r="K1354" s="230" t="s">
        <v>230</v>
      </c>
      <c r="L1354" s="45"/>
      <c r="M1354" s="235" t="s">
        <v>1</v>
      </c>
      <c r="N1354" s="236" t="s">
        <v>41</v>
      </c>
      <c r="O1354" s="92"/>
      <c r="P1354" s="237">
        <f>O1354*H1354</f>
        <v>0</v>
      </c>
      <c r="Q1354" s="237">
        <v>0.0011999999999999999</v>
      </c>
      <c r="R1354" s="237">
        <f>Q1354*H1354</f>
        <v>0.023939999999999996</v>
      </c>
      <c r="S1354" s="237">
        <v>0</v>
      </c>
      <c r="T1354" s="238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39" t="s">
        <v>363</v>
      </c>
      <c r="AT1354" s="239" t="s">
        <v>226</v>
      </c>
      <c r="AU1354" s="239" t="s">
        <v>85</v>
      </c>
      <c r="AY1354" s="18" t="s">
        <v>224</v>
      </c>
      <c r="BE1354" s="240">
        <f>IF(N1354="základní",J1354,0)</f>
        <v>0</v>
      </c>
      <c r="BF1354" s="240">
        <f>IF(N1354="snížená",J1354,0)</f>
        <v>0</v>
      </c>
      <c r="BG1354" s="240">
        <f>IF(N1354="zákl. přenesená",J1354,0)</f>
        <v>0</v>
      </c>
      <c r="BH1354" s="240">
        <f>IF(N1354="sníž. přenesená",J1354,0)</f>
        <v>0</v>
      </c>
      <c r="BI1354" s="240">
        <f>IF(N1354="nulová",J1354,0)</f>
        <v>0</v>
      </c>
      <c r="BJ1354" s="18" t="s">
        <v>83</v>
      </c>
      <c r="BK1354" s="240">
        <f>ROUND(I1354*H1354,2)</f>
        <v>0</v>
      </c>
      <c r="BL1354" s="18" t="s">
        <v>363</v>
      </c>
      <c r="BM1354" s="239" t="s">
        <v>2217</v>
      </c>
    </row>
    <row r="1355" s="2" customFormat="1" ht="24.15" customHeight="1">
      <c r="A1355" s="39"/>
      <c r="B1355" s="40"/>
      <c r="C1355" s="228" t="s">
        <v>2218</v>
      </c>
      <c r="D1355" s="228" t="s">
        <v>226</v>
      </c>
      <c r="E1355" s="229" t="s">
        <v>2219</v>
      </c>
      <c r="F1355" s="230" t="s">
        <v>2220</v>
      </c>
      <c r="G1355" s="231" t="s">
        <v>296</v>
      </c>
      <c r="H1355" s="232">
        <v>29.300000000000001</v>
      </c>
      <c r="I1355" s="233"/>
      <c r="J1355" s="234">
        <f>ROUND(I1355*H1355,2)</f>
        <v>0</v>
      </c>
      <c r="K1355" s="230" t="s">
        <v>230</v>
      </c>
      <c r="L1355" s="45"/>
      <c r="M1355" s="235" t="s">
        <v>1</v>
      </c>
      <c r="N1355" s="236" t="s">
        <v>41</v>
      </c>
      <c r="O1355" s="92"/>
      <c r="P1355" s="237">
        <f>O1355*H1355</f>
        <v>0</v>
      </c>
      <c r="Q1355" s="237">
        <v>0</v>
      </c>
      <c r="R1355" s="237">
        <f>Q1355*H1355</f>
        <v>0</v>
      </c>
      <c r="S1355" s="237">
        <v>0.0030000000000000001</v>
      </c>
      <c r="T1355" s="238">
        <f>S1355*H1355</f>
        <v>0.087900000000000006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39" t="s">
        <v>363</v>
      </c>
      <c r="AT1355" s="239" t="s">
        <v>226</v>
      </c>
      <c r="AU1355" s="239" t="s">
        <v>85</v>
      </c>
      <c r="AY1355" s="18" t="s">
        <v>224</v>
      </c>
      <c r="BE1355" s="240">
        <f>IF(N1355="základní",J1355,0)</f>
        <v>0</v>
      </c>
      <c r="BF1355" s="240">
        <f>IF(N1355="snížená",J1355,0)</f>
        <v>0</v>
      </c>
      <c r="BG1355" s="240">
        <f>IF(N1355="zákl. přenesená",J1355,0)</f>
        <v>0</v>
      </c>
      <c r="BH1355" s="240">
        <f>IF(N1355="sníž. přenesená",J1355,0)</f>
        <v>0</v>
      </c>
      <c r="BI1355" s="240">
        <f>IF(N1355="nulová",J1355,0)</f>
        <v>0</v>
      </c>
      <c r="BJ1355" s="18" t="s">
        <v>83</v>
      </c>
      <c r="BK1355" s="240">
        <f>ROUND(I1355*H1355,2)</f>
        <v>0</v>
      </c>
      <c r="BL1355" s="18" t="s">
        <v>363</v>
      </c>
      <c r="BM1355" s="239" t="s">
        <v>2221</v>
      </c>
    </row>
    <row r="1356" s="14" customFormat="1">
      <c r="A1356" s="14"/>
      <c r="B1356" s="252"/>
      <c r="C1356" s="253"/>
      <c r="D1356" s="243" t="s">
        <v>233</v>
      </c>
      <c r="E1356" s="254" t="s">
        <v>1</v>
      </c>
      <c r="F1356" s="255" t="s">
        <v>1077</v>
      </c>
      <c r="G1356" s="253"/>
      <c r="H1356" s="256">
        <v>9.5</v>
      </c>
      <c r="I1356" s="257"/>
      <c r="J1356" s="253"/>
      <c r="K1356" s="253"/>
      <c r="L1356" s="258"/>
      <c r="M1356" s="259"/>
      <c r="N1356" s="260"/>
      <c r="O1356" s="260"/>
      <c r="P1356" s="260"/>
      <c r="Q1356" s="260"/>
      <c r="R1356" s="260"/>
      <c r="S1356" s="260"/>
      <c r="T1356" s="261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2" t="s">
        <v>233</v>
      </c>
      <c r="AU1356" s="262" t="s">
        <v>85</v>
      </c>
      <c r="AV1356" s="14" t="s">
        <v>85</v>
      </c>
      <c r="AW1356" s="14" t="s">
        <v>32</v>
      </c>
      <c r="AX1356" s="14" t="s">
        <v>76</v>
      </c>
      <c r="AY1356" s="262" t="s">
        <v>224</v>
      </c>
    </row>
    <row r="1357" s="14" customFormat="1">
      <c r="A1357" s="14"/>
      <c r="B1357" s="252"/>
      <c r="C1357" s="253"/>
      <c r="D1357" s="243" t="s">
        <v>233</v>
      </c>
      <c r="E1357" s="254" t="s">
        <v>1</v>
      </c>
      <c r="F1357" s="255" t="s">
        <v>1078</v>
      </c>
      <c r="G1357" s="253"/>
      <c r="H1357" s="256">
        <v>19.800000000000001</v>
      </c>
      <c r="I1357" s="257"/>
      <c r="J1357" s="253"/>
      <c r="K1357" s="253"/>
      <c r="L1357" s="258"/>
      <c r="M1357" s="259"/>
      <c r="N1357" s="260"/>
      <c r="O1357" s="260"/>
      <c r="P1357" s="260"/>
      <c r="Q1357" s="260"/>
      <c r="R1357" s="260"/>
      <c r="S1357" s="260"/>
      <c r="T1357" s="261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2" t="s">
        <v>233</v>
      </c>
      <c r="AU1357" s="262" t="s">
        <v>85</v>
      </c>
      <c r="AV1357" s="14" t="s">
        <v>85</v>
      </c>
      <c r="AW1357" s="14" t="s">
        <v>32</v>
      </c>
      <c r="AX1357" s="14" t="s">
        <v>76</v>
      </c>
      <c r="AY1357" s="262" t="s">
        <v>224</v>
      </c>
    </row>
    <row r="1358" s="15" customFormat="1">
      <c r="A1358" s="15"/>
      <c r="B1358" s="263"/>
      <c r="C1358" s="264"/>
      <c r="D1358" s="243" t="s">
        <v>233</v>
      </c>
      <c r="E1358" s="265" t="s">
        <v>1</v>
      </c>
      <c r="F1358" s="266" t="s">
        <v>237</v>
      </c>
      <c r="G1358" s="264"/>
      <c r="H1358" s="267">
        <v>29.300000000000001</v>
      </c>
      <c r="I1358" s="268"/>
      <c r="J1358" s="264"/>
      <c r="K1358" s="264"/>
      <c r="L1358" s="269"/>
      <c r="M1358" s="270"/>
      <c r="N1358" s="271"/>
      <c r="O1358" s="271"/>
      <c r="P1358" s="271"/>
      <c r="Q1358" s="271"/>
      <c r="R1358" s="271"/>
      <c r="S1358" s="271"/>
      <c r="T1358" s="272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73" t="s">
        <v>233</v>
      </c>
      <c r="AU1358" s="273" t="s">
        <v>85</v>
      </c>
      <c r="AV1358" s="15" t="s">
        <v>231</v>
      </c>
      <c r="AW1358" s="15" t="s">
        <v>32</v>
      </c>
      <c r="AX1358" s="15" t="s">
        <v>83</v>
      </c>
      <c r="AY1358" s="273" t="s">
        <v>224</v>
      </c>
    </row>
    <row r="1359" s="2" customFormat="1" ht="24.15" customHeight="1">
      <c r="A1359" s="39"/>
      <c r="B1359" s="40"/>
      <c r="C1359" s="228" t="s">
        <v>2222</v>
      </c>
      <c r="D1359" s="228" t="s">
        <v>226</v>
      </c>
      <c r="E1359" s="229" t="s">
        <v>2223</v>
      </c>
      <c r="F1359" s="230" t="s">
        <v>2224</v>
      </c>
      <c r="G1359" s="231" t="s">
        <v>296</v>
      </c>
      <c r="H1359" s="232">
        <v>266.94999999999999</v>
      </c>
      <c r="I1359" s="233"/>
      <c r="J1359" s="234">
        <f>ROUND(I1359*H1359,2)</f>
        <v>0</v>
      </c>
      <c r="K1359" s="230" t="s">
        <v>230</v>
      </c>
      <c r="L1359" s="45"/>
      <c r="M1359" s="235" t="s">
        <v>1</v>
      </c>
      <c r="N1359" s="236" t="s">
        <v>41</v>
      </c>
      <c r="O1359" s="92"/>
      <c r="P1359" s="237">
        <f>O1359*H1359</f>
        <v>0</v>
      </c>
      <c r="Q1359" s="237">
        <v>0.00040000000000000002</v>
      </c>
      <c r="R1359" s="237">
        <f>Q1359*H1359</f>
        <v>0.10678</v>
      </c>
      <c r="S1359" s="237">
        <v>0</v>
      </c>
      <c r="T1359" s="238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39" t="s">
        <v>363</v>
      </c>
      <c r="AT1359" s="239" t="s">
        <v>226</v>
      </c>
      <c r="AU1359" s="239" t="s">
        <v>85</v>
      </c>
      <c r="AY1359" s="18" t="s">
        <v>224</v>
      </c>
      <c r="BE1359" s="240">
        <f>IF(N1359="základní",J1359,0)</f>
        <v>0</v>
      </c>
      <c r="BF1359" s="240">
        <f>IF(N1359="snížená",J1359,0)</f>
        <v>0</v>
      </c>
      <c r="BG1359" s="240">
        <f>IF(N1359="zákl. přenesená",J1359,0)</f>
        <v>0</v>
      </c>
      <c r="BH1359" s="240">
        <f>IF(N1359="sníž. přenesená",J1359,0)</f>
        <v>0</v>
      </c>
      <c r="BI1359" s="240">
        <f>IF(N1359="nulová",J1359,0)</f>
        <v>0</v>
      </c>
      <c r="BJ1359" s="18" t="s">
        <v>83</v>
      </c>
      <c r="BK1359" s="240">
        <f>ROUND(I1359*H1359,2)</f>
        <v>0</v>
      </c>
      <c r="BL1359" s="18" t="s">
        <v>363</v>
      </c>
      <c r="BM1359" s="239" t="s">
        <v>2225</v>
      </c>
    </row>
    <row r="1360" s="13" customFormat="1">
      <c r="A1360" s="13"/>
      <c r="B1360" s="241"/>
      <c r="C1360" s="242"/>
      <c r="D1360" s="243" t="s">
        <v>233</v>
      </c>
      <c r="E1360" s="244" t="s">
        <v>1</v>
      </c>
      <c r="F1360" s="245" t="s">
        <v>386</v>
      </c>
      <c r="G1360" s="242"/>
      <c r="H1360" s="244" t="s">
        <v>1</v>
      </c>
      <c r="I1360" s="246"/>
      <c r="J1360" s="242"/>
      <c r="K1360" s="242"/>
      <c r="L1360" s="247"/>
      <c r="M1360" s="248"/>
      <c r="N1360" s="249"/>
      <c r="O1360" s="249"/>
      <c r="P1360" s="249"/>
      <c r="Q1360" s="249"/>
      <c r="R1360" s="249"/>
      <c r="S1360" s="249"/>
      <c r="T1360" s="250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1" t="s">
        <v>233</v>
      </c>
      <c r="AU1360" s="251" t="s">
        <v>85</v>
      </c>
      <c r="AV1360" s="13" t="s">
        <v>83</v>
      </c>
      <c r="AW1360" s="13" t="s">
        <v>32</v>
      </c>
      <c r="AX1360" s="13" t="s">
        <v>76</v>
      </c>
      <c r="AY1360" s="251" t="s">
        <v>224</v>
      </c>
    </row>
    <row r="1361" s="14" customFormat="1">
      <c r="A1361" s="14"/>
      <c r="B1361" s="252"/>
      <c r="C1361" s="253"/>
      <c r="D1361" s="243" t="s">
        <v>233</v>
      </c>
      <c r="E1361" s="254" t="s">
        <v>1</v>
      </c>
      <c r="F1361" s="255" t="s">
        <v>2226</v>
      </c>
      <c r="G1361" s="253"/>
      <c r="H1361" s="256">
        <v>133.94999999999999</v>
      </c>
      <c r="I1361" s="257"/>
      <c r="J1361" s="253"/>
      <c r="K1361" s="253"/>
      <c r="L1361" s="258"/>
      <c r="M1361" s="259"/>
      <c r="N1361" s="260"/>
      <c r="O1361" s="260"/>
      <c r="P1361" s="260"/>
      <c r="Q1361" s="260"/>
      <c r="R1361" s="260"/>
      <c r="S1361" s="260"/>
      <c r="T1361" s="261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2" t="s">
        <v>233</v>
      </c>
      <c r="AU1361" s="262" t="s">
        <v>85</v>
      </c>
      <c r="AV1361" s="14" t="s">
        <v>85</v>
      </c>
      <c r="AW1361" s="14" t="s">
        <v>32</v>
      </c>
      <c r="AX1361" s="14" t="s">
        <v>76</v>
      </c>
      <c r="AY1361" s="262" t="s">
        <v>224</v>
      </c>
    </row>
    <row r="1362" s="14" customFormat="1">
      <c r="A1362" s="14"/>
      <c r="B1362" s="252"/>
      <c r="C1362" s="253"/>
      <c r="D1362" s="243" t="s">
        <v>233</v>
      </c>
      <c r="E1362" s="254" t="s">
        <v>1</v>
      </c>
      <c r="F1362" s="255" t="s">
        <v>2227</v>
      </c>
      <c r="G1362" s="253"/>
      <c r="H1362" s="256">
        <v>133</v>
      </c>
      <c r="I1362" s="257"/>
      <c r="J1362" s="253"/>
      <c r="K1362" s="253"/>
      <c r="L1362" s="258"/>
      <c r="M1362" s="259"/>
      <c r="N1362" s="260"/>
      <c r="O1362" s="260"/>
      <c r="P1362" s="260"/>
      <c r="Q1362" s="260"/>
      <c r="R1362" s="260"/>
      <c r="S1362" s="260"/>
      <c r="T1362" s="261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2" t="s">
        <v>233</v>
      </c>
      <c r="AU1362" s="262" t="s">
        <v>85</v>
      </c>
      <c r="AV1362" s="14" t="s">
        <v>85</v>
      </c>
      <c r="AW1362" s="14" t="s">
        <v>32</v>
      </c>
      <c r="AX1362" s="14" t="s">
        <v>76</v>
      </c>
      <c r="AY1362" s="262" t="s">
        <v>224</v>
      </c>
    </row>
    <row r="1363" s="15" customFormat="1">
      <c r="A1363" s="15"/>
      <c r="B1363" s="263"/>
      <c r="C1363" s="264"/>
      <c r="D1363" s="243" t="s">
        <v>233</v>
      </c>
      <c r="E1363" s="265" t="s">
        <v>163</v>
      </c>
      <c r="F1363" s="266" t="s">
        <v>237</v>
      </c>
      <c r="G1363" s="264"/>
      <c r="H1363" s="267">
        <v>266.94999999999999</v>
      </c>
      <c r="I1363" s="268"/>
      <c r="J1363" s="264"/>
      <c r="K1363" s="264"/>
      <c r="L1363" s="269"/>
      <c r="M1363" s="270"/>
      <c r="N1363" s="271"/>
      <c r="O1363" s="271"/>
      <c r="P1363" s="271"/>
      <c r="Q1363" s="271"/>
      <c r="R1363" s="271"/>
      <c r="S1363" s="271"/>
      <c r="T1363" s="272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73" t="s">
        <v>233</v>
      </c>
      <c r="AU1363" s="273" t="s">
        <v>85</v>
      </c>
      <c r="AV1363" s="15" t="s">
        <v>231</v>
      </c>
      <c r="AW1363" s="15" t="s">
        <v>32</v>
      </c>
      <c r="AX1363" s="15" t="s">
        <v>83</v>
      </c>
      <c r="AY1363" s="273" t="s">
        <v>224</v>
      </c>
    </row>
    <row r="1364" s="2" customFormat="1" ht="24.15" customHeight="1">
      <c r="A1364" s="39"/>
      <c r="B1364" s="40"/>
      <c r="C1364" s="285" t="s">
        <v>2228</v>
      </c>
      <c r="D1364" s="285" t="s">
        <v>420</v>
      </c>
      <c r="E1364" s="286" t="s">
        <v>2229</v>
      </c>
      <c r="F1364" s="287" t="s">
        <v>2230</v>
      </c>
      <c r="G1364" s="288" t="s">
        <v>296</v>
      </c>
      <c r="H1364" s="289">
        <v>293.64499999999998</v>
      </c>
      <c r="I1364" s="290"/>
      <c r="J1364" s="291">
        <f>ROUND(I1364*H1364,2)</f>
        <v>0</v>
      </c>
      <c r="K1364" s="287" t="s">
        <v>230</v>
      </c>
      <c r="L1364" s="292"/>
      <c r="M1364" s="293" t="s">
        <v>1</v>
      </c>
      <c r="N1364" s="294" t="s">
        <v>41</v>
      </c>
      <c r="O1364" s="92"/>
      <c r="P1364" s="237">
        <f>O1364*H1364</f>
        <v>0</v>
      </c>
      <c r="Q1364" s="237">
        <v>0.0033999999999999998</v>
      </c>
      <c r="R1364" s="237">
        <f>Q1364*H1364</f>
        <v>0.99839299999999986</v>
      </c>
      <c r="S1364" s="237">
        <v>0</v>
      </c>
      <c r="T1364" s="238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39" t="s">
        <v>480</v>
      </c>
      <c r="AT1364" s="239" t="s">
        <v>420</v>
      </c>
      <c r="AU1364" s="239" t="s">
        <v>85</v>
      </c>
      <c r="AY1364" s="18" t="s">
        <v>224</v>
      </c>
      <c r="BE1364" s="240">
        <f>IF(N1364="základní",J1364,0)</f>
        <v>0</v>
      </c>
      <c r="BF1364" s="240">
        <f>IF(N1364="snížená",J1364,0)</f>
        <v>0</v>
      </c>
      <c r="BG1364" s="240">
        <f>IF(N1364="zákl. přenesená",J1364,0)</f>
        <v>0</v>
      </c>
      <c r="BH1364" s="240">
        <f>IF(N1364="sníž. přenesená",J1364,0)</f>
        <v>0</v>
      </c>
      <c r="BI1364" s="240">
        <f>IF(N1364="nulová",J1364,0)</f>
        <v>0</v>
      </c>
      <c r="BJ1364" s="18" t="s">
        <v>83</v>
      </c>
      <c r="BK1364" s="240">
        <f>ROUND(I1364*H1364,2)</f>
        <v>0</v>
      </c>
      <c r="BL1364" s="18" t="s">
        <v>363</v>
      </c>
      <c r="BM1364" s="239" t="s">
        <v>2231</v>
      </c>
    </row>
    <row r="1365" s="14" customFormat="1">
      <c r="A1365" s="14"/>
      <c r="B1365" s="252"/>
      <c r="C1365" s="253"/>
      <c r="D1365" s="243" t="s">
        <v>233</v>
      </c>
      <c r="E1365" s="253"/>
      <c r="F1365" s="255" t="s">
        <v>2232</v>
      </c>
      <c r="G1365" s="253"/>
      <c r="H1365" s="256">
        <v>293.64499999999998</v>
      </c>
      <c r="I1365" s="257"/>
      <c r="J1365" s="253"/>
      <c r="K1365" s="253"/>
      <c r="L1365" s="258"/>
      <c r="M1365" s="259"/>
      <c r="N1365" s="260"/>
      <c r="O1365" s="260"/>
      <c r="P1365" s="260"/>
      <c r="Q1365" s="260"/>
      <c r="R1365" s="260"/>
      <c r="S1365" s="260"/>
      <c r="T1365" s="261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2" t="s">
        <v>233</v>
      </c>
      <c r="AU1365" s="262" t="s">
        <v>85</v>
      </c>
      <c r="AV1365" s="14" t="s">
        <v>85</v>
      </c>
      <c r="AW1365" s="14" t="s">
        <v>4</v>
      </c>
      <c r="AX1365" s="14" t="s">
        <v>83</v>
      </c>
      <c r="AY1365" s="262" t="s">
        <v>224</v>
      </c>
    </row>
    <row r="1366" s="2" customFormat="1" ht="24.15" customHeight="1">
      <c r="A1366" s="39"/>
      <c r="B1366" s="40"/>
      <c r="C1366" s="228" t="s">
        <v>2233</v>
      </c>
      <c r="D1366" s="228" t="s">
        <v>226</v>
      </c>
      <c r="E1366" s="229" t="s">
        <v>2234</v>
      </c>
      <c r="F1366" s="230" t="s">
        <v>2235</v>
      </c>
      <c r="G1366" s="231" t="s">
        <v>416</v>
      </c>
      <c r="H1366" s="232">
        <v>19.949999999999999</v>
      </c>
      <c r="I1366" s="233"/>
      <c r="J1366" s="234">
        <f>ROUND(I1366*H1366,2)</f>
        <v>0</v>
      </c>
      <c r="K1366" s="230" t="s">
        <v>230</v>
      </c>
      <c r="L1366" s="45"/>
      <c r="M1366" s="235" t="s">
        <v>1</v>
      </c>
      <c r="N1366" s="236" t="s">
        <v>41</v>
      </c>
      <c r="O1366" s="92"/>
      <c r="P1366" s="237">
        <f>O1366*H1366</f>
        <v>0</v>
      </c>
      <c r="Q1366" s="237">
        <v>0.00016000000000000001</v>
      </c>
      <c r="R1366" s="237">
        <f>Q1366*H1366</f>
        <v>0.003192</v>
      </c>
      <c r="S1366" s="237">
        <v>0</v>
      </c>
      <c r="T1366" s="238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39" t="s">
        <v>363</v>
      </c>
      <c r="AT1366" s="239" t="s">
        <v>226</v>
      </c>
      <c r="AU1366" s="239" t="s">
        <v>85</v>
      </c>
      <c r="AY1366" s="18" t="s">
        <v>224</v>
      </c>
      <c r="BE1366" s="240">
        <f>IF(N1366="základní",J1366,0)</f>
        <v>0</v>
      </c>
      <c r="BF1366" s="240">
        <f>IF(N1366="snížená",J1366,0)</f>
        <v>0</v>
      </c>
      <c r="BG1366" s="240">
        <f>IF(N1366="zákl. přenesená",J1366,0)</f>
        <v>0</v>
      </c>
      <c r="BH1366" s="240">
        <f>IF(N1366="sníž. přenesená",J1366,0)</f>
        <v>0</v>
      </c>
      <c r="BI1366" s="240">
        <f>IF(N1366="nulová",J1366,0)</f>
        <v>0</v>
      </c>
      <c r="BJ1366" s="18" t="s">
        <v>83</v>
      </c>
      <c r="BK1366" s="240">
        <f>ROUND(I1366*H1366,2)</f>
        <v>0</v>
      </c>
      <c r="BL1366" s="18" t="s">
        <v>363</v>
      </c>
      <c r="BM1366" s="239" t="s">
        <v>2236</v>
      </c>
    </row>
    <row r="1367" s="14" customFormat="1">
      <c r="A1367" s="14"/>
      <c r="B1367" s="252"/>
      <c r="C1367" s="253"/>
      <c r="D1367" s="243" t="s">
        <v>233</v>
      </c>
      <c r="E1367" s="254" t="s">
        <v>1</v>
      </c>
      <c r="F1367" s="255" t="s">
        <v>2237</v>
      </c>
      <c r="G1367" s="253"/>
      <c r="H1367" s="256">
        <v>19.949999999999999</v>
      </c>
      <c r="I1367" s="257"/>
      <c r="J1367" s="253"/>
      <c r="K1367" s="253"/>
      <c r="L1367" s="258"/>
      <c r="M1367" s="259"/>
      <c r="N1367" s="260"/>
      <c r="O1367" s="260"/>
      <c r="P1367" s="260"/>
      <c r="Q1367" s="260"/>
      <c r="R1367" s="260"/>
      <c r="S1367" s="260"/>
      <c r="T1367" s="261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2" t="s">
        <v>233</v>
      </c>
      <c r="AU1367" s="262" t="s">
        <v>85</v>
      </c>
      <c r="AV1367" s="14" t="s">
        <v>85</v>
      </c>
      <c r="AW1367" s="14" t="s">
        <v>32</v>
      </c>
      <c r="AX1367" s="14" t="s">
        <v>83</v>
      </c>
      <c r="AY1367" s="262" t="s">
        <v>224</v>
      </c>
    </row>
    <row r="1368" s="2" customFormat="1" ht="24.15" customHeight="1">
      <c r="A1368" s="39"/>
      <c r="B1368" s="40"/>
      <c r="C1368" s="228" t="s">
        <v>2238</v>
      </c>
      <c r="D1368" s="228" t="s">
        <v>226</v>
      </c>
      <c r="E1368" s="229" t="s">
        <v>2239</v>
      </c>
      <c r="F1368" s="230" t="s">
        <v>2240</v>
      </c>
      <c r="G1368" s="231" t="s">
        <v>416</v>
      </c>
      <c r="H1368" s="232">
        <v>19.949999999999999</v>
      </c>
      <c r="I1368" s="233"/>
      <c r="J1368" s="234">
        <f>ROUND(I1368*H1368,2)</f>
        <v>0</v>
      </c>
      <c r="K1368" s="230" t="s">
        <v>230</v>
      </c>
      <c r="L1368" s="45"/>
      <c r="M1368" s="235" t="s">
        <v>1</v>
      </c>
      <c r="N1368" s="236" t="s">
        <v>41</v>
      </c>
      <c r="O1368" s="92"/>
      <c r="P1368" s="237">
        <f>O1368*H1368</f>
        <v>0</v>
      </c>
      <c r="Q1368" s="237">
        <v>8.0000000000000007E-05</v>
      </c>
      <c r="R1368" s="237">
        <f>Q1368*H1368</f>
        <v>0.001596</v>
      </c>
      <c r="S1368" s="237">
        <v>0</v>
      </c>
      <c r="T1368" s="238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9" t="s">
        <v>363</v>
      </c>
      <c r="AT1368" s="239" t="s">
        <v>226</v>
      </c>
      <c r="AU1368" s="239" t="s">
        <v>85</v>
      </c>
      <c r="AY1368" s="18" t="s">
        <v>224</v>
      </c>
      <c r="BE1368" s="240">
        <f>IF(N1368="základní",J1368,0)</f>
        <v>0</v>
      </c>
      <c r="BF1368" s="240">
        <f>IF(N1368="snížená",J1368,0)</f>
        <v>0</v>
      </c>
      <c r="BG1368" s="240">
        <f>IF(N1368="zákl. přenesená",J1368,0)</f>
        <v>0</v>
      </c>
      <c r="BH1368" s="240">
        <f>IF(N1368="sníž. přenesená",J1368,0)</f>
        <v>0</v>
      </c>
      <c r="BI1368" s="240">
        <f>IF(N1368="nulová",J1368,0)</f>
        <v>0</v>
      </c>
      <c r="BJ1368" s="18" t="s">
        <v>83</v>
      </c>
      <c r="BK1368" s="240">
        <f>ROUND(I1368*H1368,2)</f>
        <v>0</v>
      </c>
      <c r="BL1368" s="18" t="s">
        <v>363</v>
      </c>
      <c r="BM1368" s="239" t="s">
        <v>2241</v>
      </c>
    </row>
    <row r="1369" s="2" customFormat="1" ht="24.15" customHeight="1">
      <c r="A1369" s="39"/>
      <c r="B1369" s="40"/>
      <c r="C1369" s="285" t="s">
        <v>2242</v>
      </c>
      <c r="D1369" s="285" t="s">
        <v>420</v>
      </c>
      <c r="E1369" s="286" t="s">
        <v>2229</v>
      </c>
      <c r="F1369" s="287" t="s">
        <v>2230</v>
      </c>
      <c r="G1369" s="288" t="s">
        <v>296</v>
      </c>
      <c r="H1369" s="289">
        <v>10.863</v>
      </c>
      <c r="I1369" s="290"/>
      <c r="J1369" s="291">
        <f>ROUND(I1369*H1369,2)</f>
        <v>0</v>
      </c>
      <c r="K1369" s="287" t="s">
        <v>230</v>
      </c>
      <c r="L1369" s="292"/>
      <c r="M1369" s="293" t="s">
        <v>1</v>
      </c>
      <c r="N1369" s="294" t="s">
        <v>41</v>
      </c>
      <c r="O1369" s="92"/>
      <c r="P1369" s="237">
        <f>O1369*H1369</f>
        <v>0</v>
      </c>
      <c r="Q1369" s="237">
        <v>0.0033999999999999998</v>
      </c>
      <c r="R1369" s="237">
        <f>Q1369*H1369</f>
        <v>0.036934199999999993</v>
      </c>
      <c r="S1369" s="237">
        <v>0</v>
      </c>
      <c r="T1369" s="238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39" t="s">
        <v>480</v>
      </c>
      <c r="AT1369" s="239" t="s">
        <v>420</v>
      </c>
      <c r="AU1369" s="239" t="s">
        <v>85</v>
      </c>
      <c r="AY1369" s="18" t="s">
        <v>224</v>
      </c>
      <c r="BE1369" s="240">
        <f>IF(N1369="základní",J1369,0)</f>
        <v>0</v>
      </c>
      <c r="BF1369" s="240">
        <f>IF(N1369="snížená",J1369,0)</f>
        <v>0</v>
      </c>
      <c r="BG1369" s="240">
        <f>IF(N1369="zákl. přenesená",J1369,0)</f>
        <v>0</v>
      </c>
      <c r="BH1369" s="240">
        <f>IF(N1369="sníž. přenesená",J1369,0)</f>
        <v>0</v>
      </c>
      <c r="BI1369" s="240">
        <f>IF(N1369="nulová",J1369,0)</f>
        <v>0</v>
      </c>
      <c r="BJ1369" s="18" t="s">
        <v>83</v>
      </c>
      <c r="BK1369" s="240">
        <f>ROUND(I1369*H1369,2)</f>
        <v>0</v>
      </c>
      <c r="BL1369" s="18" t="s">
        <v>363</v>
      </c>
      <c r="BM1369" s="239" t="s">
        <v>2243</v>
      </c>
    </row>
    <row r="1370" s="14" customFormat="1">
      <c r="A1370" s="14"/>
      <c r="B1370" s="252"/>
      <c r="C1370" s="253"/>
      <c r="D1370" s="243" t="s">
        <v>233</v>
      </c>
      <c r="E1370" s="254" t="s">
        <v>1</v>
      </c>
      <c r="F1370" s="255" t="s">
        <v>2244</v>
      </c>
      <c r="G1370" s="253"/>
      <c r="H1370" s="256">
        <v>10.863</v>
      </c>
      <c r="I1370" s="257"/>
      <c r="J1370" s="253"/>
      <c r="K1370" s="253"/>
      <c r="L1370" s="258"/>
      <c r="M1370" s="259"/>
      <c r="N1370" s="260"/>
      <c r="O1370" s="260"/>
      <c r="P1370" s="260"/>
      <c r="Q1370" s="260"/>
      <c r="R1370" s="260"/>
      <c r="S1370" s="260"/>
      <c r="T1370" s="26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2" t="s">
        <v>233</v>
      </c>
      <c r="AU1370" s="262" t="s">
        <v>85</v>
      </c>
      <c r="AV1370" s="14" t="s">
        <v>85</v>
      </c>
      <c r="AW1370" s="14" t="s">
        <v>32</v>
      </c>
      <c r="AX1370" s="14" t="s">
        <v>83</v>
      </c>
      <c r="AY1370" s="262" t="s">
        <v>224</v>
      </c>
    </row>
    <row r="1371" s="2" customFormat="1" ht="16.5" customHeight="1">
      <c r="A1371" s="39"/>
      <c r="B1371" s="40"/>
      <c r="C1371" s="228" t="s">
        <v>2245</v>
      </c>
      <c r="D1371" s="228" t="s">
        <v>226</v>
      </c>
      <c r="E1371" s="229" t="s">
        <v>2246</v>
      </c>
      <c r="F1371" s="230" t="s">
        <v>2247</v>
      </c>
      <c r="G1371" s="231" t="s">
        <v>416</v>
      </c>
      <c r="H1371" s="232">
        <v>220</v>
      </c>
      <c r="I1371" s="233"/>
      <c r="J1371" s="234">
        <f>ROUND(I1371*H1371,2)</f>
        <v>0</v>
      </c>
      <c r="K1371" s="230" t="s">
        <v>230</v>
      </c>
      <c r="L1371" s="45"/>
      <c r="M1371" s="235" t="s">
        <v>1</v>
      </c>
      <c r="N1371" s="236" t="s">
        <v>41</v>
      </c>
      <c r="O1371" s="92"/>
      <c r="P1371" s="237">
        <f>O1371*H1371</f>
        <v>0</v>
      </c>
      <c r="Q1371" s="237">
        <v>3.0000000000000001E-05</v>
      </c>
      <c r="R1371" s="237">
        <f>Q1371*H1371</f>
        <v>0.0066</v>
      </c>
      <c r="S1371" s="237">
        <v>0</v>
      </c>
      <c r="T1371" s="238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9" t="s">
        <v>363</v>
      </c>
      <c r="AT1371" s="239" t="s">
        <v>226</v>
      </c>
      <c r="AU1371" s="239" t="s">
        <v>85</v>
      </c>
      <c r="AY1371" s="18" t="s">
        <v>224</v>
      </c>
      <c r="BE1371" s="240">
        <f>IF(N1371="základní",J1371,0)</f>
        <v>0</v>
      </c>
      <c r="BF1371" s="240">
        <f>IF(N1371="snížená",J1371,0)</f>
        <v>0</v>
      </c>
      <c r="BG1371" s="240">
        <f>IF(N1371="zákl. přenesená",J1371,0)</f>
        <v>0</v>
      </c>
      <c r="BH1371" s="240">
        <f>IF(N1371="sníž. přenesená",J1371,0)</f>
        <v>0</v>
      </c>
      <c r="BI1371" s="240">
        <f>IF(N1371="nulová",J1371,0)</f>
        <v>0</v>
      </c>
      <c r="BJ1371" s="18" t="s">
        <v>83</v>
      </c>
      <c r="BK1371" s="240">
        <f>ROUND(I1371*H1371,2)</f>
        <v>0</v>
      </c>
      <c r="BL1371" s="18" t="s">
        <v>363</v>
      </c>
      <c r="BM1371" s="239" t="s">
        <v>2248</v>
      </c>
    </row>
    <row r="1372" s="14" customFormat="1">
      <c r="A1372" s="14"/>
      <c r="B1372" s="252"/>
      <c r="C1372" s="253"/>
      <c r="D1372" s="243" t="s">
        <v>233</v>
      </c>
      <c r="E1372" s="254" t="s">
        <v>1</v>
      </c>
      <c r="F1372" s="255" t="s">
        <v>2249</v>
      </c>
      <c r="G1372" s="253"/>
      <c r="H1372" s="256">
        <v>4.71</v>
      </c>
      <c r="I1372" s="257"/>
      <c r="J1372" s="253"/>
      <c r="K1372" s="253"/>
      <c r="L1372" s="258"/>
      <c r="M1372" s="259"/>
      <c r="N1372" s="260"/>
      <c r="O1372" s="260"/>
      <c r="P1372" s="260"/>
      <c r="Q1372" s="260"/>
      <c r="R1372" s="260"/>
      <c r="S1372" s="260"/>
      <c r="T1372" s="261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2" t="s">
        <v>233</v>
      </c>
      <c r="AU1372" s="262" t="s">
        <v>85</v>
      </c>
      <c r="AV1372" s="14" t="s">
        <v>85</v>
      </c>
      <c r="AW1372" s="14" t="s">
        <v>32</v>
      </c>
      <c r="AX1372" s="14" t="s">
        <v>76</v>
      </c>
      <c r="AY1372" s="262" t="s">
        <v>224</v>
      </c>
    </row>
    <row r="1373" s="14" customFormat="1">
      <c r="A1373" s="14"/>
      <c r="B1373" s="252"/>
      <c r="C1373" s="253"/>
      <c r="D1373" s="243" t="s">
        <v>233</v>
      </c>
      <c r="E1373" s="254" t="s">
        <v>1</v>
      </c>
      <c r="F1373" s="255" t="s">
        <v>2250</v>
      </c>
      <c r="G1373" s="253"/>
      <c r="H1373" s="256">
        <v>26.66</v>
      </c>
      <c r="I1373" s="257"/>
      <c r="J1373" s="253"/>
      <c r="K1373" s="253"/>
      <c r="L1373" s="258"/>
      <c r="M1373" s="259"/>
      <c r="N1373" s="260"/>
      <c r="O1373" s="260"/>
      <c r="P1373" s="260"/>
      <c r="Q1373" s="260"/>
      <c r="R1373" s="260"/>
      <c r="S1373" s="260"/>
      <c r="T1373" s="261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2" t="s">
        <v>233</v>
      </c>
      <c r="AU1373" s="262" t="s">
        <v>85</v>
      </c>
      <c r="AV1373" s="14" t="s">
        <v>85</v>
      </c>
      <c r="AW1373" s="14" t="s">
        <v>32</v>
      </c>
      <c r="AX1373" s="14" t="s">
        <v>76</v>
      </c>
      <c r="AY1373" s="262" t="s">
        <v>224</v>
      </c>
    </row>
    <row r="1374" s="14" customFormat="1">
      <c r="A1374" s="14"/>
      <c r="B1374" s="252"/>
      <c r="C1374" s="253"/>
      <c r="D1374" s="243" t="s">
        <v>233</v>
      </c>
      <c r="E1374" s="254" t="s">
        <v>1</v>
      </c>
      <c r="F1374" s="255" t="s">
        <v>2251</v>
      </c>
      <c r="G1374" s="253"/>
      <c r="H1374" s="256">
        <v>12.94</v>
      </c>
      <c r="I1374" s="257"/>
      <c r="J1374" s="253"/>
      <c r="K1374" s="253"/>
      <c r="L1374" s="258"/>
      <c r="M1374" s="259"/>
      <c r="N1374" s="260"/>
      <c r="O1374" s="260"/>
      <c r="P1374" s="260"/>
      <c r="Q1374" s="260"/>
      <c r="R1374" s="260"/>
      <c r="S1374" s="260"/>
      <c r="T1374" s="261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2" t="s">
        <v>233</v>
      </c>
      <c r="AU1374" s="262" t="s">
        <v>85</v>
      </c>
      <c r="AV1374" s="14" t="s">
        <v>85</v>
      </c>
      <c r="AW1374" s="14" t="s">
        <v>32</v>
      </c>
      <c r="AX1374" s="14" t="s">
        <v>76</v>
      </c>
      <c r="AY1374" s="262" t="s">
        <v>224</v>
      </c>
    </row>
    <row r="1375" s="14" customFormat="1">
      <c r="A1375" s="14"/>
      <c r="B1375" s="252"/>
      <c r="C1375" s="253"/>
      <c r="D1375" s="243" t="s">
        <v>233</v>
      </c>
      <c r="E1375" s="254" t="s">
        <v>1</v>
      </c>
      <c r="F1375" s="255" t="s">
        <v>2252</v>
      </c>
      <c r="G1375" s="253"/>
      <c r="H1375" s="256">
        <v>26.399999999999999</v>
      </c>
      <c r="I1375" s="257"/>
      <c r="J1375" s="253"/>
      <c r="K1375" s="253"/>
      <c r="L1375" s="258"/>
      <c r="M1375" s="259"/>
      <c r="N1375" s="260"/>
      <c r="O1375" s="260"/>
      <c r="P1375" s="260"/>
      <c r="Q1375" s="260"/>
      <c r="R1375" s="260"/>
      <c r="S1375" s="260"/>
      <c r="T1375" s="261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2" t="s">
        <v>233</v>
      </c>
      <c r="AU1375" s="262" t="s">
        <v>85</v>
      </c>
      <c r="AV1375" s="14" t="s">
        <v>85</v>
      </c>
      <c r="AW1375" s="14" t="s">
        <v>32</v>
      </c>
      <c r="AX1375" s="14" t="s">
        <v>76</v>
      </c>
      <c r="AY1375" s="262" t="s">
        <v>224</v>
      </c>
    </row>
    <row r="1376" s="14" customFormat="1">
      <c r="A1376" s="14"/>
      <c r="B1376" s="252"/>
      <c r="C1376" s="253"/>
      <c r="D1376" s="243" t="s">
        <v>233</v>
      </c>
      <c r="E1376" s="254" t="s">
        <v>1</v>
      </c>
      <c r="F1376" s="255" t="s">
        <v>2253</v>
      </c>
      <c r="G1376" s="253"/>
      <c r="H1376" s="256">
        <v>16.079999999999998</v>
      </c>
      <c r="I1376" s="257"/>
      <c r="J1376" s="253"/>
      <c r="K1376" s="253"/>
      <c r="L1376" s="258"/>
      <c r="M1376" s="259"/>
      <c r="N1376" s="260"/>
      <c r="O1376" s="260"/>
      <c r="P1376" s="260"/>
      <c r="Q1376" s="260"/>
      <c r="R1376" s="260"/>
      <c r="S1376" s="260"/>
      <c r="T1376" s="261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2" t="s">
        <v>233</v>
      </c>
      <c r="AU1376" s="262" t="s">
        <v>85</v>
      </c>
      <c r="AV1376" s="14" t="s">
        <v>85</v>
      </c>
      <c r="AW1376" s="14" t="s">
        <v>32</v>
      </c>
      <c r="AX1376" s="14" t="s">
        <v>76</v>
      </c>
      <c r="AY1376" s="262" t="s">
        <v>224</v>
      </c>
    </row>
    <row r="1377" s="14" customFormat="1">
      <c r="A1377" s="14"/>
      <c r="B1377" s="252"/>
      <c r="C1377" s="253"/>
      <c r="D1377" s="243" t="s">
        <v>233</v>
      </c>
      <c r="E1377" s="254" t="s">
        <v>1</v>
      </c>
      <c r="F1377" s="255" t="s">
        <v>2254</v>
      </c>
      <c r="G1377" s="253"/>
      <c r="H1377" s="256">
        <v>37.399999999999999</v>
      </c>
      <c r="I1377" s="257"/>
      <c r="J1377" s="253"/>
      <c r="K1377" s="253"/>
      <c r="L1377" s="258"/>
      <c r="M1377" s="259"/>
      <c r="N1377" s="260"/>
      <c r="O1377" s="260"/>
      <c r="P1377" s="260"/>
      <c r="Q1377" s="260"/>
      <c r="R1377" s="260"/>
      <c r="S1377" s="260"/>
      <c r="T1377" s="261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2" t="s">
        <v>233</v>
      </c>
      <c r="AU1377" s="262" t="s">
        <v>85</v>
      </c>
      <c r="AV1377" s="14" t="s">
        <v>85</v>
      </c>
      <c r="AW1377" s="14" t="s">
        <v>32</v>
      </c>
      <c r="AX1377" s="14" t="s">
        <v>76</v>
      </c>
      <c r="AY1377" s="262" t="s">
        <v>224</v>
      </c>
    </row>
    <row r="1378" s="14" customFormat="1">
      <c r="A1378" s="14"/>
      <c r="B1378" s="252"/>
      <c r="C1378" s="253"/>
      <c r="D1378" s="243" t="s">
        <v>233</v>
      </c>
      <c r="E1378" s="254" t="s">
        <v>1</v>
      </c>
      <c r="F1378" s="255" t="s">
        <v>2255</v>
      </c>
      <c r="G1378" s="253"/>
      <c r="H1378" s="256">
        <v>28</v>
      </c>
      <c r="I1378" s="257"/>
      <c r="J1378" s="253"/>
      <c r="K1378" s="253"/>
      <c r="L1378" s="258"/>
      <c r="M1378" s="259"/>
      <c r="N1378" s="260"/>
      <c r="O1378" s="260"/>
      <c r="P1378" s="260"/>
      <c r="Q1378" s="260"/>
      <c r="R1378" s="260"/>
      <c r="S1378" s="260"/>
      <c r="T1378" s="261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2" t="s">
        <v>233</v>
      </c>
      <c r="AU1378" s="262" t="s">
        <v>85</v>
      </c>
      <c r="AV1378" s="14" t="s">
        <v>85</v>
      </c>
      <c r="AW1378" s="14" t="s">
        <v>32</v>
      </c>
      <c r="AX1378" s="14" t="s">
        <v>76</v>
      </c>
      <c r="AY1378" s="262" t="s">
        <v>224</v>
      </c>
    </row>
    <row r="1379" s="14" customFormat="1">
      <c r="A1379" s="14"/>
      <c r="B1379" s="252"/>
      <c r="C1379" s="253"/>
      <c r="D1379" s="243" t="s">
        <v>233</v>
      </c>
      <c r="E1379" s="254" t="s">
        <v>1</v>
      </c>
      <c r="F1379" s="255" t="s">
        <v>2256</v>
      </c>
      <c r="G1379" s="253"/>
      <c r="H1379" s="256">
        <v>21.120000000000001</v>
      </c>
      <c r="I1379" s="257"/>
      <c r="J1379" s="253"/>
      <c r="K1379" s="253"/>
      <c r="L1379" s="258"/>
      <c r="M1379" s="259"/>
      <c r="N1379" s="260"/>
      <c r="O1379" s="260"/>
      <c r="P1379" s="260"/>
      <c r="Q1379" s="260"/>
      <c r="R1379" s="260"/>
      <c r="S1379" s="260"/>
      <c r="T1379" s="261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2" t="s">
        <v>233</v>
      </c>
      <c r="AU1379" s="262" t="s">
        <v>85</v>
      </c>
      <c r="AV1379" s="14" t="s">
        <v>85</v>
      </c>
      <c r="AW1379" s="14" t="s">
        <v>32</v>
      </c>
      <c r="AX1379" s="14" t="s">
        <v>76</v>
      </c>
      <c r="AY1379" s="262" t="s">
        <v>224</v>
      </c>
    </row>
    <row r="1380" s="14" customFormat="1">
      <c r="A1380" s="14"/>
      <c r="B1380" s="252"/>
      <c r="C1380" s="253"/>
      <c r="D1380" s="243" t="s">
        <v>233</v>
      </c>
      <c r="E1380" s="254" t="s">
        <v>1</v>
      </c>
      <c r="F1380" s="255" t="s">
        <v>2257</v>
      </c>
      <c r="G1380" s="253"/>
      <c r="H1380" s="256">
        <v>28.800000000000001</v>
      </c>
      <c r="I1380" s="257"/>
      <c r="J1380" s="253"/>
      <c r="K1380" s="253"/>
      <c r="L1380" s="258"/>
      <c r="M1380" s="259"/>
      <c r="N1380" s="260"/>
      <c r="O1380" s="260"/>
      <c r="P1380" s="260"/>
      <c r="Q1380" s="260"/>
      <c r="R1380" s="260"/>
      <c r="S1380" s="260"/>
      <c r="T1380" s="261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2" t="s">
        <v>233</v>
      </c>
      <c r="AU1380" s="262" t="s">
        <v>85</v>
      </c>
      <c r="AV1380" s="14" t="s">
        <v>85</v>
      </c>
      <c r="AW1380" s="14" t="s">
        <v>32</v>
      </c>
      <c r="AX1380" s="14" t="s">
        <v>76</v>
      </c>
      <c r="AY1380" s="262" t="s">
        <v>224</v>
      </c>
    </row>
    <row r="1381" s="14" customFormat="1">
      <c r="A1381" s="14"/>
      <c r="B1381" s="252"/>
      <c r="C1381" s="253"/>
      <c r="D1381" s="243" t="s">
        <v>233</v>
      </c>
      <c r="E1381" s="254" t="s">
        <v>1</v>
      </c>
      <c r="F1381" s="255" t="s">
        <v>2258</v>
      </c>
      <c r="G1381" s="253"/>
      <c r="H1381" s="256">
        <v>17.420000000000002</v>
      </c>
      <c r="I1381" s="257"/>
      <c r="J1381" s="253"/>
      <c r="K1381" s="253"/>
      <c r="L1381" s="258"/>
      <c r="M1381" s="259"/>
      <c r="N1381" s="260"/>
      <c r="O1381" s="260"/>
      <c r="P1381" s="260"/>
      <c r="Q1381" s="260"/>
      <c r="R1381" s="260"/>
      <c r="S1381" s="260"/>
      <c r="T1381" s="261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2" t="s">
        <v>233</v>
      </c>
      <c r="AU1381" s="262" t="s">
        <v>85</v>
      </c>
      <c r="AV1381" s="14" t="s">
        <v>85</v>
      </c>
      <c r="AW1381" s="14" t="s">
        <v>32</v>
      </c>
      <c r="AX1381" s="14" t="s">
        <v>76</v>
      </c>
      <c r="AY1381" s="262" t="s">
        <v>224</v>
      </c>
    </row>
    <row r="1382" s="15" customFormat="1">
      <c r="A1382" s="15"/>
      <c r="B1382" s="263"/>
      <c r="C1382" s="264"/>
      <c r="D1382" s="243" t="s">
        <v>233</v>
      </c>
      <c r="E1382" s="265" t="s">
        <v>1</v>
      </c>
      <c r="F1382" s="266" t="s">
        <v>237</v>
      </c>
      <c r="G1382" s="264"/>
      <c r="H1382" s="267">
        <v>219.53</v>
      </c>
      <c r="I1382" s="268"/>
      <c r="J1382" s="264"/>
      <c r="K1382" s="264"/>
      <c r="L1382" s="269"/>
      <c r="M1382" s="270"/>
      <c r="N1382" s="271"/>
      <c r="O1382" s="271"/>
      <c r="P1382" s="271"/>
      <c r="Q1382" s="271"/>
      <c r="R1382" s="271"/>
      <c r="S1382" s="271"/>
      <c r="T1382" s="272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73" t="s">
        <v>233</v>
      </c>
      <c r="AU1382" s="273" t="s">
        <v>85</v>
      </c>
      <c r="AV1382" s="15" t="s">
        <v>231</v>
      </c>
      <c r="AW1382" s="15" t="s">
        <v>32</v>
      </c>
      <c r="AX1382" s="15" t="s">
        <v>76</v>
      </c>
      <c r="AY1382" s="273" t="s">
        <v>224</v>
      </c>
    </row>
    <row r="1383" s="14" customFormat="1">
      <c r="A1383" s="14"/>
      <c r="B1383" s="252"/>
      <c r="C1383" s="253"/>
      <c r="D1383" s="243" t="s">
        <v>233</v>
      </c>
      <c r="E1383" s="254" t="s">
        <v>1</v>
      </c>
      <c r="F1383" s="255" t="s">
        <v>1711</v>
      </c>
      <c r="G1383" s="253"/>
      <c r="H1383" s="256">
        <v>220</v>
      </c>
      <c r="I1383" s="257"/>
      <c r="J1383" s="253"/>
      <c r="K1383" s="253"/>
      <c r="L1383" s="258"/>
      <c r="M1383" s="259"/>
      <c r="N1383" s="260"/>
      <c r="O1383" s="260"/>
      <c r="P1383" s="260"/>
      <c r="Q1383" s="260"/>
      <c r="R1383" s="260"/>
      <c r="S1383" s="260"/>
      <c r="T1383" s="261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2" t="s">
        <v>233</v>
      </c>
      <c r="AU1383" s="262" t="s">
        <v>85</v>
      </c>
      <c r="AV1383" s="14" t="s">
        <v>85</v>
      </c>
      <c r="AW1383" s="14" t="s">
        <v>32</v>
      </c>
      <c r="AX1383" s="14" t="s">
        <v>83</v>
      </c>
      <c r="AY1383" s="262" t="s">
        <v>224</v>
      </c>
    </row>
    <row r="1384" s="2" customFormat="1" ht="16.5" customHeight="1">
      <c r="A1384" s="39"/>
      <c r="B1384" s="40"/>
      <c r="C1384" s="285" t="s">
        <v>2259</v>
      </c>
      <c r="D1384" s="285" t="s">
        <v>420</v>
      </c>
      <c r="E1384" s="286" t="s">
        <v>2260</v>
      </c>
      <c r="F1384" s="287" t="s">
        <v>2261</v>
      </c>
      <c r="G1384" s="288" t="s">
        <v>416</v>
      </c>
      <c r="H1384" s="289">
        <v>242</v>
      </c>
      <c r="I1384" s="290"/>
      <c r="J1384" s="291">
        <f>ROUND(I1384*H1384,2)</f>
        <v>0</v>
      </c>
      <c r="K1384" s="287" t="s">
        <v>230</v>
      </c>
      <c r="L1384" s="292"/>
      <c r="M1384" s="293" t="s">
        <v>1</v>
      </c>
      <c r="N1384" s="294" t="s">
        <v>41</v>
      </c>
      <c r="O1384" s="92"/>
      <c r="P1384" s="237">
        <f>O1384*H1384</f>
        <v>0</v>
      </c>
      <c r="Q1384" s="237">
        <v>0.00038000000000000002</v>
      </c>
      <c r="R1384" s="237">
        <f>Q1384*H1384</f>
        <v>0.09196</v>
      </c>
      <c r="S1384" s="237">
        <v>0</v>
      </c>
      <c r="T1384" s="238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39" t="s">
        <v>480</v>
      </c>
      <c r="AT1384" s="239" t="s">
        <v>420</v>
      </c>
      <c r="AU1384" s="239" t="s">
        <v>85</v>
      </c>
      <c r="AY1384" s="18" t="s">
        <v>224</v>
      </c>
      <c r="BE1384" s="240">
        <f>IF(N1384="základní",J1384,0)</f>
        <v>0</v>
      </c>
      <c r="BF1384" s="240">
        <f>IF(N1384="snížená",J1384,0)</f>
        <v>0</v>
      </c>
      <c r="BG1384" s="240">
        <f>IF(N1384="zákl. přenesená",J1384,0)</f>
        <v>0</v>
      </c>
      <c r="BH1384" s="240">
        <f>IF(N1384="sníž. přenesená",J1384,0)</f>
        <v>0</v>
      </c>
      <c r="BI1384" s="240">
        <f>IF(N1384="nulová",J1384,0)</f>
        <v>0</v>
      </c>
      <c r="BJ1384" s="18" t="s">
        <v>83</v>
      </c>
      <c r="BK1384" s="240">
        <f>ROUND(I1384*H1384,2)</f>
        <v>0</v>
      </c>
      <c r="BL1384" s="18" t="s">
        <v>363</v>
      </c>
      <c r="BM1384" s="239" t="s">
        <v>2262</v>
      </c>
    </row>
    <row r="1385" s="14" customFormat="1">
      <c r="A1385" s="14"/>
      <c r="B1385" s="252"/>
      <c r="C1385" s="253"/>
      <c r="D1385" s="243" t="s">
        <v>233</v>
      </c>
      <c r="E1385" s="254" t="s">
        <v>1</v>
      </c>
      <c r="F1385" s="255" t="s">
        <v>2263</v>
      </c>
      <c r="G1385" s="253"/>
      <c r="H1385" s="256">
        <v>242</v>
      </c>
      <c r="I1385" s="257"/>
      <c r="J1385" s="253"/>
      <c r="K1385" s="253"/>
      <c r="L1385" s="258"/>
      <c r="M1385" s="259"/>
      <c r="N1385" s="260"/>
      <c r="O1385" s="260"/>
      <c r="P1385" s="260"/>
      <c r="Q1385" s="260"/>
      <c r="R1385" s="260"/>
      <c r="S1385" s="260"/>
      <c r="T1385" s="261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2" t="s">
        <v>233</v>
      </c>
      <c r="AU1385" s="262" t="s">
        <v>85</v>
      </c>
      <c r="AV1385" s="14" t="s">
        <v>85</v>
      </c>
      <c r="AW1385" s="14" t="s">
        <v>32</v>
      </c>
      <c r="AX1385" s="14" t="s">
        <v>83</v>
      </c>
      <c r="AY1385" s="262" t="s">
        <v>224</v>
      </c>
    </row>
    <row r="1386" s="2" customFormat="1" ht="16.5" customHeight="1">
      <c r="A1386" s="39"/>
      <c r="B1386" s="40"/>
      <c r="C1386" s="228" t="s">
        <v>2264</v>
      </c>
      <c r="D1386" s="228" t="s">
        <v>226</v>
      </c>
      <c r="E1386" s="229" t="s">
        <v>2265</v>
      </c>
      <c r="F1386" s="230" t="s">
        <v>2266</v>
      </c>
      <c r="G1386" s="231" t="s">
        <v>416</v>
      </c>
      <c r="H1386" s="232">
        <v>9.4049999999999994</v>
      </c>
      <c r="I1386" s="233"/>
      <c r="J1386" s="234">
        <f>ROUND(I1386*H1386,2)</f>
        <v>0</v>
      </c>
      <c r="K1386" s="230" t="s">
        <v>230</v>
      </c>
      <c r="L1386" s="45"/>
      <c r="M1386" s="235" t="s">
        <v>1</v>
      </c>
      <c r="N1386" s="236" t="s">
        <v>41</v>
      </c>
      <c r="O1386" s="92"/>
      <c r="P1386" s="237">
        <f>O1386*H1386</f>
        <v>0</v>
      </c>
      <c r="Q1386" s="237">
        <v>1.0000000000000001E-05</v>
      </c>
      <c r="R1386" s="237">
        <f>Q1386*H1386</f>
        <v>9.4049999999999996E-05</v>
      </c>
      <c r="S1386" s="237">
        <v>0</v>
      </c>
      <c r="T1386" s="238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39" t="s">
        <v>363</v>
      </c>
      <c r="AT1386" s="239" t="s">
        <v>226</v>
      </c>
      <c r="AU1386" s="239" t="s">
        <v>85</v>
      </c>
      <c r="AY1386" s="18" t="s">
        <v>224</v>
      </c>
      <c r="BE1386" s="240">
        <f>IF(N1386="základní",J1386,0)</f>
        <v>0</v>
      </c>
      <c r="BF1386" s="240">
        <f>IF(N1386="snížená",J1386,0)</f>
        <v>0</v>
      </c>
      <c r="BG1386" s="240">
        <f>IF(N1386="zákl. přenesená",J1386,0)</f>
        <v>0</v>
      </c>
      <c r="BH1386" s="240">
        <f>IF(N1386="sníž. přenesená",J1386,0)</f>
        <v>0</v>
      </c>
      <c r="BI1386" s="240">
        <f>IF(N1386="nulová",J1386,0)</f>
        <v>0</v>
      </c>
      <c r="BJ1386" s="18" t="s">
        <v>83</v>
      </c>
      <c r="BK1386" s="240">
        <f>ROUND(I1386*H1386,2)</f>
        <v>0</v>
      </c>
      <c r="BL1386" s="18" t="s">
        <v>363</v>
      </c>
      <c r="BM1386" s="239" t="s">
        <v>2267</v>
      </c>
    </row>
    <row r="1387" s="14" customFormat="1">
      <c r="A1387" s="14"/>
      <c r="B1387" s="252"/>
      <c r="C1387" s="253"/>
      <c r="D1387" s="243" t="s">
        <v>233</v>
      </c>
      <c r="E1387" s="254" t="s">
        <v>1</v>
      </c>
      <c r="F1387" s="255" t="s">
        <v>2268</v>
      </c>
      <c r="G1387" s="253"/>
      <c r="H1387" s="256">
        <v>9.4049999999999994</v>
      </c>
      <c r="I1387" s="257"/>
      <c r="J1387" s="253"/>
      <c r="K1387" s="253"/>
      <c r="L1387" s="258"/>
      <c r="M1387" s="259"/>
      <c r="N1387" s="260"/>
      <c r="O1387" s="260"/>
      <c r="P1387" s="260"/>
      <c r="Q1387" s="260"/>
      <c r="R1387" s="260"/>
      <c r="S1387" s="260"/>
      <c r="T1387" s="261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2" t="s">
        <v>233</v>
      </c>
      <c r="AU1387" s="262" t="s">
        <v>85</v>
      </c>
      <c r="AV1387" s="14" t="s">
        <v>85</v>
      </c>
      <c r="AW1387" s="14" t="s">
        <v>32</v>
      </c>
      <c r="AX1387" s="14" t="s">
        <v>83</v>
      </c>
      <c r="AY1387" s="262" t="s">
        <v>224</v>
      </c>
    </row>
    <row r="1388" s="2" customFormat="1" ht="16.5" customHeight="1">
      <c r="A1388" s="39"/>
      <c r="B1388" s="40"/>
      <c r="C1388" s="285" t="s">
        <v>2269</v>
      </c>
      <c r="D1388" s="285" t="s">
        <v>420</v>
      </c>
      <c r="E1388" s="286" t="s">
        <v>2260</v>
      </c>
      <c r="F1388" s="287" t="s">
        <v>2261</v>
      </c>
      <c r="G1388" s="288" t="s">
        <v>416</v>
      </c>
      <c r="H1388" s="289">
        <v>9.593</v>
      </c>
      <c r="I1388" s="290"/>
      <c r="J1388" s="291">
        <f>ROUND(I1388*H1388,2)</f>
        <v>0</v>
      </c>
      <c r="K1388" s="287" t="s">
        <v>230</v>
      </c>
      <c r="L1388" s="292"/>
      <c r="M1388" s="293" t="s">
        <v>1</v>
      </c>
      <c r="N1388" s="294" t="s">
        <v>41</v>
      </c>
      <c r="O1388" s="92"/>
      <c r="P1388" s="237">
        <f>O1388*H1388</f>
        <v>0</v>
      </c>
      <c r="Q1388" s="237">
        <v>0.00038000000000000002</v>
      </c>
      <c r="R1388" s="237">
        <f>Q1388*H1388</f>
        <v>0.0036453400000000004</v>
      </c>
      <c r="S1388" s="237">
        <v>0</v>
      </c>
      <c r="T1388" s="238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39" t="s">
        <v>480</v>
      </c>
      <c r="AT1388" s="239" t="s">
        <v>420</v>
      </c>
      <c r="AU1388" s="239" t="s">
        <v>85</v>
      </c>
      <c r="AY1388" s="18" t="s">
        <v>224</v>
      </c>
      <c r="BE1388" s="240">
        <f>IF(N1388="základní",J1388,0)</f>
        <v>0</v>
      </c>
      <c r="BF1388" s="240">
        <f>IF(N1388="snížená",J1388,0)</f>
        <v>0</v>
      </c>
      <c r="BG1388" s="240">
        <f>IF(N1388="zákl. přenesená",J1388,0)</f>
        <v>0</v>
      </c>
      <c r="BH1388" s="240">
        <f>IF(N1388="sníž. přenesená",J1388,0)</f>
        <v>0</v>
      </c>
      <c r="BI1388" s="240">
        <f>IF(N1388="nulová",J1388,0)</f>
        <v>0</v>
      </c>
      <c r="BJ1388" s="18" t="s">
        <v>83</v>
      </c>
      <c r="BK1388" s="240">
        <f>ROUND(I1388*H1388,2)</f>
        <v>0</v>
      </c>
      <c r="BL1388" s="18" t="s">
        <v>363</v>
      </c>
      <c r="BM1388" s="239" t="s">
        <v>2270</v>
      </c>
    </row>
    <row r="1389" s="14" customFormat="1">
      <c r="A1389" s="14"/>
      <c r="B1389" s="252"/>
      <c r="C1389" s="253"/>
      <c r="D1389" s="243" t="s">
        <v>233</v>
      </c>
      <c r="E1389" s="253"/>
      <c r="F1389" s="255" t="s">
        <v>2271</v>
      </c>
      <c r="G1389" s="253"/>
      <c r="H1389" s="256">
        <v>9.593</v>
      </c>
      <c r="I1389" s="257"/>
      <c r="J1389" s="253"/>
      <c r="K1389" s="253"/>
      <c r="L1389" s="258"/>
      <c r="M1389" s="259"/>
      <c r="N1389" s="260"/>
      <c r="O1389" s="260"/>
      <c r="P1389" s="260"/>
      <c r="Q1389" s="260"/>
      <c r="R1389" s="260"/>
      <c r="S1389" s="260"/>
      <c r="T1389" s="261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2" t="s">
        <v>233</v>
      </c>
      <c r="AU1389" s="262" t="s">
        <v>85</v>
      </c>
      <c r="AV1389" s="14" t="s">
        <v>85</v>
      </c>
      <c r="AW1389" s="14" t="s">
        <v>4</v>
      </c>
      <c r="AX1389" s="14" t="s">
        <v>83</v>
      </c>
      <c r="AY1389" s="262" t="s">
        <v>224</v>
      </c>
    </row>
    <row r="1390" s="2" customFormat="1" ht="16.5" customHeight="1">
      <c r="A1390" s="39"/>
      <c r="B1390" s="40"/>
      <c r="C1390" s="228" t="s">
        <v>2272</v>
      </c>
      <c r="D1390" s="228" t="s">
        <v>226</v>
      </c>
      <c r="E1390" s="229" t="s">
        <v>2273</v>
      </c>
      <c r="F1390" s="230" t="s">
        <v>2274</v>
      </c>
      <c r="G1390" s="231" t="s">
        <v>416</v>
      </c>
      <c r="H1390" s="232">
        <v>19.949999999999999</v>
      </c>
      <c r="I1390" s="233"/>
      <c r="J1390" s="234">
        <f>ROUND(I1390*H1390,2)</f>
        <v>0</v>
      </c>
      <c r="K1390" s="230" t="s">
        <v>230</v>
      </c>
      <c r="L1390" s="45"/>
      <c r="M1390" s="235" t="s">
        <v>1</v>
      </c>
      <c r="N1390" s="236" t="s">
        <v>41</v>
      </c>
      <c r="O1390" s="92"/>
      <c r="P1390" s="237">
        <f>O1390*H1390</f>
        <v>0</v>
      </c>
      <c r="Q1390" s="237">
        <v>0</v>
      </c>
      <c r="R1390" s="237">
        <f>Q1390*H1390</f>
        <v>0</v>
      </c>
      <c r="S1390" s="237">
        <v>0</v>
      </c>
      <c r="T1390" s="238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39" t="s">
        <v>363</v>
      </c>
      <c r="AT1390" s="239" t="s">
        <v>226</v>
      </c>
      <c r="AU1390" s="239" t="s">
        <v>85</v>
      </c>
      <c r="AY1390" s="18" t="s">
        <v>224</v>
      </c>
      <c r="BE1390" s="240">
        <f>IF(N1390="základní",J1390,0)</f>
        <v>0</v>
      </c>
      <c r="BF1390" s="240">
        <f>IF(N1390="snížená",J1390,0)</f>
        <v>0</v>
      </c>
      <c r="BG1390" s="240">
        <f>IF(N1390="zákl. přenesená",J1390,0)</f>
        <v>0</v>
      </c>
      <c r="BH1390" s="240">
        <f>IF(N1390="sníž. přenesená",J1390,0)</f>
        <v>0</v>
      </c>
      <c r="BI1390" s="240">
        <f>IF(N1390="nulová",J1390,0)</f>
        <v>0</v>
      </c>
      <c r="BJ1390" s="18" t="s">
        <v>83</v>
      </c>
      <c r="BK1390" s="240">
        <f>ROUND(I1390*H1390,2)</f>
        <v>0</v>
      </c>
      <c r="BL1390" s="18" t="s">
        <v>363</v>
      </c>
      <c r="BM1390" s="239" t="s">
        <v>2275</v>
      </c>
    </row>
    <row r="1391" s="14" customFormat="1">
      <c r="A1391" s="14"/>
      <c r="B1391" s="252"/>
      <c r="C1391" s="253"/>
      <c r="D1391" s="243" t="s">
        <v>233</v>
      </c>
      <c r="E1391" s="254" t="s">
        <v>1</v>
      </c>
      <c r="F1391" s="255" t="s">
        <v>2276</v>
      </c>
      <c r="G1391" s="253"/>
      <c r="H1391" s="256">
        <v>19.949999999999999</v>
      </c>
      <c r="I1391" s="257"/>
      <c r="J1391" s="253"/>
      <c r="K1391" s="253"/>
      <c r="L1391" s="258"/>
      <c r="M1391" s="259"/>
      <c r="N1391" s="260"/>
      <c r="O1391" s="260"/>
      <c r="P1391" s="260"/>
      <c r="Q1391" s="260"/>
      <c r="R1391" s="260"/>
      <c r="S1391" s="260"/>
      <c r="T1391" s="261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2" t="s">
        <v>233</v>
      </c>
      <c r="AU1391" s="262" t="s">
        <v>85</v>
      </c>
      <c r="AV1391" s="14" t="s">
        <v>85</v>
      </c>
      <c r="AW1391" s="14" t="s">
        <v>32</v>
      </c>
      <c r="AX1391" s="14" t="s">
        <v>83</v>
      </c>
      <c r="AY1391" s="262" t="s">
        <v>224</v>
      </c>
    </row>
    <row r="1392" s="2" customFormat="1" ht="16.5" customHeight="1">
      <c r="A1392" s="39"/>
      <c r="B1392" s="40"/>
      <c r="C1392" s="285" t="s">
        <v>2277</v>
      </c>
      <c r="D1392" s="285" t="s">
        <v>420</v>
      </c>
      <c r="E1392" s="286" t="s">
        <v>2278</v>
      </c>
      <c r="F1392" s="287" t="s">
        <v>2279</v>
      </c>
      <c r="G1392" s="288" t="s">
        <v>416</v>
      </c>
      <c r="H1392" s="289">
        <v>21.945</v>
      </c>
      <c r="I1392" s="290"/>
      <c r="J1392" s="291">
        <f>ROUND(I1392*H1392,2)</f>
        <v>0</v>
      </c>
      <c r="K1392" s="287" t="s">
        <v>230</v>
      </c>
      <c r="L1392" s="292"/>
      <c r="M1392" s="293" t="s">
        <v>1</v>
      </c>
      <c r="N1392" s="294" t="s">
        <v>41</v>
      </c>
      <c r="O1392" s="92"/>
      <c r="P1392" s="237">
        <f>O1392*H1392</f>
        <v>0</v>
      </c>
      <c r="Q1392" s="237">
        <v>0.00029999999999999997</v>
      </c>
      <c r="R1392" s="237">
        <f>Q1392*H1392</f>
        <v>0.0065834999999999991</v>
      </c>
      <c r="S1392" s="237">
        <v>0</v>
      </c>
      <c r="T1392" s="238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39" t="s">
        <v>480</v>
      </c>
      <c r="AT1392" s="239" t="s">
        <v>420</v>
      </c>
      <c r="AU1392" s="239" t="s">
        <v>85</v>
      </c>
      <c r="AY1392" s="18" t="s">
        <v>224</v>
      </c>
      <c r="BE1392" s="240">
        <f>IF(N1392="základní",J1392,0)</f>
        <v>0</v>
      </c>
      <c r="BF1392" s="240">
        <f>IF(N1392="snížená",J1392,0)</f>
        <v>0</v>
      </c>
      <c r="BG1392" s="240">
        <f>IF(N1392="zákl. přenesená",J1392,0)</f>
        <v>0</v>
      </c>
      <c r="BH1392" s="240">
        <f>IF(N1392="sníž. přenesená",J1392,0)</f>
        <v>0</v>
      </c>
      <c r="BI1392" s="240">
        <f>IF(N1392="nulová",J1392,0)</f>
        <v>0</v>
      </c>
      <c r="BJ1392" s="18" t="s">
        <v>83</v>
      </c>
      <c r="BK1392" s="240">
        <f>ROUND(I1392*H1392,2)</f>
        <v>0</v>
      </c>
      <c r="BL1392" s="18" t="s">
        <v>363</v>
      </c>
      <c r="BM1392" s="239" t="s">
        <v>2280</v>
      </c>
    </row>
    <row r="1393" s="14" customFormat="1">
      <c r="A1393" s="14"/>
      <c r="B1393" s="252"/>
      <c r="C1393" s="253"/>
      <c r="D1393" s="243" t="s">
        <v>233</v>
      </c>
      <c r="E1393" s="254" t="s">
        <v>1</v>
      </c>
      <c r="F1393" s="255" t="s">
        <v>2281</v>
      </c>
      <c r="G1393" s="253"/>
      <c r="H1393" s="256">
        <v>21.945</v>
      </c>
      <c r="I1393" s="257"/>
      <c r="J1393" s="253"/>
      <c r="K1393" s="253"/>
      <c r="L1393" s="258"/>
      <c r="M1393" s="259"/>
      <c r="N1393" s="260"/>
      <c r="O1393" s="260"/>
      <c r="P1393" s="260"/>
      <c r="Q1393" s="260"/>
      <c r="R1393" s="260"/>
      <c r="S1393" s="260"/>
      <c r="T1393" s="261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2" t="s">
        <v>233</v>
      </c>
      <c r="AU1393" s="262" t="s">
        <v>85</v>
      </c>
      <c r="AV1393" s="14" t="s">
        <v>85</v>
      </c>
      <c r="AW1393" s="14" t="s">
        <v>32</v>
      </c>
      <c r="AX1393" s="14" t="s">
        <v>83</v>
      </c>
      <c r="AY1393" s="262" t="s">
        <v>224</v>
      </c>
    </row>
    <row r="1394" s="2" customFormat="1" ht="24.15" customHeight="1">
      <c r="A1394" s="39"/>
      <c r="B1394" s="40"/>
      <c r="C1394" s="228" t="s">
        <v>2282</v>
      </c>
      <c r="D1394" s="228" t="s">
        <v>226</v>
      </c>
      <c r="E1394" s="229" t="s">
        <v>2283</v>
      </c>
      <c r="F1394" s="230" t="s">
        <v>2284</v>
      </c>
      <c r="G1394" s="231" t="s">
        <v>1282</v>
      </c>
      <c r="H1394" s="295"/>
      <c r="I1394" s="233"/>
      <c r="J1394" s="234">
        <f>ROUND(I1394*H1394,2)</f>
        <v>0</v>
      </c>
      <c r="K1394" s="230" t="s">
        <v>230</v>
      </c>
      <c r="L1394" s="45"/>
      <c r="M1394" s="235" t="s">
        <v>1</v>
      </c>
      <c r="N1394" s="236" t="s">
        <v>41</v>
      </c>
      <c r="O1394" s="92"/>
      <c r="P1394" s="237">
        <f>O1394*H1394</f>
        <v>0</v>
      </c>
      <c r="Q1394" s="237">
        <v>0</v>
      </c>
      <c r="R1394" s="237">
        <f>Q1394*H1394</f>
        <v>0</v>
      </c>
      <c r="S1394" s="237">
        <v>0</v>
      </c>
      <c r="T1394" s="238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9" t="s">
        <v>363</v>
      </c>
      <c r="AT1394" s="239" t="s">
        <v>226</v>
      </c>
      <c r="AU1394" s="239" t="s">
        <v>85</v>
      </c>
      <c r="AY1394" s="18" t="s">
        <v>224</v>
      </c>
      <c r="BE1394" s="240">
        <f>IF(N1394="základní",J1394,0)</f>
        <v>0</v>
      </c>
      <c r="BF1394" s="240">
        <f>IF(N1394="snížená",J1394,0)</f>
        <v>0</v>
      </c>
      <c r="BG1394" s="240">
        <f>IF(N1394="zákl. přenesená",J1394,0)</f>
        <v>0</v>
      </c>
      <c r="BH1394" s="240">
        <f>IF(N1394="sníž. přenesená",J1394,0)</f>
        <v>0</v>
      </c>
      <c r="BI1394" s="240">
        <f>IF(N1394="nulová",J1394,0)</f>
        <v>0</v>
      </c>
      <c r="BJ1394" s="18" t="s">
        <v>83</v>
      </c>
      <c r="BK1394" s="240">
        <f>ROUND(I1394*H1394,2)</f>
        <v>0</v>
      </c>
      <c r="BL1394" s="18" t="s">
        <v>363</v>
      </c>
      <c r="BM1394" s="239" t="s">
        <v>2285</v>
      </c>
    </row>
    <row r="1395" s="12" customFormat="1" ht="22.8" customHeight="1">
      <c r="A1395" s="12"/>
      <c r="B1395" s="212"/>
      <c r="C1395" s="213"/>
      <c r="D1395" s="214" t="s">
        <v>75</v>
      </c>
      <c r="E1395" s="226" t="s">
        <v>2286</v>
      </c>
      <c r="F1395" s="226" t="s">
        <v>2287</v>
      </c>
      <c r="G1395" s="213"/>
      <c r="H1395" s="213"/>
      <c r="I1395" s="216"/>
      <c r="J1395" s="227">
        <f>BK1395</f>
        <v>0</v>
      </c>
      <c r="K1395" s="213"/>
      <c r="L1395" s="218"/>
      <c r="M1395" s="219"/>
      <c r="N1395" s="220"/>
      <c r="O1395" s="220"/>
      <c r="P1395" s="221">
        <f>SUM(P1396:P1445)</f>
        <v>0</v>
      </c>
      <c r="Q1395" s="220"/>
      <c r="R1395" s="221">
        <f>SUM(R1396:R1445)</f>
        <v>10.493434000000001</v>
      </c>
      <c r="S1395" s="220"/>
      <c r="T1395" s="222">
        <f>SUM(T1396:T1445)</f>
        <v>0</v>
      </c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R1395" s="223" t="s">
        <v>85</v>
      </c>
      <c r="AT1395" s="224" t="s">
        <v>75</v>
      </c>
      <c r="AU1395" s="224" t="s">
        <v>83</v>
      </c>
      <c r="AY1395" s="223" t="s">
        <v>224</v>
      </c>
      <c r="BK1395" s="225">
        <f>SUM(BK1396:BK1445)</f>
        <v>0</v>
      </c>
    </row>
    <row r="1396" s="2" customFormat="1" ht="16.5" customHeight="1">
      <c r="A1396" s="39"/>
      <c r="B1396" s="40"/>
      <c r="C1396" s="228" t="s">
        <v>2288</v>
      </c>
      <c r="D1396" s="228" t="s">
        <v>226</v>
      </c>
      <c r="E1396" s="229" t="s">
        <v>2289</v>
      </c>
      <c r="F1396" s="230" t="s">
        <v>2290</v>
      </c>
      <c r="G1396" s="231" t="s">
        <v>296</v>
      </c>
      <c r="H1396" s="232">
        <v>273.98000000000002</v>
      </c>
      <c r="I1396" s="233"/>
      <c r="J1396" s="234">
        <f>ROUND(I1396*H1396,2)</f>
        <v>0</v>
      </c>
      <c r="K1396" s="230" t="s">
        <v>230</v>
      </c>
      <c r="L1396" s="45"/>
      <c r="M1396" s="235" t="s">
        <v>1</v>
      </c>
      <c r="N1396" s="236" t="s">
        <v>41</v>
      </c>
      <c r="O1396" s="92"/>
      <c r="P1396" s="237">
        <f>O1396*H1396</f>
        <v>0</v>
      </c>
      <c r="Q1396" s="237">
        <v>0.00029999999999999997</v>
      </c>
      <c r="R1396" s="237">
        <f>Q1396*H1396</f>
        <v>0.082194000000000003</v>
      </c>
      <c r="S1396" s="237">
        <v>0</v>
      </c>
      <c r="T1396" s="238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9" t="s">
        <v>363</v>
      </c>
      <c r="AT1396" s="239" t="s">
        <v>226</v>
      </c>
      <c r="AU1396" s="239" t="s">
        <v>85</v>
      </c>
      <c r="AY1396" s="18" t="s">
        <v>224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83</v>
      </c>
      <c r="BK1396" s="240">
        <f>ROUND(I1396*H1396,2)</f>
        <v>0</v>
      </c>
      <c r="BL1396" s="18" t="s">
        <v>363</v>
      </c>
      <c r="BM1396" s="239" t="s">
        <v>2291</v>
      </c>
    </row>
    <row r="1397" s="14" customFormat="1">
      <c r="A1397" s="14"/>
      <c r="B1397" s="252"/>
      <c r="C1397" s="253"/>
      <c r="D1397" s="243" t="s">
        <v>233</v>
      </c>
      <c r="E1397" s="254" t="s">
        <v>1</v>
      </c>
      <c r="F1397" s="255" t="s">
        <v>2292</v>
      </c>
      <c r="G1397" s="253"/>
      <c r="H1397" s="256">
        <v>273.98000000000002</v>
      </c>
      <c r="I1397" s="257"/>
      <c r="J1397" s="253"/>
      <c r="K1397" s="253"/>
      <c r="L1397" s="258"/>
      <c r="M1397" s="259"/>
      <c r="N1397" s="260"/>
      <c r="O1397" s="260"/>
      <c r="P1397" s="260"/>
      <c r="Q1397" s="260"/>
      <c r="R1397" s="260"/>
      <c r="S1397" s="260"/>
      <c r="T1397" s="261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2" t="s">
        <v>233</v>
      </c>
      <c r="AU1397" s="262" t="s">
        <v>85</v>
      </c>
      <c r="AV1397" s="14" t="s">
        <v>85</v>
      </c>
      <c r="AW1397" s="14" t="s">
        <v>32</v>
      </c>
      <c r="AX1397" s="14" t="s">
        <v>83</v>
      </c>
      <c r="AY1397" s="262" t="s">
        <v>224</v>
      </c>
    </row>
    <row r="1398" s="2" customFormat="1" ht="24.15" customHeight="1">
      <c r="A1398" s="39"/>
      <c r="B1398" s="40"/>
      <c r="C1398" s="228" t="s">
        <v>2293</v>
      </c>
      <c r="D1398" s="228" t="s">
        <v>226</v>
      </c>
      <c r="E1398" s="229" t="s">
        <v>2294</v>
      </c>
      <c r="F1398" s="230" t="s">
        <v>2295</v>
      </c>
      <c r="G1398" s="231" t="s">
        <v>296</v>
      </c>
      <c r="H1398" s="232">
        <v>273.98000000000002</v>
      </c>
      <c r="I1398" s="233"/>
      <c r="J1398" s="234">
        <f>ROUND(I1398*H1398,2)</f>
        <v>0</v>
      </c>
      <c r="K1398" s="230" t="s">
        <v>230</v>
      </c>
      <c r="L1398" s="45"/>
      <c r="M1398" s="235" t="s">
        <v>1</v>
      </c>
      <c r="N1398" s="236" t="s">
        <v>41</v>
      </c>
      <c r="O1398" s="92"/>
      <c r="P1398" s="237">
        <f>O1398*H1398</f>
        <v>0</v>
      </c>
      <c r="Q1398" s="237">
        <v>0.0015</v>
      </c>
      <c r="R1398" s="237">
        <f>Q1398*H1398</f>
        <v>0.41097000000000006</v>
      </c>
      <c r="S1398" s="237">
        <v>0</v>
      </c>
      <c r="T1398" s="238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39" t="s">
        <v>363</v>
      </c>
      <c r="AT1398" s="239" t="s">
        <v>226</v>
      </c>
      <c r="AU1398" s="239" t="s">
        <v>85</v>
      </c>
      <c r="AY1398" s="18" t="s">
        <v>224</v>
      </c>
      <c r="BE1398" s="240">
        <f>IF(N1398="základní",J1398,0)</f>
        <v>0</v>
      </c>
      <c r="BF1398" s="240">
        <f>IF(N1398="snížená",J1398,0)</f>
        <v>0</v>
      </c>
      <c r="BG1398" s="240">
        <f>IF(N1398="zákl. přenesená",J1398,0)</f>
        <v>0</v>
      </c>
      <c r="BH1398" s="240">
        <f>IF(N1398="sníž. přenesená",J1398,0)</f>
        <v>0</v>
      </c>
      <c r="BI1398" s="240">
        <f>IF(N1398="nulová",J1398,0)</f>
        <v>0</v>
      </c>
      <c r="BJ1398" s="18" t="s">
        <v>83</v>
      </c>
      <c r="BK1398" s="240">
        <f>ROUND(I1398*H1398,2)</f>
        <v>0</v>
      </c>
      <c r="BL1398" s="18" t="s">
        <v>363</v>
      </c>
      <c r="BM1398" s="239" t="s">
        <v>2296</v>
      </c>
    </row>
    <row r="1399" s="13" customFormat="1">
      <c r="A1399" s="13"/>
      <c r="B1399" s="241"/>
      <c r="C1399" s="242"/>
      <c r="D1399" s="243" t="s">
        <v>233</v>
      </c>
      <c r="E1399" s="244" t="s">
        <v>1</v>
      </c>
      <c r="F1399" s="245" t="s">
        <v>484</v>
      </c>
      <c r="G1399" s="242"/>
      <c r="H1399" s="244" t="s">
        <v>1</v>
      </c>
      <c r="I1399" s="246"/>
      <c r="J1399" s="242"/>
      <c r="K1399" s="242"/>
      <c r="L1399" s="247"/>
      <c r="M1399" s="248"/>
      <c r="N1399" s="249"/>
      <c r="O1399" s="249"/>
      <c r="P1399" s="249"/>
      <c r="Q1399" s="249"/>
      <c r="R1399" s="249"/>
      <c r="S1399" s="249"/>
      <c r="T1399" s="250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1" t="s">
        <v>233</v>
      </c>
      <c r="AU1399" s="251" t="s">
        <v>85</v>
      </c>
      <c r="AV1399" s="13" t="s">
        <v>83</v>
      </c>
      <c r="AW1399" s="13" t="s">
        <v>32</v>
      </c>
      <c r="AX1399" s="13" t="s">
        <v>76</v>
      </c>
      <c r="AY1399" s="251" t="s">
        <v>224</v>
      </c>
    </row>
    <row r="1400" s="14" customFormat="1">
      <c r="A1400" s="14"/>
      <c r="B1400" s="252"/>
      <c r="C1400" s="253"/>
      <c r="D1400" s="243" t="s">
        <v>233</v>
      </c>
      <c r="E1400" s="254" t="s">
        <v>1</v>
      </c>
      <c r="F1400" s="255" t="s">
        <v>2297</v>
      </c>
      <c r="G1400" s="253"/>
      <c r="H1400" s="256">
        <v>16.431000000000001</v>
      </c>
      <c r="I1400" s="257"/>
      <c r="J1400" s="253"/>
      <c r="K1400" s="253"/>
      <c r="L1400" s="258"/>
      <c r="M1400" s="259"/>
      <c r="N1400" s="260"/>
      <c r="O1400" s="260"/>
      <c r="P1400" s="260"/>
      <c r="Q1400" s="260"/>
      <c r="R1400" s="260"/>
      <c r="S1400" s="260"/>
      <c r="T1400" s="261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2" t="s">
        <v>233</v>
      </c>
      <c r="AU1400" s="262" t="s">
        <v>85</v>
      </c>
      <c r="AV1400" s="14" t="s">
        <v>85</v>
      </c>
      <c r="AW1400" s="14" t="s">
        <v>32</v>
      </c>
      <c r="AX1400" s="14" t="s">
        <v>76</v>
      </c>
      <c r="AY1400" s="262" t="s">
        <v>224</v>
      </c>
    </row>
    <row r="1401" s="14" customFormat="1">
      <c r="A1401" s="14"/>
      <c r="B1401" s="252"/>
      <c r="C1401" s="253"/>
      <c r="D1401" s="243" t="s">
        <v>233</v>
      </c>
      <c r="E1401" s="254" t="s">
        <v>1</v>
      </c>
      <c r="F1401" s="255" t="s">
        <v>2298</v>
      </c>
      <c r="G1401" s="253"/>
      <c r="H1401" s="256">
        <v>38.316000000000002</v>
      </c>
      <c r="I1401" s="257"/>
      <c r="J1401" s="253"/>
      <c r="K1401" s="253"/>
      <c r="L1401" s="258"/>
      <c r="M1401" s="259"/>
      <c r="N1401" s="260"/>
      <c r="O1401" s="260"/>
      <c r="P1401" s="260"/>
      <c r="Q1401" s="260"/>
      <c r="R1401" s="260"/>
      <c r="S1401" s="260"/>
      <c r="T1401" s="261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2" t="s">
        <v>233</v>
      </c>
      <c r="AU1401" s="262" t="s">
        <v>85</v>
      </c>
      <c r="AV1401" s="14" t="s">
        <v>85</v>
      </c>
      <c r="AW1401" s="14" t="s">
        <v>32</v>
      </c>
      <c r="AX1401" s="14" t="s">
        <v>76</v>
      </c>
      <c r="AY1401" s="262" t="s">
        <v>224</v>
      </c>
    </row>
    <row r="1402" s="14" customFormat="1">
      <c r="A1402" s="14"/>
      <c r="B1402" s="252"/>
      <c r="C1402" s="253"/>
      <c r="D1402" s="243" t="s">
        <v>233</v>
      </c>
      <c r="E1402" s="254" t="s">
        <v>1</v>
      </c>
      <c r="F1402" s="255" t="s">
        <v>487</v>
      </c>
      <c r="G1402" s="253"/>
      <c r="H1402" s="256">
        <v>-1.6000000000000001</v>
      </c>
      <c r="I1402" s="257"/>
      <c r="J1402" s="253"/>
      <c r="K1402" s="253"/>
      <c r="L1402" s="258"/>
      <c r="M1402" s="259"/>
      <c r="N1402" s="260"/>
      <c r="O1402" s="260"/>
      <c r="P1402" s="260"/>
      <c r="Q1402" s="260"/>
      <c r="R1402" s="260"/>
      <c r="S1402" s="260"/>
      <c r="T1402" s="261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2" t="s">
        <v>233</v>
      </c>
      <c r="AU1402" s="262" t="s">
        <v>85</v>
      </c>
      <c r="AV1402" s="14" t="s">
        <v>85</v>
      </c>
      <c r="AW1402" s="14" t="s">
        <v>32</v>
      </c>
      <c r="AX1402" s="14" t="s">
        <v>76</v>
      </c>
      <c r="AY1402" s="262" t="s">
        <v>224</v>
      </c>
    </row>
    <row r="1403" s="14" customFormat="1">
      <c r="A1403" s="14"/>
      <c r="B1403" s="252"/>
      <c r="C1403" s="253"/>
      <c r="D1403" s="243" t="s">
        <v>233</v>
      </c>
      <c r="E1403" s="254" t="s">
        <v>1</v>
      </c>
      <c r="F1403" s="255" t="s">
        <v>2299</v>
      </c>
      <c r="G1403" s="253"/>
      <c r="H1403" s="256">
        <v>14.568</v>
      </c>
      <c r="I1403" s="257"/>
      <c r="J1403" s="253"/>
      <c r="K1403" s="253"/>
      <c r="L1403" s="258"/>
      <c r="M1403" s="259"/>
      <c r="N1403" s="260"/>
      <c r="O1403" s="260"/>
      <c r="P1403" s="260"/>
      <c r="Q1403" s="260"/>
      <c r="R1403" s="260"/>
      <c r="S1403" s="260"/>
      <c r="T1403" s="261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2" t="s">
        <v>233</v>
      </c>
      <c r="AU1403" s="262" t="s">
        <v>85</v>
      </c>
      <c r="AV1403" s="14" t="s">
        <v>85</v>
      </c>
      <c r="AW1403" s="14" t="s">
        <v>32</v>
      </c>
      <c r="AX1403" s="14" t="s">
        <v>76</v>
      </c>
      <c r="AY1403" s="262" t="s">
        <v>224</v>
      </c>
    </row>
    <row r="1404" s="14" customFormat="1">
      <c r="A1404" s="14"/>
      <c r="B1404" s="252"/>
      <c r="C1404" s="253"/>
      <c r="D1404" s="243" t="s">
        <v>233</v>
      </c>
      <c r="E1404" s="254" t="s">
        <v>1</v>
      </c>
      <c r="F1404" s="255" t="s">
        <v>2300</v>
      </c>
      <c r="G1404" s="253"/>
      <c r="H1404" s="256">
        <v>20.265000000000001</v>
      </c>
      <c r="I1404" s="257"/>
      <c r="J1404" s="253"/>
      <c r="K1404" s="253"/>
      <c r="L1404" s="258"/>
      <c r="M1404" s="259"/>
      <c r="N1404" s="260"/>
      <c r="O1404" s="260"/>
      <c r="P1404" s="260"/>
      <c r="Q1404" s="260"/>
      <c r="R1404" s="260"/>
      <c r="S1404" s="260"/>
      <c r="T1404" s="261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2" t="s">
        <v>233</v>
      </c>
      <c r="AU1404" s="262" t="s">
        <v>85</v>
      </c>
      <c r="AV1404" s="14" t="s">
        <v>85</v>
      </c>
      <c r="AW1404" s="14" t="s">
        <v>32</v>
      </c>
      <c r="AX1404" s="14" t="s">
        <v>76</v>
      </c>
      <c r="AY1404" s="262" t="s">
        <v>224</v>
      </c>
    </row>
    <row r="1405" s="14" customFormat="1">
      <c r="A1405" s="14"/>
      <c r="B1405" s="252"/>
      <c r="C1405" s="253"/>
      <c r="D1405" s="243" t="s">
        <v>233</v>
      </c>
      <c r="E1405" s="254" t="s">
        <v>1</v>
      </c>
      <c r="F1405" s="255" t="s">
        <v>2301</v>
      </c>
      <c r="G1405" s="253"/>
      <c r="H1405" s="256">
        <v>28.800000000000001</v>
      </c>
      <c r="I1405" s="257"/>
      <c r="J1405" s="253"/>
      <c r="K1405" s="253"/>
      <c r="L1405" s="258"/>
      <c r="M1405" s="259"/>
      <c r="N1405" s="260"/>
      <c r="O1405" s="260"/>
      <c r="P1405" s="260"/>
      <c r="Q1405" s="260"/>
      <c r="R1405" s="260"/>
      <c r="S1405" s="260"/>
      <c r="T1405" s="261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2" t="s">
        <v>233</v>
      </c>
      <c r="AU1405" s="262" t="s">
        <v>85</v>
      </c>
      <c r="AV1405" s="14" t="s">
        <v>85</v>
      </c>
      <c r="AW1405" s="14" t="s">
        <v>32</v>
      </c>
      <c r="AX1405" s="14" t="s">
        <v>76</v>
      </c>
      <c r="AY1405" s="262" t="s">
        <v>224</v>
      </c>
    </row>
    <row r="1406" s="14" customFormat="1">
      <c r="A1406" s="14"/>
      <c r="B1406" s="252"/>
      <c r="C1406" s="253"/>
      <c r="D1406" s="243" t="s">
        <v>233</v>
      </c>
      <c r="E1406" s="254" t="s">
        <v>1</v>
      </c>
      <c r="F1406" s="255" t="s">
        <v>2302</v>
      </c>
      <c r="G1406" s="253"/>
      <c r="H1406" s="256">
        <v>21</v>
      </c>
      <c r="I1406" s="257"/>
      <c r="J1406" s="253"/>
      <c r="K1406" s="253"/>
      <c r="L1406" s="258"/>
      <c r="M1406" s="259"/>
      <c r="N1406" s="260"/>
      <c r="O1406" s="260"/>
      <c r="P1406" s="260"/>
      <c r="Q1406" s="260"/>
      <c r="R1406" s="260"/>
      <c r="S1406" s="260"/>
      <c r="T1406" s="26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2" t="s">
        <v>233</v>
      </c>
      <c r="AU1406" s="262" t="s">
        <v>85</v>
      </c>
      <c r="AV1406" s="14" t="s">
        <v>85</v>
      </c>
      <c r="AW1406" s="14" t="s">
        <v>32</v>
      </c>
      <c r="AX1406" s="14" t="s">
        <v>76</v>
      </c>
      <c r="AY1406" s="262" t="s">
        <v>224</v>
      </c>
    </row>
    <row r="1407" s="14" customFormat="1">
      <c r="A1407" s="14"/>
      <c r="B1407" s="252"/>
      <c r="C1407" s="253"/>
      <c r="D1407" s="243" t="s">
        <v>233</v>
      </c>
      <c r="E1407" s="254" t="s">
        <v>1</v>
      </c>
      <c r="F1407" s="255" t="s">
        <v>2303</v>
      </c>
      <c r="G1407" s="253"/>
      <c r="H1407" s="256">
        <v>22.199999999999999</v>
      </c>
      <c r="I1407" s="257"/>
      <c r="J1407" s="253"/>
      <c r="K1407" s="253"/>
      <c r="L1407" s="258"/>
      <c r="M1407" s="259"/>
      <c r="N1407" s="260"/>
      <c r="O1407" s="260"/>
      <c r="P1407" s="260"/>
      <c r="Q1407" s="260"/>
      <c r="R1407" s="260"/>
      <c r="S1407" s="260"/>
      <c r="T1407" s="261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2" t="s">
        <v>233</v>
      </c>
      <c r="AU1407" s="262" t="s">
        <v>85</v>
      </c>
      <c r="AV1407" s="14" t="s">
        <v>85</v>
      </c>
      <c r="AW1407" s="14" t="s">
        <v>32</v>
      </c>
      <c r="AX1407" s="14" t="s">
        <v>76</v>
      </c>
      <c r="AY1407" s="262" t="s">
        <v>224</v>
      </c>
    </row>
    <row r="1408" s="14" customFormat="1">
      <c r="A1408" s="14"/>
      <c r="B1408" s="252"/>
      <c r="C1408" s="253"/>
      <c r="D1408" s="243" t="s">
        <v>233</v>
      </c>
      <c r="E1408" s="254" t="s">
        <v>1</v>
      </c>
      <c r="F1408" s="255" t="s">
        <v>2304</v>
      </c>
      <c r="G1408" s="253"/>
      <c r="H1408" s="256">
        <v>15</v>
      </c>
      <c r="I1408" s="257"/>
      <c r="J1408" s="253"/>
      <c r="K1408" s="253"/>
      <c r="L1408" s="258"/>
      <c r="M1408" s="259"/>
      <c r="N1408" s="260"/>
      <c r="O1408" s="260"/>
      <c r="P1408" s="260"/>
      <c r="Q1408" s="260"/>
      <c r="R1408" s="260"/>
      <c r="S1408" s="260"/>
      <c r="T1408" s="261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2" t="s">
        <v>233</v>
      </c>
      <c r="AU1408" s="262" t="s">
        <v>85</v>
      </c>
      <c r="AV1408" s="14" t="s">
        <v>85</v>
      </c>
      <c r="AW1408" s="14" t="s">
        <v>32</v>
      </c>
      <c r="AX1408" s="14" t="s">
        <v>76</v>
      </c>
      <c r="AY1408" s="262" t="s">
        <v>224</v>
      </c>
    </row>
    <row r="1409" s="14" customFormat="1">
      <c r="A1409" s="14"/>
      <c r="B1409" s="252"/>
      <c r="C1409" s="253"/>
      <c r="D1409" s="243" t="s">
        <v>233</v>
      </c>
      <c r="E1409" s="254" t="s">
        <v>1</v>
      </c>
      <c r="F1409" s="255" t="s">
        <v>2305</v>
      </c>
      <c r="G1409" s="253"/>
      <c r="H1409" s="256">
        <v>18.199999999999999</v>
      </c>
      <c r="I1409" s="257"/>
      <c r="J1409" s="253"/>
      <c r="K1409" s="253"/>
      <c r="L1409" s="258"/>
      <c r="M1409" s="259"/>
      <c r="N1409" s="260"/>
      <c r="O1409" s="260"/>
      <c r="P1409" s="260"/>
      <c r="Q1409" s="260"/>
      <c r="R1409" s="260"/>
      <c r="S1409" s="260"/>
      <c r="T1409" s="261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2" t="s">
        <v>233</v>
      </c>
      <c r="AU1409" s="262" t="s">
        <v>85</v>
      </c>
      <c r="AV1409" s="14" t="s">
        <v>85</v>
      </c>
      <c r="AW1409" s="14" t="s">
        <v>32</v>
      </c>
      <c r="AX1409" s="14" t="s">
        <v>76</v>
      </c>
      <c r="AY1409" s="262" t="s">
        <v>224</v>
      </c>
    </row>
    <row r="1410" s="14" customFormat="1">
      <c r="A1410" s="14"/>
      <c r="B1410" s="252"/>
      <c r="C1410" s="253"/>
      <c r="D1410" s="243" t="s">
        <v>233</v>
      </c>
      <c r="E1410" s="254" t="s">
        <v>1</v>
      </c>
      <c r="F1410" s="255" t="s">
        <v>2306</v>
      </c>
      <c r="G1410" s="253"/>
      <c r="H1410" s="256">
        <v>17.600000000000001</v>
      </c>
      <c r="I1410" s="257"/>
      <c r="J1410" s="253"/>
      <c r="K1410" s="253"/>
      <c r="L1410" s="258"/>
      <c r="M1410" s="259"/>
      <c r="N1410" s="260"/>
      <c r="O1410" s="260"/>
      <c r="P1410" s="260"/>
      <c r="Q1410" s="260"/>
      <c r="R1410" s="260"/>
      <c r="S1410" s="260"/>
      <c r="T1410" s="261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2" t="s">
        <v>233</v>
      </c>
      <c r="AU1410" s="262" t="s">
        <v>85</v>
      </c>
      <c r="AV1410" s="14" t="s">
        <v>85</v>
      </c>
      <c r="AW1410" s="14" t="s">
        <v>32</v>
      </c>
      <c r="AX1410" s="14" t="s">
        <v>76</v>
      </c>
      <c r="AY1410" s="262" t="s">
        <v>224</v>
      </c>
    </row>
    <row r="1411" s="16" customFormat="1">
      <c r="A1411" s="16"/>
      <c r="B1411" s="274"/>
      <c r="C1411" s="275"/>
      <c r="D1411" s="243" t="s">
        <v>233</v>
      </c>
      <c r="E1411" s="276" t="s">
        <v>1</v>
      </c>
      <c r="F1411" s="277" t="s">
        <v>288</v>
      </c>
      <c r="G1411" s="275"/>
      <c r="H1411" s="278">
        <v>210.78</v>
      </c>
      <c r="I1411" s="279"/>
      <c r="J1411" s="275"/>
      <c r="K1411" s="275"/>
      <c r="L1411" s="280"/>
      <c r="M1411" s="281"/>
      <c r="N1411" s="282"/>
      <c r="O1411" s="282"/>
      <c r="P1411" s="282"/>
      <c r="Q1411" s="282"/>
      <c r="R1411" s="282"/>
      <c r="S1411" s="282"/>
      <c r="T1411" s="283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84" t="s">
        <v>233</v>
      </c>
      <c r="AU1411" s="284" t="s">
        <v>85</v>
      </c>
      <c r="AV1411" s="16" t="s">
        <v>243</v>
      </c>
      <c r="AW1411" s="16" t="s">
        <v>32</v>
      </c>
      <c r="AX1411" s="16" t="s">
        <v>76</v>
      </c>
      <c r="AY1411" s="284" t="s">
        <v>224</v>
      </c>
    </row>
    <row r="1412" s="13" customFormat="1">
      <c r="A1412" s="13"/>
      <c r="B1412" s="241"/>
      <c r="C1412" s="242"/>
      <c r="D1412" s="243" t="s">
        <v>233</v>
      </c>
      <c r="E1412" s="244" t="s">
        <v>1</v>
      </c>
      <c r="F1412" s="245" t="s">
        <v>386</v>
      </c>
      <c r="G1412" s="242"/>
      <c r="H1412" s="244" t="s">
        <v>1</v>
      </c>
      <c r="I1412" s="246"/>
      <c r="J1412" s="242"/>
      <c r="K1412" s="242"/>
      <c r="L1412" s="247"/>
      <c r="M1412" s="248"/>
      <c r="N1412" s="249"/>
      <c r="O1412" s="249"/>
      <c r="P1412" s="249"/>
      <c r="Q1412" s="249"/>
      <c r="R1412" s="249"/>
      <c r="S1412" s="249"/>
      <c r="T1412" s="250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1" t="s">
        <v>233</v>
      </c>
      <c r="AU1412" s="251" t="s">
        <v>85</v>
      </c>
      <c r="AV1412" s="13" t="s">
        <v>83</v>
      </c>
      <c r="AW1412" s="13" t="s">
        <v>32</v>
      </c>
      <c r="AX1412" s="13" t="s">
        <v>76</v>
      </c>
      <c r="AY1412" s="251" t="s">
        <v>224</v>
      </c>
    </row>
    <row r="1413" s="14" customFormat="1">
      <c r="A1413" s="14"/>
      <c r="B1413" s="252"/>
      <c r="C1413" s="253"/>
      <c r="D1413" s="243" t="s">
        <v>233</v>
      </c>
      <c r="E1413" s="254" t="s">
        <v>1</v>
      </c>
      <c r="F1413" s="255" t="s">
        <v>2307</v>
      </c>
      <c r="G1413" s="253"/>
      <c r="H1413" s="256">
        <v>21.199999999999999</v>
      </c>
      <c r="I1413" s="257"/>
      <c r="J1413" s="253"/>
      <c r="K1413" s="253"/>
      <c r="L1413" s="258"/>
      <c r="M1413" s="259"/>
      <c r="N1413" s="260"/>
      <c r="O1413" s="260"/>
      <c r="P1413" s="260"/>
      <c r="Q1413" s="260"/>
      <c r="R1413" s="260"/>
      <c r="S1413" s="260"/>
      <c r="T1413" s="26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2" t="s">
        <v>233</v>
      </c>
      <c r="AU1413" s="262" t="s">
        <v>85</v>
      </c>
      <c r="AV1413" s="14" t="s">
        <v>85</v>
      </c>
      <c r="AW1413" s="14" t="s">
        <v>32</v>
      </c>
      <c r="AX1413" s="14" t="s">
        <v>76</v>
      </c>
      <c r="AY1413" s="262" t="s">
        <v>224</v>
      </c>
    </row>
    <row r="1414" s="14" customFormat="1">
      <c r="A1414" s="14"/>
      <c r="B1414" s="252"/>
      <c r="C1414" s="253"/>
      <c r="D1414" s="243" t="s">
        <v>233</v>
      </c>
      <c r="E1414" s="254" t="s">
        <v>1</v>
      </c>
      <c r="F1414" s="255" t="s">
        <v>2308</v>
      </c>
      <c r="G1414" s="253"/>
      <c r="H1414" s="256">
        <v>8</v>
      </c>
      <c r="I1414" s="257"/>
      <c r="J1414" s="253"/>
      <c r="K1414" s="253"/>
      <c r="L1414" s="258"/>
      <c r="M1414" s="259"/>
      <c r="N1414" s="260"/>
      <c r="O1414" s="260"/>
      <c r="P1414" s="260"/>
      <c r="Q1414" s="260"/>
      <c r="R1414" s="260"/>
      <c r="S1414" s="260"/>
      <c r="T1414" s="261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2" t="s">
        <v>233</v>
      </c>
      <c r="AU1414" s="262" t="s">
        <v>85</v>
      </c>
      <c r="AV1414" s="14" t="s">
        <v>85</v>
      </c>
      <c r="AW1414" s="14" t="s">
        <v>32</v>
      </c>
      <c r="AX1414" s="14" t="s">
        <v>76</v>
      </c>
      <c r="AY1414" s="262" t="s">
        <v>224</v>
      </c>
    </row>
    <row r="1415" s="14" customFormat="1">
      <c r="A1415" s="14"/>
      <c r="B1415" s="252"/>
      <c r="C1415" s="253"/>
      <c r="D1415" s="243" t="s">
        <v>233</v>
      </c>
      <c r="E1415" s="254" t="s">
        <v>1</v>
      </c>
      <c r="F1415" s="255" t="s">
        <v>2309</v>
      </c>
      <c r="G1415" s="253"/>
      <c r="H1415" s="256">
        <v>14</v>
      </c>
      <c r="I1415" s="257"/>
      <c r="J1415" s="253"/>
      <c r="K1415" s="253"/>
      <c r="L1415" s="258"/>
      <c r="M1415" s="259"/>
      <c r="N1415" s="260"/>
      <c r="O1415" s="260"/>
      <c r="P1415" s="260"/>
      <c r="Q1415" s="260"/>
      <c r="R1415" s="260"/>
      <c r="S1415" s="260"/>
      <c r="T1415" s="261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2" t="s">
        <v>233</v>
      </c>
      <c r="AU1415" s="262" t="s">
        <v>85</v>
      </c>
      <c r="AV1415" s="14" t="s">
        <v>85</v>
      </c>
      <c r="AW1415" s="14" t="s">
        <v>32</v>
      </c>
      <c r="AX1415" s="14" t="s">
        <v>76</v>
      </c>
      <c r="AY1415" s="262" t="s">
        <v>224</v>
      </c>
    </row>
    <row r="1416" s="14" customFormat="1">
      <c r="A1416" s="14"/>
      <c r="B1416" s="252"/>
      <c r="C1416" s="253"/>
      <c r="D1416" s="243" t="s">
        <v>233</v>
      </c>
      <c r="E1416" s="254" t="s">
        <v>1</v>
      </c>
      <c r="F1416" s="255" t="s">
        <v>2310</v>
      </c>
      <c r="G1416" s="253"/>
      <c r="H1416" s="256">
        <v>20</v>
      </c>
      <c r="I1416" s="257"/>
      <c r="J1416" s="253"/>
      <c r="K1416" s="253"/>
      <c r="L1416" s="258"/>
      <c r="M1416" s="259"/>
      <c r="N1416" s="260"/>
      <c r="O1416" s="260"/>
      <c r="P1416" s="260"/>
      <c r="Q1416" s="260"/>
      <c r="R1416" s="260"/>
      <c r="S1416" s="260"/>
      <c r="T1416" s="261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2" t="s">
        <v>233</v>
      </c>
      <c r="AU1416" s="262" t="s">
        <v>85</v>
      </c>
      <c r="AV1416" s="14" t="s">
        <v>85</v>
      </c>
      <c r="AW1416" s="14" t="s">
        <v>32</v>
      </c>
      <c r="AX1416" s="14" t="s">
        <v>76</v>
      </c>
      <c r="AY1416" s="262" t="s">
        <v>224</v>
      </c>
    </row>
    <row r="1417" s="16" customFormat="1">
      <c r="A1417" s="16"/>
      <c r="B1417" s="274"/>
      <c r="C1417" s="275"/>
      <c r="D1417" s="243" t="s">
        <v>233</v>
      </c>
      <c r="E1417" s="276" t="s">
        <v>1</v>
      </c>
      <c r="F1417" s="277" t="s">
        <v>288</v>
      </c>
      <c r="G1417" s="275"/>
      <c r="H1417" s="278">
        <v>63.200000000000003</v>
      </c>
      <c r="I1417" s="279"/>
      <c r="J1417" s="275"/>
      <c r="K1417" s="275"/>
      <c r="L1417" s="280"/>
      <c r="M1417" s="281"/>
      <c r="N1417" s="282"/>
      <c r="O1417" s="282"/>
      <c r="P1417" s="282"/>
      <c r="Q1417" s="282"/>
      <c r="R1417" s="282"/>
      <c r="S1417" s="282"/>
      <c r="T1417" s="283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84" t="s">
        <v>233</v>
      </c>
      <c r="AU1417" s="284" t="s">
        <v>85</v>
      </c>
      <c r="AV1417" s="16" t="s">
        <v>243</v>
      </c>
      <c r="AW1417" s="16" t="s">
        <v>32</v>
      </c>
      <c r="AX1417" s="16" t="s">
        <v>76</v>
      </c>
      <c r="AY1417" s="284" t="s">
        <v>224</v>
      </c>
    </row>
    <row r="1418" s="15" customFormat="1">
      <c r="A1418" s="15"/>
      <c r="B1418" s="263"/>
      <c r="C1418" s="264"/>
      <c r="D1418" s="243" t="s">
        <v>233</v>
      </c>
      <c r="E1418" s="265" t="s">
        <v>1</v>
      </c>
      <c r="F1418" s="266" t="s">
        <v>237</v>
      </c>
      <c r="G1418" s="264"/>
      <c r="H1418" s="267">
        <v>273.98000000000002</v>
      </c>
      <c r="I1418" s="268"/>
      <c r="J1418" s="264"/>
      <c r="K1418" s="264"/>
      <c r="L1418" s="269"/>
      <c r="M1418" s="270"/>
      <c r="N1418" s="271"/>
      <c r="O1418" s="271"/>
      <c r="P1418" s="271"/>
      <c r="Q1418" s="271"/>
      <c r="R1418" s="271"/>
      <c r="S1418" s="271"/>
      <c r="T1418" s="272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73" t="s">
        <v>233</v>
      </c>
      <c r="AU1418" s="273" t="s">
        <v>85</v>
      </c>
      <c r="AV1418" s="15" t="s">
        <v>231</v>
      </c>
      <c r="AW1418" s="15" t="s">
        <v>32</v>
      </c>
      <c r="AX1418" s="15" t="s">
        <v>83</v>
      </c>
      <c r="AY1418" s="273" t="s">
        <v>224</v>
      </c>
    </row>
    <row r="1419" s="2" customFormat="1" ht="16.5" customHeight="1">
      <c r="A1419" s="39"/>
      <c r="B1419" s="40"/>
      <c r="C1419" s="228" t="s">
        <v>2311</v>
      </c>
      <c r="D1419" s="228" t="s">
        <v>226</v>
      </c>
      <c r="E1419" s="229" t="s">
        <v>2312</v>
      </c>
      <c r="F1419" s="230" t="s">
        <v>2313</v>
      </c>
      <c r="G1419" s="231" t="s">
        <v>296</v>
      </c>
      <c r="H1419" s="232">
        <v>273.98000000000002</v>
      </c>
      <c r="I1419" s="233"/>
      <c r="J1419" s="234">
        <f>ROUND(I1419*H1419,2)</f>
        <v>0</v>
      </c>
      <c r="K1419" s="230" t="s">
        <v>230</v>
      </c>
      <c r="L1419" s="45"/>
      <c r="M1419" s="235" t="s">
        <v>1</v>
      </c>
      <c r="N1419" s="236" t="s">
        <v>41</v>
      </c>
      <c r="O1419" s="92"/>
      <c r="P1419" s="237">
        <f>O1419*H1419</f>
        <v>0</v>
      </c>
      <c r="Q1419" s="237">
        <v>0.0044999999999999997</v>
      </c>
      <c r="R1419" s="237">
        <f>Q1419*H1419</f>
        <v>1.23291</v>
      </c>
      <c r="S1419" s="237">
        <v>0</v>
      </c>
      <c r="T1419" s="238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39" t="s">
        <v>363</v>
      </c>
      <c r="AT1419" s="239" t="s">
        <v>226</v>
      </c>
      <c r="AU1419" s="239" t="s">
        <v>85</v>
      </c>
      <c r="AY1419" s="18" t="s">
        <v>224</v>
      </c>
      <c r="BE1419" s="240">
        <f>IF(N1419="základní",J1419,0)</f>
        <v>0</v>
      </c>
      <c r="BF1419" s="240">
        <f>IF(N1419="snížená",J1419,0)</f>
        <v>0</v>
      </c>
      <c r="BG1419" s="240">
        <f>IF(N1419="zákl. přenesená",J1419,0)</f>
        <v>0</v>
      </c>
      <c r="BH1419" s="240">
        <f>IF(N1419="sníž. přenesená",J1419,0)</f>
        <v>0</v>
      </c>
      <c r="BI1419" s="240">
        <f>IF(N1419="nulová",J1419,0)</f>
        <v>0</v>
      </c>
      <c r="BJ1419" s="18" t="s">
        <v>83</v>
      </c>
      <c r="BK1419" s="240">
        <f>ROUND(I1419*H1419,2)</f>
        <v>0</v>
      </c>
      <c r="BL1419" s="18" t="s">
        <v>363</v>
      </c>
      <c r="BM1419" s="239" t="s">
        <v>2314</v>
      </c>
    </row>
    <row r="1420" s="2" customFormat="1" ht="37.8" customHeight="1">
      <c r="A1420" s="39"/>
      <c r="B1420" s="40"/>
      <c r="C1420" s="228" t="s">
        <v>2315</v>
      </c>
      <c r="D1420" s="228" t="s">
        <v>226</v>
      </c>
      <c r="E1420" s="229" t="s">
        <v>2316</v>
      </c>
      <c r="F1420" s="230" t="s">
        <v>2317</v>
      </c>
      <c r="G1420" s="231" t="s">
        <v>296</v>
      </c>
      <c r="H1420" s="232">
        <v>273.98000000000002</v>
      </c>
      <c r="I1420" s="233"/>
      <c r="J1420" s="234">
        <f>ROUND(I1420*H1420,2)</f>
        <v>0</v>
      </c>
      <c r="K1420" s="230" t="s">
        <v>230</v>
      </c>
      <c r="L1420" s="45"/>
      <c r="M1420" s="235" t="s">
        <v>1</v>
      </c>
      <c r="N1420" s="236" t="s">
        <v>41</v>
      </c>
      <c r="O1420" s="92"/>
      <c r="P1420" s="237">
        <f>O1420*H1420</f>
        <v>0</v>
      </c>
      <c r="Q1420" s="237">
        <v>0.0089999999999999993</v>
      </c>
      <c r="R1420" s="237">
        <f>Q1420*H1420</f>
        <v>2.4658199999999999</v>
      </c>
      <c r="S1420" s="237">
        <v>0</v>
      </c>
      <c r="T1420" s="238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39" t="s">
        <v>363</v>
      </c>
      <c r="AT1420" s="239" t="s">
        <v>226</v>
      </c>
      <c r="AU1420" s="239" t="s">
        <v>85</v>
      </c>
      <c r="AY1420" s="18" t="s">
        <v>224</v>
      </c>
      <c r="BE1420" s="240">
        <f>IF(N1420="základní",J1420,0)</f>
        <v>0</v>
      </c>
      <c r="BF1420" s="240">
        <f>IF(N1420="snížená",J1420,0)</f>
        <v>0</v>
      </c>
      <c r="BG1420" s="240">
        <f>IF(N1420="zákl. přenesená",J1420,0)</f>
        <v>0</v>
      </c>
      <c r="BH1420" s="240">
        <f>IF(N1420="sníž. přenesená",J1420,0)</f>
        <v>0</v>
      </c>
      <c r="BI1420" s="240">
        <f>IF(N1420="nulová",J1420,0)</f>
        <v>0</v>
      </c>
      <c r="BJ1420" s="18" t="s">
        <v>83</v>
      </c>
      <c r="BK1420" s="240">
        <f>ROUND(I1420*H1420,2)</f>
        <v>0</v>
      </c>
      <c r="BL1420" s="18" t="s">
        <v>363</v>
      </c>
      <c r="BM1420" s="239" t="s">
        <v>2318</v>
      </c>
    </row>
    <row r="1421" s="13" customFormat="1">
      <c r="A1421" s="13"/>
      <c r="B1421" s="241"/>
      <c r="C1421" s="242"/>
      <c r="D1421" s="243" t="s">
        <v>233</v>
      </c>
      <c r="E1421" s="244" t="s">
        <v>1</v>
      </c>
      <c r="F1421" s="245" t="s">
        <v>484</v>
      </c>
      <c r="G1421" s="242"/>
      <c r="H1421" s="244" t="s">
        <v>1</v>
      </c>
      <c r="I1421" s="246"/>
      <c r="J1421" s="242"/>
      <c r="K1421" s="242"/>
      <c r="L1421" s="247"/>
      <c r="M1421" s="248"/>
      <c r="N1421" s="249"/>
      <c r="O1421" s="249"/>
      <c r="P1421" s="249"/>
      <c r="Q1421" s="249"/>
      <c r="R1421" s="249"/>
      <c r="S1421" s="249"/>
      <c r="T1421" s="250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1" t="s">
        <v>233</v>
      </c>
      <c r="AU1421" s="251" t="s">
        <v>85</v>
      </c>
      <c r="AV1421" s="13" t="s">
        <v>83</v>
      </c>
      <c r="AW1421" s="13" t="s">
        <v>32</v>
      </c>
      <c r="AX1421" s="13" t="s">
        <v>76</v>
      </c>
      <c r="AY1421" s="251" t="s">
        <v>224</v>
      </c>
    </row>
    <row r="1422" s="14" customFormat="1">
      <c r="A1422" s="14"/>
      <c r="B1422" s="252"/>
      <c r="C1422" s="253"/>
      <c r="D1422" s="243" t="s">
        <v>233</v>
      </c>
      <c r="E1422" s="254" t="s">
        <v>1</v>
      </c>
      <c r="F1422" s="255" t="s">
        <v>2297</v>
      </c>
      <c r="G1422" s="253"/>
      <c r="H1422" s="256">
        <v>16.431000000000001</v>
      </c>
      <c r="I1422" s="257"/>
      <c r="J1422" s="253"/>
      <c r="K1422" s="253"/>
      <c r="L1422" s="258"/>
      <c r="M1422" s="259"/>
      <c r="N1422" s="260"/>
      <c r="O1422" s="260"/>
      <c r="P1422" s="260"/>
      <c r="Q1422" s="260"/>
      <c r="R1422" s="260"/>
      <c r="S1422" s="260"/>
      <c r="T1422" s="261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2" t="s">
        <v>233</v>
      </c>
      <c r="AU1422" s="262" t="s">
        <v>85</v>
      </c>
      <c r="AV1422" s="14" t="s">
        <v>85</v>
      </c>
      <c r="AW1422" s="14" t="s">
        <v>32</v>
      </c>
      <c r="AX1422" s="14" t="s">
        <v>76</v>
      </c>
      <c r="AY1422" s="262" t="s">
        <v>224</v>
      </c>
    </row>
    <row r="1423" s="14" customFormat="1">
      <c r="A1423" s="14"/>
      <c r="B1423" s="252"/>
      <c r="C1423" s="253"/>
      <c r="D1423" s="243" t="s">
        <v>233</v>
      </c>
      <c r="E1423" s="254" t="s">
        <v>1</v>
      </c>
      <c r="F1423" s="255" t="s">
        <v>2298</v>
      </c>
      <c r="G1423" s="253"/>
      <c r="H1423" s="256">
        <v>38.316000000000002</v>
      </c>
      <c r="I1423" s="257"/>
      <c r="J1423" s="253"/>
      <c r="K1423" s="253"/>
      <c r="L1423" s="258"/>
      <c r="M1423" s="259"/>
      <c r="N1423" s="260"/>
      <c r="O1423" s="260"/>
      <c r="P1423" s="260"/>
      <c r="Q1423" s="260"/>
      <c r="R1423" s="260"/>
      <c r="S1423" s="260"/>
      <c r="T1423" s="261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2" t="s">
        <v>233</v>
      </c>
      <c r="AU1423" s="262" t="s">
        <v>85</v>
      </c>
      <c r="AV1423" s="14" t="s">
        <v>85</v>
      </c>
      <c r="AW1423" s="14" t="s">
        <v>32</v>
      </c>
      <c r="AX1423" s="14" t="s">
        <v>76</v>
      </c>
      <c r="AY1423" s="262" t="s">
        <v>224</v>
      </c>
    </row>
    <row r="1424" s="14" customFormat="1">
      <c r="A1424" s="14"/>
      <c r="B1424" s="252"/>
      <c r="C1424" s="253"/>
      <c r="D1424" s="243" t="s">
        <v>233</v>
      </c>
      <c r="E1424" s="254" t="s">
        <v>1</v>
      </c>
      <c r="F1424" s="255" t="s">
        <v>487</v>
      </c>
      <c r="G1424" s="253"/>
      <c r="H1424" s="256">
        <v>-1.6000000000000001</v>
      </c>
      <c r="I1424" s="257"/>
      <c r="J1424" s="253"/>
      <c r="K1424" s="253"/>
      <c r="L1424" s="258"/>
      <c r="M1424" s="259"/>
      <c r="N1424" s="260"/>
      <c r="O1424" s="260"/>
      <c r="P1424" s="260"/>
      <c r="Q1424" s="260"/>
      <c r="R1424" s="260"/>
      <c r="S1424" s="260"/>
      <c r="T1424" s="261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2" t="s">
        <v>233</v>
      </c>
      <c r="AU1424" s="262" t="s">
        <v>85</v>
      </c>
      <c r="AV1424" s="14" t="s">
        <v>85</v>
      </c>
      <c r="AW1424" s="14" t="s">
        <v>32</v>
      </c>
      <c r="AX1424" s="14" t="s">
        <v>76</v>
      </c>
      <c r="AY1424" s="262" t="s">
        <v>224</v>
      </c>
    </row>
    <row r="1425" s="14" customFormat="1">
      <c r="A1425" s="14"/>
      <c r="B1425" s="252"/>
      <c r="C1425" s="253"/>
      <c r="D1425" s="243" t="s">
        <v>233</v>
      </c>
      <c r="E1425" s="254" t="s">
        <v>1</v>
      </c>
      <c r="F1425" s="255" t="s">
        <v>2299</v>
      </c>
      <c r="G1425" s="253"/>
      <c r="H1425" s="256">
        <v>14.568</v>
      </c>
      <c r="I1425" s="257"/>
      <c r="J1425" s="253"/>
      <c r="K1425" s="253"/>
      <c r="L1425" s="258"/>
      <c r="M1425" s="259"/>
      <c r="N1425" s="260"/>
      <c r="O1425" s="260"/>
      <c r="P1425" s="260"/>
      <c r="Q1425" s="260"/>
      <c r="R1425" s="260"/>
      <c r="S1425" s="260"/>
      <c r="T1425" s="261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2" t="s">
        <v>233</v>
      </c>
      <c r="AU1425" s="262" t="s">
        <v>85</v>
      </c>
      <c r="AV1425" s="14" t="s">
        <v>85</v>
      </c>
      <c r="AW1425" s="14" t="s">
        <v>32</v>
      </c>
      <c r="AX1425" s="14" t="s">
        <v>76</v>
      </c>
      <c r="AY1425" s="262" t="s">
        <v>224</v>
      </c>
    </row>
    <row r="1426" s="14" customFormat="1">
      <c r="A1426" s="14"/>
      <c r="B1426" s="252"/>
      <c r="C1426" s="253"/>
      <c r="D1426" s="243" t="s">
        <v>233</v>
      </c>
      <c r="E1426" s="254" t="s">
        <v>1</v>
      </c>
      <c r="F1426" s="255" t="s">
        <v>2300</v>
      </c>
      <c r="G1426" s="253"/>
      <c r="H1426" s="256">
        <v>20.265000000000001</v>
      </c>
      <c r="I1426" s="257"/>
      <c r="J1426" s="253"/>
      <c r="K1426" s="253"/>
      <c r="L1426" s="258"/>
      <c r="M1426" s="259"/>
      <c r="N1426" s="260"/>
      <c r="O1426" s="260"/>
      <c r="P1426" s="260"/>
      <c r="Q1426" s="260"/>
      <c r="R1426" s="260"/>
      <c r="S1426" s="260"/>
      <c r="T1426" s="261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2" t="s">
        <v>233</v>
      </c>
      <c r="AU1426" s="262" t="s">
        <v>85</v>
      </c>
      <c r="AV1426" s="14" t="s">
        <v>85</v>
      </c>
      <c r="AW1426" s="14" t="s">
        <v>32</v>
      </c>
      <c r="AX1426" s="14" t="s">
        <v>76</v>
      </c>
      <c r="AY1426" s="262" t="s">
        <v>224</v>
      </c>
    </row>
    <row r="1427" s="14" customFormat="1">
      <c r="A1427" s="14"/>
      <c r="B1427" s="252"/>
      <c r="C1427" s="253"/>
      <c r="D1427" s="243" t="s">
        <v>233</v>
      </c>
      <c r="E1427" s="254" t="s">
        <v>1</v>
      </c>
      <c r="F1427" s="255" t="s">
        <v>2301</v>
      </c>
      <c r="G1427" s="253"/>
      <c r="H1427" s="256">
        <v>28.800000000000001</v>
      </c>
      <c r="I1427" s="257"/>
      <c r="J1427" s="253"/>
      <c r="K1427" s="253"/>
      <c r="L1427" s="258"/>
      <c r="M1427" s="259"/>
      <c r="N1427" s="260"/>
      <c r="O1427" s="260"/>
      <c r="P1427" s="260"/>
      <c r="Q1427" s="260"/>
      <c r="R1427" s="260"/>
      <c r="S1427" s="260"/>
      <c r="T1427" s="261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2" t="s">
        <v>233</v>
      </c>
      <c r="AU1427" s="262" t="s">
        <v>85</v>
      </c>
      <c r="AV1427" s="14" t="s">
        <v>85</v>
      </c>
      <c r="AW1427" s="14" t="s">
        <v>32</v>
      </c>
      <c r="AX1427" s="14" t="s">
        <v>76</v>
      </c>
      <c r="AY1427" s="262" t="s">
        <v>224</v>
      </c>
    </row>
    <row r="1428" s="14" customFormat="1">
      <c r="A1428" s="14"/>
      <c r="B1428" s="252"/>
      <c r="C1428" s="253"/>
      <c r="D1428" s="243" t="s">
        <v>233</v>
      </c>
      <c r="E1428" s="254" t="s">
        <v>1</v>
      </c>
      <c r="F1428" s="255" t="s">
        <v>2302</v>
      </c>
      <c r="G1428" s="253"/>
      <c r="H1428" s="256">
        <v>21</v>
      </c>
      <c r="I1428" s="257"/>
      <c r="J1428" s="253"/>
      <c r="K1428" s="253"/>
      <c r="L1428" s="258"/>
      <c r="M1428" s="259"/>
      <c r="N1428" s="260"/>
      <c r="O1428" s="260"/>
      <c r="P1428" s="260"/>
      <c r="Q1428" s="260"/>
      <c r="R1428" s="260"/>
      <c r="S1428" s="260"/>
      <c r="T1428" s="261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2" t="s">
        <v>233</v>
      </c>
      <c r="AU1428" s="262" t="s">
        <v>85</v>
      </c>
      <c r="AV1428" s="14" t="s">
        <v>85</v>
      </c>
      <c r="AW1428" s="14" t="s">
        <v>32</v>
      </c>
      <c r="AX1428" s="14" t="s">
        <v>76</v>
      </c>
      <c r="AY1428" s="262" t="s">
        <v>224</v>
      </c>
    </row>
    <row r="1429" s="14" customFormat="1">
      <c r="A1429" s="14"/>
      <c r="B1429" s="252"/>
      <c r="C1429" s="253"/>
      <c r="D1429" s="243" t="s">
        <v>233</v>
      </c>
      <c r="E1429" s="254" t="s">
        <v>1</v>
      </c>
      <c r="F1429" s="255" t="s">
        <v>2303</v>
      </c>
      <c r="G1429" s="253"/>
      <c r="H1429" s="256">
        <v>22.199999999999999</v>
      </c>
      <c r="I1429" s="257"/>
      <c r="J1429" s="253"/>
      <c r="K1429" s="253"/>
      <c r="L1429" s="258"/>
      <c r="M1429" s="259"/>
      <c r="N1429" s="260"/>
      <c r="O1429" s="260"/>
      <c r="P1429" s="260"/>
      <c r="Q1429" s="260"/>
      <c r="R1429" s="260"/>
      <c r="S1429" s="260"/>
      <c r="T1429" s="261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2" t="s">
        <v>233</v>
      </c>
      <c r="AU1429" s="262" t="s">
        <v>85</v>
      </c>
      <c r="AV1429" s="14" t="s">
        <v>85</v>
      </c>
      <c r="AW1429" s="14" t="s">
        <v>32</v>
      </c>
      <c r="AX1429" s="14" t="s">
        <v>76</v>
      </c>
      <c r="AY1429" s="262" t="s">
        <v>224</v>
      </c>
    </row>
    <row r="1430" s="14" customFormat="1">
      <c r="A1430" s="14"/>
      <c r="B1430" s="252"/>
      <c r="C1430" s="253"/>
      <c r="D1430" s="243" t="s">
        <v>233</v>
      </c>
      <c r="E1430" s="254" t="s">
        <v>1</v>
      </c>
      <c r="F1430" s="255" t="s">
        <v>2304</v>
      </c>
      <c r="G1430" s="253"/>
      <c r="H1430" s="256">
        <v>15</v>
      </c>
      <c r="I1430" s="257"/>
      <c r="J1430" s="253"/>
      <c r="K1430" s="253"/>
      <c r="L1430" s="258"/>
      <c r="M1430" s="259"/>
      <c r="N1430" s="260"/>
      <c r="O1430" s="260"/>
      <c r="P1430" s="260"/>
      <c r="Q1430" s="260"/>
      <c r="R1430" s="260"/>
      <c r="S1430" s="260"/>
      <c r="T1430" s="261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2" t="s">
        <v>233</v>
      </c>
      <c r="AU1430" s="262" t="s">
        <v>85</v>
      </c>
      <c r="AV1430" s="14" t="s">
        <v>85</v>
      </c>
      <c r="AW1430" s="14" t="s">
        <v>32</v>
      </c>
      <c r="AX1430" s="14" t="s">
        <v>76</v>
      </c>
      <c r="AY1430" s="262" t="s">
        <v>224</v>
      </c>
    </row>
    <row r="1431" s="14" customFormat="1">
      <c r="A1431" s="14"/>
      <c r="B1431" s="252"/>
      <c r="C1431" s="253"/>
      <c r="D1431" s="243" t="s">
        <v>233</v>
      </c>
      <c r="E1431" s="254" t="s">
        <v>1</v>
      </c>
      <c r="F1431" s="255" t="s">
        <v>2305</v>
      </c>
      <c r="G1431" s="253"/>
      <c r="H1431" s="256">
        <v>18.199999999999999</v>
      </c>
      <c r="I1431" s="257"/>
      <c r="J1431" s="253"/>
      <c r="K1431" s="253"/>
      <c r="L1431" s="258"/>
      <c r="M1431" s="259"/>
      <c r="N1431" s="260"/>
      <c r="O1431" s="260"/>
      <c r="P1431" s="260"/>
      <c r="Q1431" s="260"/>
      <c r="R1431" s="260"/>
      <c r="S1431" s="260"/>
      <c r="T1431" s="261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2" t="s">
        <v>233</v>
      </c>
      <c r="AU1431" s="262" t="s">
        <v>85</v>
      </c>
      <c r="AV1431" s="14" t="s">
        <v>85</v>
      </c>
      <c r="AW1431" s="14" t="s">
        <v>32</v>
      </c>
      <c r="AX1431" s="14" t="s">
        <v>76</v>
      </c>
      <c r="AY1431" s="262" t="s">
        <v>224</v>
      </c>
    </row>
    <row r="1432" s="14" customFormat="1">
      <c r="A1432" s="14"/>
      <c r="B1432" s="252"/>
      <c r="C1432" s="253"/>
      <c r="D1432" s="243" t="s">
        <v>233</v>
      </c>
      <c r="E1432" s="254" t="s">
        <v>1</v>
      </c>
      <c r="F1432" s="255" t="s">
        <v>2306</v>
      </c>
      <c r="G1432" s="253"/>
      <c r="H1432" s="256">
        <v>17.600000000000001</v>
      </c>
      <c r="I1432" s="257"/>
      <c r="J1432" s="253"/>
      <c r="K1432" s="253"/>
      <c r="L1432" s="258"/>
      <c r="M1432" s="259"/>
      <c r="N1432" s="260"/>
      <c r="O1432" s="260"/>
      <c r="P1432" s="260"/>
      <c r="Q1432" s="260"/>
      <c r="R1432" s="260"/>
      <c r="S1432" s="260"/>
      <c r="T1432" s="261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2" t="s">
        <v>233</v>
      </c>
      <c r="AU1432" s="262" t="s">
        <v>85</v>
      </c>
      <c r="AV1432" s="14" t="s">
        <v>85</v>
      </c>
      <c r="AW1432" s="14" t="s">
        <v>32</v>
      </c>
      <c r="AX1432" s="14" t="s">
        <v>76</v>
      </c>
      <c r="AY1432" s="262" t="s">
        <v>224</v>
      </c>
    </row>
    <row r="1433" s="16" customFormat="1">
      <c r="A1433" s="16"/>
      <c r="B1433" s="274"/>
      <c r="C1433" s="275"/>
      <c r="D1433" s="243" t="s">
        <v>233</v>
      </c>
      <c r="E1433" s="276" t="s">
        <v>1</v>
      </c>
      <c r="F1433" s="277" t="s">
        <v>288</v>
      </c>
      <c r="G1433" s="275"/>
      <c r="H1433" s="278">
        <v>210.78</v>
      </c>
      <c r="I1433" s="279"/>
      <c r="J1433" s="275"/>
      <c r="K1433" s="275"/>
      <c r="L1433" s="280"/>
      <c r="M1433" s="281"/>
      <c r="N1433" s="282"/>
      <c r="O1433" s="282"/>
      <c r="P1433" s="282"/>
      <c r="Q1433" s="282"/>
      <c r="R1433" s="282"/>
      <c r="S1433" s="282"/>
      <c r="T1433" s="283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T1433" s="284" t="s">
        <v>233</v>
      </c>
      <c r="AU1433" s="284" t="s">
        <v>85</v>
      </c>
      <c r="AV1433" s="16" t="s">
        <v>243</v>
      </c>
      <c r="AW1433" s="16" t="s">
        <v>32</v>
      </c>
      <c r="AX1433" s="16" t="s">
        <v>76</v>
      </c>
      <c r="AY1433" s="284" t="s">
        <v>224</v>
      </c>
    </row>
    <row r="1434" s="13" customFormat="1">
      <c r="A1434" s="13"/>
      <c r="B1434" s="241"/>
      <c r="C1434" s="242"/>
      <c r="D1434" s="243" t="s">
        <v>233</v>
      </c>
      <c r="E1434" s="244" t="s">
        <v>1</v>
      </c>
      <c r="F1434" s="245" t="s">
        <v>386</v>
      </c>
      <c r="G1434" s="242"/>
      <c r="H1434" s="244" t="s">
        <v>1</v>
      </c>
      <c r="I1434" s="246"/>
      <c r="J1434" s="242"/>
      <c r="K1434" s="242"/>
      <c r="L1434" s="247"/>
      <c r="M1434" s="248"/>
      <c r="N1434" s="249"/>
      <c r="O1434" s="249"/>
      <c r="P1434" s="249"/>
      <c r="Q1434" s="249"/>
      <c r="R1434" s="249"/>
      <c r="S1434" s="249"/>
      <c r="T1434" s="250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1" t="s">
        <v>233</v>
      </c>
      <c r="AU1434" s="251" t="s">
        <v>85</v>
      </c>
      <c r="AV1434" s="13" t="s">
        <v>83</v>
      </c>
      <c r="AW1434" s="13" t="s">
        <v>32</v>
      </c>
      <c r="AX1434" s="13" t="s">
        <v>76</v>
      </c>
      <c r="AY1434" s="251" t="s">
        <v>224</v>
      </c>
    </row>
    <row r="1435" s="14" customFormat="1">
      <c r="A1435" s="14"/>
      <c r="B1435" s="252"/>
      <c r="C1435" s="253"/>
      <c r="D1435" s="243" t="s">
        <v>233</v>
      </c>
      <c r="E1435" s="254" t="s">
        <v>1</v>
      </c>
      <c r="F1435" s="255" t="s">
        <v>2307</v>
      </c>
      <c r="G1435" s="253"/>
      <c r="H1435" s="256">
        <v>21.199999999999999</v>
      </c>
      <c r="I1435" s="257"/>
      <c r="J1435" s="253"/>
      <c r="K1435" s="253"/>
      <c r="L1435" s="258"/>
      <c r="M1435" s="259"/>
      <c r="N1435" s="260"/>
      <c r="O1435" s="260"/>
      <c r="P1435" s="260"/>
      <c r="Q1435" s="260"/>
      <c r="R1435" s="260"/>
      <c r="S1435" s="260"/>
      <c r="T1435" s="261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2" t="s">
        <v>233</v>
      </c>
      <c r="AU1435" s="262" t="s">
        <v>85</v>
      </c>
      <c r="AV1435" s="14" t="s">
        <v>85</v>
      </c>
      <c r="AW1435" s="14" t="s">
        <v>32</v>
      </c>
      <c r="AX1435" s="14" t="s">
        <v>76</v>
      </c>
      <c r="AY1435" s="262" t="s">
        <v>224</v>
      </c>
    </row>
    <row r="1436" s="14" customFormat="1">
      <c r="A1436" s="14"/>
      <c r="B1436" s="252"/>
      <c r="C1436" s="253"/>
      <c r="D1436" s="243" t="s">
        <v>233</v>
      </c>
      <c r="E1436" s="254" t="s">
        <v>1</v>
      </c>
      <c r="F1436" s="255" t="s">
        <v>2308</v>
      </c>
      <c r="G1436" s="253"/>
      <c r="H1436" s="256">
        <v>8</v>
      </c>
      <c r="I1436" s="257"/>
      <c r="J1436" s="253"/>
      <c r="K1436" s="253"/>
      <c r="L1436" s="258"/>
      <c r="M1436" s="259"/>
      <c r="N1436" s="260"/>
      <c r="O1436" s="260"/>
      <c r="P1436" s="260"/>
      <c r="Q1436" s="260"/>
      <c r="R1436" s="260"/>
      <c r="S1436" s="260"/>
      <c r="T1436" s="261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62" t="s">
        <v>233</v>
      </c>
      <c r="AU1436" s="262" t="s">
        <v>85</v>
      </c>
      <c r="AV1436" s="14" t="s">
        <v>85</v>
      </c>
      <c r="AW1436" s="14" t="s">
        <v>32</v>
      </c>
      <c r="AX1436" s="14" t="s">
        <v>76</v>
      </c>
      <c r="AY1436" s="262" t="s">
        <v>224</v>
      </c>
    </row>
    <row r="1437" s="14" customFormat="1">
      <c r="A1437" s="14"/>
      <c r="B1437" s="252"/>
      <c r="C1437" s="253"/>
      <c r="D1437" s="243" t="s">
        <v>233</v>
      </c>
      <c r="E1437" s="254" t="s">
        <v>1</v>
      </c>
      <c r="F1437" s="255" t="s">
        <v>2309</v>
      </c>
      <c r="G1437" s="253"/>
      <c r="H1437" s="256">
        <v>14</v>
      </c>
      <c r="I1437" s="257"/>
      <c r="J1437" s="253"/>
      <c r="K1437" s="253"/>
      <c r="L1437" s="258"/>
      <c r="M1437" s="259"/>
      <c r="N1437" s="260"/>
      <c r="O1437" s="260"/>
      <c r="P1437" s="260"/>
      <c r="Q1437" s="260"/>
      <c r="R1437" s="260"/>
      <c r="S1437" s="260"/>
      <c r="T1437" s="261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2" t="s">
        <v>233</v>
      </c>
      <c r="AU1437" s="262" t="s">
        <v>85</v>
      </c>
      <c r="AV1437" s="14" t="s">
        <v>85</v>
      </c>
      <c r="AW1437" s="14" t="s">
        <v>32</v>
      </c>
      <c r="AX1437" s="14" t="s">
        <v>76</v>
      </c>
      <c r="AY1437" s="262" t="s">
        <v>224</v>
      </c>
    </row>
    <row r="1438" s="14" customFormat="1">
      <c r="A1438" s="14"/>
      <c r="B1438" s="252"/>
      <c r="C1438" s="253"/>
      <c r="D1438" s="243" t="s">
        <v>233</v>
      </c>
      <c r="E1438" s="254" t="s">
        <v>1</v>
      </c>
      <c r="F1438" s="255" t="s">
        <v>2310</v>
      </c>
      <c r="G1438" s="253"/>
      <c r="H1438" s="256">
        <v>20</v>
      </c>
      <c r="I1438" s="257"/>
      <c r="J1438" s="253"/>
      <c r="K1438" s="253"/>
      <c r="L1438" s="258"/>
      <c r="M1438" s="259"/>
      <c r="N1438" s="260"/>
      <c r="O1438" s="260"/>
      <c r="P1438" s="260"/>
      <c r="Q1438" s="260"/>
      <c r="R1438" s="260"/>
      <c r="S1438" s="260"/>
      <c r="T1438" s="261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2" t="s">
        <v>233</v>
      </c>
      <c r="AU1438" s="262" t="s">
        <v>85</v>
      </c>
      <c r="AV1438" s="14" t="s">
        <v>85</v>
      </c>
      <c r="AW1438" s="14" t="s">
        <v>32</v>
      </c>
      <c r="AX1438" s="14" t="s">
        <v>76</v>
      </c>
      <c r="AY1438" s="262" t="s">
        <v>224</v>
      </c>
    </row>
    <row r="1439" s="16" customFormat="1">
      <c r="A1439" s="16"/>
      <c r="B1439" s="274"/>
      <c r="C1439" s="275"/>
      <c r="D1439" s="243" t="s">
        <v>233</v>
      </c>
      <c r="E1439" s="276" t="s">
        <v>1</v>
      </c>
      <c r="F1439" s="277" t="s">
        <v>288</v>
      </c>
      <c r="G1439" s="275"/>
      <c r="H1439" s="278">
        <v>63.200000000000003</v>
      </c>
      <c r="I1439" s="279"/>
      <c r="J1439" s="275"/>
      <c r="K1439" s="275"/>
      <c r="L1439" s="280"/>
      <c r="M1439" s="281"/>
      <c r="N1439" s="282"/>
      <c r="O1439" s="282"/>
      <c r="P1439" s="282"/>
      <c r="Q1439" s="282"/>
      <c r="R1439" s="282"/>
      <c r="S1439" s="282"/>
      <c r="T1439" s="283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T1439" s="284" t="s">
        <v>233</v>
      </c>
      <c r="AU1439" s="284" t="s">
        <v>85</v>
      </c>
      <c r="AV1439" s="16" t="s">
        <v>243</v>
      </c>
      <c r="AW1439" s="16" t="s">
        <v>32</v>
      </c>
      <c r="AX1439" s="16" t="s">
        <v>76</v>
      </c>
      <c r="AY1439" s="284" t="s">
        <v>224</v>
      </c>
    </row>
    <row r="1440" s="15" customFormat="1">
      <c r="A1440" s="15"/>
      <c r="B1440" s="263"/>
      <c r="C1440" s="264"/>
      <c r="D1440" s="243" t="s">
        <v>233</v>
      </c>
      <c r="E1440" s="265" t="s">
        <v>1</v>
      </c>
      <c r="F1440" s="266" t="s">
        <v>237</v>
      </c>
      <c r="G1440" s="264"/>
      <c r="H1440" s="267">
        <v>273.98000000000002</v>
      </c>
      <c r="I1440" s="268"/>
      <c r="J1440" s="264"/>
      <c r="K1440" s="264"/>
      <c r="L1440" s="269"/>
      <c r="M1440" s="270"/>
      <c r="N1440" s="271"/>
      <c r="O1440" s="271"/>
      <c r="P1440" s="271"/>
      <c r="Q1440" s="271"/>
      <c r="R1440" s="271"/>
      <c r="S1440" s="271"/>
      <c r="T1440" s="272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73" t="s">
        <v>233</v>
      </c>
      <c r="AU1440" s="273" t="s">
        <v>85</v>
      </c>
      <c r="AV1440" s="15" t="s">
        <v>231</v>
      </c>
      <c r="AW1440" s="15" t="s">
        <v>32</v>
      </c>
      <c r="AX1440" s="15" t="s">
        <v>83</v>
      </c>
      <c r="AY1440" s="273" t="s">
        <v>224</v>
      </c>
    </row>
    <row r="1441" s="2" customFormat="1" ht="24.15" customHeight="1">
      <c r="A1441" s="39"/>
      <c r="B1441" s="40"/>
      <c r="C1441" s="285" t="s">
        <v>2319</v>
      </c>
      <c r="D1441" s="285" t="s">
        <v>420</v>
      </c>
      <c r="E1441" s="286" t="s">
        <v>2320</v>
      </c>
      <c r="F1441" s="287" t="s">
        <v>2321</v>
      </c>
      <c r="G1441" s="288" t="s">
        <v>296</v>
      </c>
      <c r="H1441" s="289">
        <v>315.077</v>
      </c>
      <c r="I1441" s="290"/>
      <c r="J1441" s="291">
        <f>ROUND(I1441*H1441,2)</f>
        <v>0</v>
      </c>
      <c r="K1441" s="287" t="s">
        <v>230</v>
      </c>
      <c r="L1441" s="292"/>
      <c r="M1441" s="293" t="s">
        <v>1</v>
      </c>
      <c r="N1441" s="294" t="s">
        <v>41</v>
      </c>
      <c r="O1441" s="92"/>
      <c r="P1441" s="237">
        <f>O1441*H1441</f>
        <v>0</v>
      </c>
      <c r="Q1441" s="237">
        <v>0.02</v>
      </c>
      <c r="R1441" s="237">
        <f>Q1441*H1441</f>
        <v>6.3015400000000001</v>
      </c>
      <c r="S1441" s="237">
        <v>0</v>
      </c>
      <c r="T1441" s="238">
        <f>S1441*H1441</f>
        <v>0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39" t="s">
        <v>480</v>
      </c>
      <c r="AT1441" s="239" t="s">
        <v>420</v>
      </c>
      <c r="AU1441" s="239" t="s">
        <v>85</v>
      </c>
      <c r="AY1441" s="18" t="s">
        <v>224</v>
      </c>
      <c r="BE1441" s="240">
        <f>IF(N1441="základní",J1441,0)</f>
        <v>0</v>
      </c>
      <c r="BF1441" s="240">
        <f>IF(N1441="snížená",J1441,0)</f>
        <v>0</v>
      </c>
      <c r="BG1441" s="240">
        <f>IF(N1441="zákl. přenesená",J1441,0)</f>
        <v>0</v>
      </c>
      <c r="BH1441" s="240">
        <f>IF(N1441="sníž. přenesená",J1441,0)</f>
        <v>0</v>
      </c>
      <c r="BI1441" s="240">
        <f>IF(N1441="nulová",J1441,0)</f>
        <v>0</v>
      </c>
      <c r="BJ1441" s="18" t="s">
        <v>83</v>
      </c>
      <c r="BK1441" s="240">
        <f>ROUND(I1441*H1441,2)</f>
        <v>0</v>
      </c>
      <c r="BL1441" s="18" t="s">
        <v>363</v>
      </c>
      <c r="BM1441" s="239" t="s">
        <v>2322</v>
      </c>
    </row>
    <row r="1442" s="14" customFormat="1">
      <c r="A1442" s="14"/>
      <c r="B1442" s="252"/>
      <c r="C1442" s="253"/>
      <c r="D1442" s="243" t="s">
        <v>233</v>
      </c>
      <c r="E1442" s="253"/>
      <c r="F1442" s="255" t="s">
        <v>2323</v>
      </c>
      <c r="G1442" s="253"/>
      <c r="H1442" s="256">
        <v>315.077</v>
      </c>
      <c r="I1442" s="257"/>
      <c r="J1442" s="253"/>
      <c r="K1442" s="253"/>
      <c r="L1442" s="258"/>
      <c r="M1442" s="259"/>
      <c r="N1442" s="260"/>
      <c r="O1442" s="260"/>
      <c r="P1442" s="260"/>
      <c r="Q1442" s="260"/>
      <c r="R1442" s="260"/>
      <c r="S1442" s="260"/>
      <c r="T1442" s="261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2" t="s">
        <v>233</v>
      </c>
      <c r="AU1442" s="262" t="s">
        <v>85</v>
      </c>
      <c r="AV1442" s="14" t="s">
        <v>85</v>
      </c>
      <c r="AW1442" s="14" t="s">
        <v>4</v>
      </c>
      <c r="AX1442" s="14" t="s">
        <v>83</v>
      </c>
      <c r="AY1442" s="262" t="s">
        <v>224</v>
      </c>
    </row>
    <row r="1443" s="2" customFormat="1" ht="24.15" customHeight="1">
      <c r="A1443" s="39"/>
      <c r="B1443" s="40"/>
      <c r="C1443" s="228" t="s">
        <v>2324</v>
      </c>
      <c r="D1443" s="228" t="s">
        <v>226</v>
      </c>
      <c r="E1443" s="229" t="s">
        <v>2325</v>
      </c>
      <c r="F1443" s="230" t="s">
        <v>2326</v>
      </c>
      <c r="G1443" s="231" t="s">
        <v>296</v>
      </c>
      <c r="H1443" s="232">
        <v>273.98000000000002</v>
      </c>
      <c r="I1443" s="233"/>
      <c r="J1443" s="234">
        <f>ROUND(I1443*H1443,2)</f>
        <v>0</v>
      </c>
      <c r="K1443" s="230" t="s">
        <v>230</v>
      </c>
      <c r="L1443" s="45"/>
      <c r="M1443" s="235" t="s">
        <v>1</v>
      </c>
      <c r="N1443" s="236" t="s">
        <v>41</v>
      </c>
      <c r="O1443" s="92"/>
      <c r="P1443" s="237">
        <f>O1443*H1443</f>
        <v>0</v>
      </c>
      <c r="Q1443" s="237">
        <v>0</v>
      </c>
      <c r="R1443" s="237">
        <f>Q1443*H1443</f>
        <v>0</v>
      </c>
      <c r="S1443" s="237">
        <v>0</v>
      </c>
      <c r="T1443" s="238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9" t="s">
        <v>363</v>
      </c>
      <c r="AT1443" s="239" t="s">
        <v>226</v>
      </c>
      <c r="AU1443" s="239" t="s">
        <v>85</v>
      </c>
      <c r="AY1443" s="18" t="s">
        <v>224</v>
      </c>
      <c r="BE1443" s="240">
        <f>IF(N1443="základní",J1443,0)</f>
        <v>0</v>
      </c>
      <c r="BF1443" s="240">
        <f>IF(N1443="snížená",J1443,0)</f>
        <v>0</v>
      </c>
      <c r="BG1443" s="240">
        <f>IF(N1443="zákl. přenesená",J1443,0)</f>
        <v>0</v>
      </c>
      <c r="BH1443" s="240">
        <f>IF(N1443="sníž. přenesená",J1443,0)</f>
        <v>0</v>
      </c>
      <c r="BI1443" s="240">
        <f>IF(N1443="nulová",J1443,0)</f>
        <v>0</v>
      </c>
      <c r="BJ1443" s="18" t="s">
        <v>83</v>
      </c>
      <c r="BK1443" s="240">
        <f>ROUND(I1443*H1443,2)</f>
        <v>0</v>
      </c>
      <c r="BL1443" s="18" t="s">
        <v>363</v>
      </c>
      <c r="BM1443" s="239" t="s">
        <v>2327</v>
      </c>
    </row>
    <row r="1444" s="2" customFormat="1" ht="24.15" customHeight="1">
      <c r="A1444" s="39"/>
      <c r="B1444" s="40"/>
      <c r="C1444" s="228" t="s">
        <v>2328</v>
      </c>
      <c r="D1444" s="228" t="s">
        <v>226</v>
      </c>
      <c r="E1444" s="229" t="s">
        <v>2329</v>
      </c>
      <c r="F1444" s="230" t="s">
        <v>2330</v>
      </c>
      <c r="G1444" s="231" t="s">
        <v>296</v>
      </c>
      <c r="H1444" s="232">
        <v>273.98000000000002</v>
      </c>
      <c r="I1444" s="233"/>
      <c r="J1444" s="234">
        <f>ROUND(I1444*H1444,2)</f>
        <v>0</v>
      </c>
      <c r="K1444" s="230" t="s">
        <v>230</v>
      </c>
      <c r="L1444" s="45"/>
      <c r="M1444" s="235" t="s">
        <v>1</v>
      </c>
      <c r="N1444" s="236" t="s">
        <v>41</v>
      </c>
      <c r="O1444" s="92"/>
      <c r="P1444" s="237">
        <f>O1444*H1444</f>
        <v>0</v>
      </c>
      <c r="Q1444" s="237">
        <v>0</v>
      </c>
      <c r="R1444" s="237">
        <f>Q1444*H1444</f>
        <v>0</v>
      </c>
      <c r="S1444" s="237">
        <v>0</v>
      </c>
      <c r="T1444" s="238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39" t="s">
        <v>363</v>
      </c>
      <c r="AT1444" s="239" t="s">
        <v>226</v>
      </c>
      <c r="AU1444" s="239" t="s">
        <v>85</v>
      </c>
      <c r="AY1444" s="18" t="s">
        <v>224</v>
      </c>
      <c r="BE1444" s="240">
        <f>IF(N1444="základní",J1444,0)</f>
        <v>0</v>
      </c>
      <c r="BF1444" s="240">
        <f>IF(N1444="snížená",J1444,0)</f>
        <v>0</v>
      </c>
      <c r="BG1444" s="240">
        <f>IF(N1444="zákl. přenesená",J1444,0)</f>
        <v>0</v>
      </c>
      <c r="BH1444" s="240">
        <f>IF(N1444="sníž. přenesená",J1444,0)</f>
        <v>0</v>
      </c>
      <c r="BI1444" s="240">
        <f>IF(N1444="nulová",J1444,0)</f>
        <v>0</v>
      </c>
      <c r="BJ1444" s="18" t="s">
        <v>83</v>
      </c>
      <c r="BK1444" s="240">
        <f>ROUND(I1444*H1444,2)</f>
        <v>0</v>
      </c>
      <c r="BL1444" s="18" t="s">
        <v>363</v>
      </c>
      <c r="BM1444" s="239" t="s">
        <v>2331</v>
      </c>
    </row>
    <row r="1445" s="2" customFormat="1" ht="24.15" customHeight="1">
      <c r="A1445" s="39"/>
      <c r="B1445" s="40"/>
      <c r="C1445" s="228" t="s">
        <v>2332</v>
      </c>
      <c r="D1445" s="228" t="s">
        <v>226</v>
      </c>
      <c r="E1445" s="229" t="s">
        <v>2333</v>
      </c>
      <c r="F1445" s="230" t="s">
        <v>2334</v>
      </c>
      <c r="G1445" s="231" t="s">
        <v>1282</v>
      </c>
      <c r="H1445" s="295"/>
      <c r="I1445" s="233"/>
      <c r="J1445" s="234">
        <f>ROUND(I1445*H1445,2)</f>
        <v>0</v>
      </c>
      <c r="K1445" s="230" t="s">
        <v>230</v>
      </c>
      <c r="L1445" s="45"/>
      <c r="M1445" s="235" t="s">
        <v>1</v>
      </c>
      <c r="N1445" s="236" t="s">
        <v>41</v>
      </c>
      <c r="O1445" s="92"/>
      <c r="P1445" s="237">
        <f>O1445*H1445</f>
        <v>0</v>
      </c>
      <c r="Q1445" s="237">
        <v>0</v>
      </c>
      <c r="R1445" s="237">
        <f>Q1445*H1445</f>
        <v>0</v>
      </c>
      <c r="S1445" s="237">
        <v>0</v>
      </c>
      <c r="T1445" s="238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9" t="s">
        <v>363</v>
      </c>
      <c r="AT1445" s="239" t="s">
        <v>226</v>
      </c>
      <c r="AU1445" s="239" t="s">
        <v>85</v>
      </c>
      <c r="AY1445" s="18" t="s">
        <v>224</v>
      </c>
      <c r="BE1445" s="240">
        <f>IF(N1445="základní",J1445,0)</f>
        <v>0</v>
      </c>
      <c r="BF1445" s="240">
        <f>IF(N1445="snížená",J1445,0)</f>
        <v>0</v>
      </c>
      <c r="BG1445" s="240">
        <f>IF(N1445="zákl. přenesená",J1445,0)</f>
        <v>0</v>
      </c>
      <c r="BH1445" s="240">
        <f>IF(N1445="sníž. přenesená",J1445,0)</f>
        <v>0</v>
      </c>
      <c r="BI1445" s="240">
        <f>IF(N1445="nulová",J1445,0)</f>
        <v>0</v>
      </c>
      <c r="BJ1445" s="18" t="s">
        <v>83</v>
      </c>
      <c r="BK1445" s="240">
        <f>ROUND(I1445*H1445,2)</f>
        <v>0</v>
      </c>
      <c r="BL1445" s="18" t="s">
        <v>363</v>
      </c>
      <c r="BM1445" s="239" t="s">
        <v>2335</v>
      </c>
    </row>
    <row r="1446" s="12" customFormat="1" ht="22.8" customHeight="1">
      <c r="A1446" s="12"/>
      <c r="B1446" s="212"/>
      <c r="C1446" s="213"/>
      <c r="D1446" s="214" t="s">
        <v>75</v>
      </c>
      <c r="E1446" s="226" t="s">
        <v>2336</v>
      </c>
      <c r="F1446" s="226" t="s">
        <v>2337</v>
      </c>
      <c r="G1446" s="213"/>
      <c r="H1446" s="213"/>
      <c r="I1446" s="216"/>
      <c r="J1446" s="227">
        <f>BK1446</f>
        <v>0</v>
      </c>
      <c r="K1446" s="213"/>
      <c r="L1446" s="218"/>
      <c r="M1446" s="219"/>
      <c r="N1446" s="220"/>
      <c r="O1446" s="220"/>
      <c r="P1446" s="221">
        <f>SUM(P1447:P1483)</f>
        <v>0</v>
      </c>
      <c r="Q1446" s="220"/>
      <c r="R1446" s="221">
        <f>SUM(R1447:R1483)</f>
        <v>0.36252835999999999</v>
      </c>
      <c r="S1446" s="220"/>
      <c r="T1446" s="222">
        <f>SUM(T1447:T1483)</f>
        <v>0</v>
      </c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R1446" s="223" t="s">
        <v>85</v>
      </c>
      <c r="AT1446" s="224" t="s">
        <v>75</v>
      </c>
      <c r="AU1446" s="224" t="s">
        <v>83</v>
      </c>
      <c r="AY1446" s="223" t="s">
        <v>224</v>
      </c>
      <c r="BK1446" s="225">
        <f>SUM(BK1447:BK1483)</f>
        <v>0</v>
      </c>
    </row>
    <row r="1447" s="2" customFormat="1" ht="24.15" customHeight="1">
      <c r="A1447" s="39"/>
      <c r="B1447" s="40"/>
      <c r="C1447" s="228" t="s">
        <v>2338</v>
      </c>
      <c r="D1447" s="228" t="s">
        <v>226</v>
      </c>
      <c r="E1447" s="229" t="s">
        <v>2339</v>
      </c>
      <c r="F1447" s="230" t="s">
        <v>2340</v>
      </c>
      <c r="G1447" s="231" t="s">
        <v>296</v>
      </c>
      <c r="H1447" s="232">
        <v>267.19799999999998</v>
      </c>
      <c r="I1447" s="233"/>
      <c r="J1447" s="234">
        <f>ROUND(I1447*H1447,2)</f>
        <v>0</v>
      </c>
      <c r="K1447" s="230" t="s">
        <v>230</v>
      </c>
      <c r="L1447" s="45"/>
      <c r="M1447" s="235" t="s">
        <v>1</v>
      </c>
      <c r="N1447" s="236" t="s">
        <v>41</v>
      </c>
      <c r="O1447" s="92"/>
      <c r="P1447" s="237">
        <f>O1447*H1447</f>
        <v>0</v>
      </c>
      <c r="Q1447" s="237">
        <v>0.00022000000000000001</v>
      </c>
      <c r="R1447" s="237">
        <f>Q1447*H1447</f>
        <v>0.058783559999999999</v>
      </c>
      <c r="S1447" s="237">
        <v>0</v>
      </c>
      <c r="T1447" s="238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9" t="s">
        <v>363</v>
      </c>
      <c r="AT1447" s="239" t="s">
        <v>226</v>
      </c>
      <c r="AU1447" s="239" t="s">
        <v>85</v>
      </c>
      <c r="AY1447" s="18" t="s">
        <v>224</v>
      </c>
      <c r="BE1447" s="240">
        <f>IF(N1447="základní",J1447,0)</f>
        <v>0</v>
      </c>
      <c r="BF1447" s="240">
        <f>IF(N1447="snížená",J1447,0)</f>
        <v>0</v>
      </c>
      <c r="BG1447" s="240">
        <f>IF(N1447="zákl. přenesená",J1447,0)</f>
        <v>0</v>
      </c>
      <c r="BH1447" s="240">
        <f>IF(N1447="sníž. přenesená",J1447,0)</f>
        <v>0</v>
      </c>
      <c r="BI1447" s="240">
        <f>IF(N1447="nulová",J1447,0)</f>
        <v>0</v>
      </c>
      <c r="BJ1447" s="18" t="s">
        <v>83</v>
      </c>
      <c r="BK1447" s="240">
        <f>ROUND(I1447*H1447,2)</f>
        <v>0</v>
      </c>
      <c r="BL1447" s="18" t="s">
        <v>363</v>
      </c>
      <c r="BM1447" s="239" t="s">
        <v>2341</v>
      </c>
    </row>
    <row r="1448" s="14" customFormat="1">
      <c r="A1448" s="14"/>
      <c r="B1448" s="252"/>
      <c r="C1448" s="253"/>
      <c r="D1448" s="243" t="s">
        <v>233</v>
      </c>
      <c r="E1448" s="254" t="s">
        <v>1</v>
      </c>
      <c r="F1448" s="255" t="s">
        <v>2342</v>
      </c>
      <c r="G1448" s="253"/>
      <c r="H1448" s="256">
        <v>126.72</v>
      </c>
      <c r="I1448" s="257"/>
      <c r="J1448" s="253"/>
      <c r="K1448" s="253"/>
      <c r="L1448" s="258"/>
      <c r="M1448" s="259"/>
      <c r="N1448" s="260"/>
      <c r="O1448" s="260"/>
      <c r="P1448" s="260"/>
      <c r="Q1448" s="260"/>
      <c r="R1448" s="260"/>
      <c r="S1448" s="260"/>
      <c r="T1448" s="261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2" t="s">
        <v>233</v>
      </c>
      <c r="AU1448" s="262" t="s">
        <v>85</v>
      </c>
      <c r="AV1448" s="14" t="s">
        <v>85</v>
      </c>
      <c r="AW1448" s="14" t="s">
        <v>32</v>
      </c>
      <c r="AX1448" s="14" t="s">
        <v>76</v>
      </c>
      <c r="AY1448" s="262" t="s">
        <v>224</v>
      </c>
    </row>
    <row r="1449" s="14" customFormat="1">
      <c r="A1449" s="14"/>
      <c r="B1449" s="252"/>
      <c r="C1449" s="253"/>
      <c r="D1449" s="243" t="s">
        <v>233</v>
      </c>
      <c r="E1449" s="254" t="s">
        <v>1</v>
      </c>
      <c r="F1449" s="255" t="s">
        <v>2343</v>
      </c>
      <c r="G1449" s="253"/>
      <c r="H1449" s="256">
        <v>35.039999999999999</v>
      </c>
      <c r="I1449" s="257"/>
      <c r="J1449" s="253"/>
      <c r="K1449" s="253"/>
      <c r="L1449" s="258"/>
      <c r="M1449" s="259"/>
      <c r="N1449" s="260"/>
      <c r="O1449" s="260"/>
      <c r="P1449" s="260"/>
      <c r="Q1449" s="260"/>
      <c r="R1449" s="260"/>
      <c r="S1449" s="260"/>
      <c r="T1449" s="261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2" t="s">
        <v>233</v>
      </c>
      <c r="AU1449" s="262" t="s">
        <v>85</v>
      </c>
      <c r="AV1449" s="14" t="s">
        <v>85</v>
      </c>
      <c r="AW1449" s="14" t="s">
        <v>32</v>
      </c>
      <c r="AX1449" s="14" t="s">
        <v>76</v>
      </c>
      <c r="AY1449" s="262" t="s">
        <v>224</v>
      </c>
    </row>
    <row r="1450" s="14" customFormat="1">
      <c r="A1450" s="14"/>
      <c r="B1450" s="252"/>
      <c r="C1450" s="253"/>
      <c r="D1450" s="243" t="s">
        <v>233</v>
      </c>
      <c r="E1450" s="254" t="s">
        <v>1</v>
      </c>
      <c r="F1450" s="255" t="s">
        <v>2344</v>
      </c>
      <c r="G1450" s="253"/>
      <c r="H1450" s="256">
        <v>47.310000000000002</v>
      </c>
      <c r="I1450" s="257"/>
      <c r="J1450" s="253"/>
      <c r="K1450" s="253"/>
      <c r="L1450" s="258"/>
      <c r="M1450" s="259"/>
      <c r="N1450" s="260"/>
      <c r="O1450" s="260"/>
      <c r="P1450" s="260"/>
      <c r="Q1450" s="260"/>
      <c r="R1450" s="260"/>
      <c r="S1450" s="260"/>
      <c r="T1450" s="261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2" t="s">
        <v>233</v>
      </c>
      <c r="AU1450" s="262" t="s">
        <v>85</v>
      </c>
      <c r="AV1450" s="14" t="s">
        <v>85</v>
      </c>
      <c r="AW1450" s="14" t="s">
        <v>32</v>
      </c>
      <c r="AX1450" s="14" t="s">
        <v>76</v>
      </c>
      <c r="AY1450" s="262" t="s">
        <v>224</v>
      </c>
    </row>
    <row r="1451" s="14" customFormat="1">
      <c r="A1451" s="14"/>
      <c r="B1451" s="252"/>
      <c r="C1451" s="253"/>
      <c r="D1451" s="243" t="s">
        <v>233</v>
      </c>
      <c r="E1451" s="254" t="s">
        <v>1</v>
      </c>
      <c r="F1451" s="255" t="s">
        <v>2345</v>
      </c>
      <c r="G1451" s="253"/>
      <c r="H1451" s="256">
        <v>6.7199999999999998</v>
      </c>
      <c r="I1451" s="257"/>
      <c r="J1451" s="253"/>
      <c r="K1451" s="253"/>
      <c r="L1451" s="258"/>
      <c r="M1451" s="259"/>
      <c r="N1451" s="260"/>
      <c r="O1451" s="260"/>
      <c r="P1451" s="260"/>
      <c r="Q1451" s="260"/>
      <c r="R1451" s="260"/>
      <c r="S1451" s="260"/>
      <c r="T1451" s="261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2" t="s">
        <v>233</v>
      </c>
      <c r="AU1451" s="262" t="s">
        <v>85</v>
      </c>
      <c r="AV1451" s="14" t="s">
        <v>85</v>
      </c>
      <c r="AW1451" s="14" t="s">
        <v>32</v>
      </c>
      <c r="AX1451" s="14" t="s">
        <v>76</v>
      </c>
      <c r="AY1451" s="262" t="s">
        <v>224</v>
      </c>
    </row>
    <row r="1452" s="14" customFormat="1">
      <c r="A1452" s="14"/>
      <c r="B1452" s="252"/>
      <c r="C1452" s="253"/>
      <c r="D1452" s="243" t="s">
        <v>233</v>
      </c>
      <c r="E1452" s="254" t="s">
        <v>1</v>
      </c>
      <c r="F1452" s="255" t="s">
        <v>2346</v>
      </c>
      <c r="G1452" s="253"/>
      <c r="H1452" s="256">
        <v>19.199999999999999</v>
      </c>
      <c r="I1452" s="257"/>
      <c r="J1452" s="253"/>
      <c r="K1452" s="253"/>
      <c r="L1452" s="258"/>
      <c r="M1452" s="259"/>
      <c r="N1452" s="260"/>
      <c r="O1452" s="260"/>
      <c r="P1452" s="260"/>
      <c r="Q1452" s="260"/>
      <c r="R1452" s="260"/>
      <c r="S1452" s="260"/>
      <c r="T1452" s="261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2" t="s">
        <v>233</v>
      </c>
      <c r="AU1452" s="262" t="s">
        <v>85</v>
      </c>
      <c r="AV1452" s="14" t="s">
        <v>85</v>
      </c>
      <c r="AW1452" s="14" t="s">
        <v>32</v>
      </c>
      <c r="AX1452" s="14" t="s">
        <v>76</v>
      </c>
      <c r="AY1452" s="262" t="s">
        <v>224</v>
      </c>
    </row>
    <row r="1453" s="14" customFormat="1">
      <c r="A1453" s="14"/>
      <c r="B1453" s="252"/>
      <c r="C1453" s="253"/>
      <c r="D1453" s="243" t="s">
        <v>233</v>
      </c>
      <c r="E1453" s="254" t="s">
        <v>1</v>
      </c>
      <c r="F1453" s="255" t="s">
        <v>2347</v>
      </c>
      <c r="G1453" s="253"/>
      <c r="H1453" s="256">
        <v>12.24</v>
      </c>
      <c r="I1453" s="257"/>
      <c r="J1453" s="253"/>
      <c r="K1453" s="253"/>
      <c r="L1453" s="258"/>
      <c r="M1453" s="259"/>
      <c r="N1453" s="260"/>
      <c r="O1453" s="260"/>
      <c r="P1453" s="260"/>
      <c r="Q1453" s="260"/>
      <c r="R1453" s="260"/>
      <c r="S1453" s="260"/>
      <c r="T1453" s="261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2" t="s">
        <v>233</v>
      </c>
      <c r="AU1453" s="262" t="s">
        <v>85</v>
      </c>
      <c r="AV1453" s="14" t="s">
        <v>85</v>
      </c>
      <c r="AW1453" s="14" t="s">
        <v>32</v>
      </c>
      <c r="AX1453" s="14" t="s">
        <v>76</v>
      </c>
      <c r="AY1453" s="262" t="s">
        <v>224</v>
      </c>
    </row>
    <row r="1454" s="14" customFormat="1">
      <c r="A1454" s="14"/>
      <c r="B1454" s="252"/>
      <c r="C1454" s="253"/>
      <c r="D1454" s="243" t="s">
        <v>233</v>
      </c>
      <c r="E1454" s="254" t="s">
        <v>1</v>
      </c>
      <c r="F1454" s="255" t="s">
        <v>2348</v>
      </c>
      <c r="G1454" s="253"/>
      <c r="H1454" s="256">
        <v>19.968</v>
      </c>
      <c r="I1454" s="257"/>
      <c r="J1454" s="253"/>
      <c r="K1454" s="253"/>
      <c r="L1454" s="258"/>
      <c r="M1454" s="259"/>
      <c r="N1454" s="260"/>
      <c r="O1454" s="260"/>
      <c r="P1454" s="260"/>
      <c r="Q1454" s="260"/>
      <c r="R1454" s="260"/>
      <c r="S1454" s="260"/>
      <c r="T1454" s="261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2" t="s">
        <v>233</v>
      </c>
      <c r="AU1454" s="262" t="s">
        <v>85</v>
      </c>
      <c r="AV1454" s="14" t="s">
        <v>85</v>
      </c>
      <c r="AW1454" s="14" t="s">
        <v>32</v>
      </c>
      <c r="AX1454" s="14" t="s">
        <v>76</v>
      </c>
      <c r="AY1454" s="262" t="s">
        <v>224</v>
      </c>
    </row>
    <row r="1455" s="15" customFormat="1">
      <c r="A1455" s="15"/>
      <c r="B1455" s="263"/>
      <c r="C1455" s="264"/>
      <c r="D1455" s="243" t="s">
        <v>233</v>
      </c>
      <c r="E1455" s="265" t="s">
        <v>1</v>
      </c>
      <c r="F1455" s="266" t="s">
        <v>237</v>
      </c>
      <c r="G1455" s="264"/>
      <c r="H1455" s="267">
        <v>267.19799999999998</v>
      </c>
      <c r="I1455" s="268"/>
      <c r="J1455" s="264"/>
      <c r="K1455" s="264"/>
      <c r="L1455" s="269"/>
      <c r="M1455" s="270"/>
      <c r="N1455" s="271"/>
      <c r="O1455" s="271"/>
      <c r="P1455" s="271"/>
      <c r="Q1455" s="271"/>
      <c r="R1455" s="271"/>
      <c r="S1455" s="271"/>
      <c r="T1455" s="272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73" t="s">
        <v>233</v>
      </c>
      <c r="AU1455" s="273" t="s">
        <v>85</v>
      </c>
      <c r="AV1455" s="15" t="s">
        <v>231</v>
      </c>
      <c r="AW1455" s="15" t="s">
        <v>32</v>
      </c>
      <c r="AX1455" s="15" t="s">
        <v>83</v>
      </c>
      <c r="AY1455" s="273" t="s">
        <v>224</v>
      </c>
    </row>
    <row r="1456" s="2" customFormat="1" ht="24.15" customHeight="1">
      <c r="A1456" s="39"/>
      <c r="B1456" s="40"/>
      <c r="C1456" s="228" t="s">
        <v>2349</v>
      </c>
      <c r="D1456" s="228" t="s">
        <v>226</v>
      </c>
      <c r="E1456" s="229" t="s">
        <v>2350</v>
      </c>
      <c r="F1456" s="230" t="s">
        <v>2351</v>
      </c>
      <c r="G1456" s="231" t="s">
        <v>296</v>
      </c>
      <c r="H1456" s="232">
        <v>879.99000000000001</v>
      </c>
      <c r="I1456" s="233"/>
      <c r="J1456" s="234">
        <f>ROUND(I1456*H1456,2)</f>
        <v>0</v>
      </c>
      <c r="K1456" s="230" t="s">
        <v>230</v>
      </c>
      <c r="L1456" s="45"/>
      <c r="M1456" s="235" t="s">
        <v>1</v>
      </c>
      <c r="N1456" s="236" t="s">
        <v>41</v>
      </c>
      <c r="O1456" s="92"/>
      <c r="P1456" s="237">
        <f>O1456*H1456</f>
        <v>0</v>
      </c>
      <c r="Q1456" s="237">
        <v>0.00014999999999999999</v>
      </c>
      <c r="R1456" s="237">
        <f>Q1456*H1456</f>
        <v>0.13199849999999999</v>
      </c>
      <c r="S1456" s="237">
        <v>0</v>
      </c>
      <c r="T1456" s="238">
        <f>S1456*H1456</f>
        <v>0</v>
      </c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R1456" s="239" t="s">
        <v>363</v>
      </c>
      <c r="AT1456" s="239" t="s">
        <v>226</v>
      </c>
      <c r="AU1456" s="239" t="s">
        <v>85</v>
      </c>
      <c r="AY1456" s="18" t="s">
        <v>224</v>
      </c>
      <c r="BE1456" s="240">
        <f>IF(N1456="základní",J1456,0)</f>
        <v>0</v>
      </c>
      <c r="BF1456" s="240">
        <f>IF(N1456="snížená",J1456,0)</f>
        <v>0</v>
      </c>
      <c r="BG1456" s="240">
        <f>IF(N1456="zákl. přenesená",J1456,0)</f>
        <v>0</v>
      </c>
      <c r="BH1456" s="240">
        <f>IF(N1456="sníž. přenesená",J1456,0)</f>
        <v>0</v>
      </c>
      <c r="BI1456" s="240">
        <f>IF(N1456="nulová",J1456,0)</f>
        <v>0</v>
      </c>
      <c r="BJ1456" s="18" t="s">
        <v>83</v>
      </c>
      <c r="BK1456" s="240">
        <f>ROUND(I1456*H1456,2)</f>
        <v>0</v>
      </c>
      <c r="BL1456" s="18" t="s">
        <v>363</v>
      </c>
      <c r="BM1456" s="239" t="s">
        <v>2352</v>
      </c>
    </row>
    <row r="1457" s="13" customFormat="1">
      <c r="A1457" s="13"/>
      <c r="B1457" s="241"/>
      <c r="C1457" s="242"/>
      <c r="D1457" s="243" t="s">
        <v>233</v>
      </c>
      <c r="E1457" s="244" t="s">
        <v>1</v>
      </c>
      <c r="F1457" s="245" t="s">
        <v>1553</v>
      </c>
      <c r="G1457" s="242"/>
      <c r="H1457" s="244" t="s">
        <v>1</v>
      </c>
      <c r="I1457" s="246"/>
      <c r="J1457" s="242"/>
      <c r="K1457" s="242"/>
      <c r="L1457" s="247"/>
      <c r="M1457" s="248"/>
      <c r="N1457" s="249"/>
      <c r="O1457" s="249"/>
      <c r="P1457" s="249"/>
      <c r="Q1457" s="249"/>
      <c r="R1457" s="249"/>
      <c r="S1457" s="249"/>
      <c r="T1457" s="250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1" t="s">
        <v>233</v>
      </c>
      <c r="AU1457" s="251" t="s">
        <v>85</v>
      </c>
      <c r="AV1457" s="13" t="s">
        <v>83</v>
      </c>
      <c r="AW1457" s="13" t="s">
        <v>32</v>
      </c>
      <c r="AX1457" s="13" t="s">
        <v>76</v>
      </c>
      <c r="AY1457" s="251" t="s">
        <v>224</v>
      </c>
    </row>
    <row r="1458" s="14" customFormat="1">
      <c r="A1458" s="14"/>
      <c r="B1458" s="252"/>
      <c r="C1458" s="253"/>
      <c r="D1458" s="243" t="s">
        <v>233</v>
      </c>
      <c r="E1458" s="254" t="s">
        <v>1</v>
      </c>
      <c r="F1458" s="255" t="s">
        <v>1554</v>
      </c>
      <c r="G1458" s="253"/>
      <c r="H1458" s="256">
        <v>105.02</v>
      </c>
      <c r="I1458" s="257"/>
      <c r="J1458" s="253"/>
      <c r="K1458" s="253"/>
      <c r="L1458" s="258"/>
      <c r="M1458" s="259"/>
      <c r="N1458" s="260"/>
      <c r="O1458" s="260"/>
      <c r="P1458" s="260"/>
      <c r="Q1458" s="260"/>
      <c r="R1458" s="260"/>
      <c r="S1458" s="260"/>
      <c r="T1458" s="261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2" t="s">
        <v>233</v>
      </c>
      <c r="AU1458" s="262" t="s">
        <v>85</v>
      </c>
      <c r="AV1458" s="14" t="s">
        <v>85</v>
      </c>
      <c r="AW1458" s="14" t="s">
        <v>32</v>
      </c>
      <c r="AX1458" s="14" t="s">
        <v>76</v>
      </c>
      <c r="AY1458" s="262" t="s">
        <v>224</v>
      </c>
    </row>
    <row r="1459" s="13" customFormat="1">
      <c r="A1459" s="13"/>
      <c r="B1459" s="241"/>
      <c r="C1459" s="242"/>
      <c r="D1459" s="243" t="s">
        <v>233</v>
      </c>
      <c r="E1459" s="244" t="s">
        <v>1</v>
      </c>
      <c r="F1459" s="245" t="s">
        <v>1559</v>
      </c>
      <c r="G1459" s="242"/>
      <c r="H1459" s="244" t="s">
        <v>1</v>
      </c>
      <c r="I1459" s="246"/>
      <c r="J1459" s="242"/>
      <c r="K1459" s="242"/>
      <c r="L1459" s="247"/>
      <c r="M1459" s="248"/>
      <c r="N1459" s="249"/>
      <c r="O1459" s="249"/>
      <c r="P1459" s="249"/>
      <c r="Q1459" s="249"/>
      <c r="R1459" s="249"/>
      <c r="S1459" s="249"/>
      <c r="T1459" s="250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1" t="s">
        <v>233</v>
      </c>
      <c r="AU1459" s="251" t="s">
        <v>85</v>
      </c>
      <c r="AV1459" s="13" t="s">
        <v>83</v>
      </c>
      <c r="AW1459" s="13" t="s">
        <v>32</v>
      </c>
      <c r="AX1459" s="13" t="s">
        <v>76</v>
      </c>
      <c r="AY1459" s="251" t="s">
        <v>224</v>
      </c>
    </row>
    <row r="1460" s="14" customFormat="1">
      <c r="A1460" s="14"/>
      <c r="B1460" s="252"/>
      <c r="C1460" s="253"/>
      <c r="D1460" s="243" t="s">
        <v>233</v>
      </c>
      <c r="E1460" s="254" t="s">
        <v>1</v>
      </c>
      <c r="F1460" s="255" t="s">
        <v>2353</v>
      </c>
      <c r="G1460" s="253"/>
      <c r="H1460" s="256">
        <v>161.84</v>
      </c>
      <c r="I1460" s="257"/>
      <c r="J1460" s="253"/>
      <c r="K1460" s="253"/>
      <c r="L1460" s="258"/>
      <c r="M1460" s="259"/>
      <c r="N1460" s="260"/>
      <c r="O1460" s="260"/>
      <c r="P1460" s="260"/>
      <c r="Q1460" s="260"/>
      <c r="R1460" s="260"/>
      <c r="S1460" s="260"/>
      <c r="T1460" s="261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2" t="s">
        <v>233</v>
      </c>
      <c r="AU1460" s="262" t="s">
        <v>85</v>
      </c>
      <c r="AV1460" s="14" t="s">
        <v>85</v>
      </c>
      <c r="AW1460" s="14" t="s">
        <v>32</v>
      </c>
      <c r="AX1460" s="14" t="s">
        <v>76</v>
      </c>
      <c r="AY1460" s="262" t="s">
        <v>224</v>
      </c>
    </row>
    <row r="1461" s="13" customFormat="1">
      <c r="A1461" s="13"/>
      <c r="B1461" s="241"/>
      <c r="C1461" s="242"/>
      <c r="D1461" s="243" t="s">
        <v>233</v>
      </c>
      <c r="E1461" s="244" t="s">
        <v>1</v>
      </c>
      <c r="F1461" s="245" t="s">
        <v>1565</v>
      </c>
      <c r="G1461" s="242"/>
      <c r="H1461" s="244" t="s">
        <v>1</v>
      </c>
      <c r="I1461" s="246"/>
      <c r="J1461" s="242"/>
      <c r="K1461" s="242"/>
      <c r="L1461" s="247"/>
      <c r="M1461" s="248"/>
      <c r="N1461" s="249"/>
      <c r="O1461" s="249"/>
      <c r="P1461" s="249"/>
      <c r="Q1461" s="249"/>
      <c r="R1461" s="249"/>
      <c r="S1461" s="249"/>
      <c r="T1461" s="250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1" t="s">
        <v>233</v>
      </c>
      <c r="AU1461" s="251" t="s">
        <v>85</v>
      </c>
      <c r="AV1461" s="13" t="s">
        <v>83</v>
      </c>
      <c r="AW1461" s="13" t="s">
        <v>32</v>
      </c>
      <c r="AX1461" s="13" t="s">
        <v>76</v>
      </c>
      <c r="AY1461" s="251" t="s">
        <v>224</v>
      </c>
    </row>
    <row r="1462" s="14" customFormat="1">
      <c r="A1462" s="14"/>
      <c r="B1462" s="252"/>
      <c r="C1462" s="253"/>
      <c r="D1462" s="243" t="s">
        <v>233</v>
      </c>
      <c r="E1462" s="254" t="s">
        <v>1</v>
      </c>
      <c r="F1462" s="255" t="s">
        <v>2354</v>
      </c>
      <c r="G1462" s="253"/>
      <c r="H1462" s="256">
        <v>360.39999999999998</v>
      </c>
      <c r="I1462" s="257"/>
      <c r="J1462" s="253"/>
      <c r="K1462" s="253"/>
      <c r="L1462" s="258"/>
      <c r="M1462" s="259"/>
      <c r="N1462" s="260"/>
      <c r="O1462" s="260"/>
      <c r="P1462" s="260"/>
      <c r="Q1462" s="260"/>
      <c r="R1462" s="260"/>
      <c r="S1462" s="260"/>
      <c r="T1462" s="261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2" t="s">
        <v>233</v>
      </c>
      <c r="AU1462" s="262" t="s">
        <v>85</v>
      </c>
      <c r="AV1462" s="14" t="s">
        <v>85</v>
      </c>
      <c r="AW1462" s="14" t="s">
        <v>32</v>
      </c>
      <c r="AX1462" s="14" t="s">
        <v>76</v>
      </c>
      <c r="AY1462" s="262" t="s">
        <v>224</v>
      </c>
    </row>
    <row r="1463" s="13" customFormat="1">
      <c r="A1463" s="13"/>
      <c r="B1463" s="241"/>
      <c r="C1463" s="242"/>
      <c r="D1463" s="243" t="s">
        <v>233</v>
      </c>
      <c r="E1463" s="244" t="s">
        <v>1</v>
      </c>
      <c r="F1463" s="245" t="s">
        <v>900</v>
      </c>
      <c r="G1463" s="242"/>
      <c r="H1463" s="244" t="s">
        <v>1</v>
      </c>
      <c r="I1463" s="246"/>
      <c r="J1463" s="242"/>
      <c r="K1463" s="242"/>
      <c r="L1463" s="247"/>
      <c r="M1463" s="248"/>
      <c r="N1463" s="249"/>
      <c r="O1463" s="249"/>
      <c r="P1463" s="249"/>
      <c r="Q1463" s="249"/>
      <c r="R1463" s="249"/>
      <c r="S1463" s="249"/>
      <c r="T1463" s="250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1" t="s">
        <v>233</v>
      </c>
      <c r="AU1463" s="251" t="s">
        <v>85</v>
      </c>
      <c r="AV1463" s="13" t="s">
        <v>83</v>
      </c>
      <c r="AW1463" s="13" t="s">
        <v>32</v>
      </c>
      <c r="AX1463" s="13" t="s">
        <v>76</v>
      </c>
      <c r="AY1463" s="251" t="s">
        <v>224</v>
      </c>
    </row>
    <row r="1464" s="14" customFormat="1">
      <c r="A1464" s="14"/>
      <c r="B1464" s="252"/>
      <c r="C1464" s="253"/>
      <c r="D1464" s="243" t="s">
        <v>233</v>
      </c>
      <c r="E1464" s="254" t="s">
        <v>1</v>
      </c>
      <c r="F1464" s="255" t="s">
        <v>1577</v>
      </c>
      <c r="G1464" s="253"/>
      <c r="H1464" s="256">
        <v>175.09</v>
      </c>
      <c r="I1464" s="257"/>
      <c r="J1464" s="253"/>
      <c r="K1464" s="253"/>
      <c r="L1464" s="258"/>
      <c r="M1464" s="259"/>
      <c r="N1464" s="260"/>
      <c r="O1464" s="260"/>
      <c r="P1464" s="260"/>
      <c r="Q1464" s="260"/>
      <c r="R1464" s="260"/>
      <c r="S1464" s="260"/>
      <c r="T1464" s="261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2" t="s">
        <v>233</v>
      </c>
      <c r="AU1464" s="262" t="s">
        <v>85</v>
      </c>
      <c r="AV1464" s="14" t="s">
        <v>85</v>
      </c>
      <c r="AW1464" s="14" t="s">
        <v>32</v>
      </c>
      <c r="AX1464" s="14" t="s">
        <v>76</v>
      </c>
      <c r="AY1464" s="262" t="s">
        <v>224</v>
      </c>
    </row>
    <row r="1465" s="13" customFormat="1">
      <c r="A1465" s="13"/>
      <c r="B1465" s="241"/>
      <c r="C1465" s="242"/>
      <c r="D1465" s="243" t="s">
        <v>233</v>
      </c>
      <c r="E1465" s="244" t="s">
        <v>1</v>
      </c>
      <c r="F1465" s="245" t="s">
        <v>900</v>
      </c>
      <c r="G1465" s="242"/>
      <c r="H1465" s="244" t="s">
        <v>1</v>
      </c>
      <c r="I1465" s="246"/>
      <c r="J1465" s="242"/>
      <c r="K1465" s="242"/>
      <c r="L1465" s="247"/>
      <c r="M1465" s="248"/>
      <c r="N1465" s="249"/>
      <c r="O1465" s="249"/>
      <c r="P1465" s="249"/>
      <c r="Q1465" s="249"/>
      <c r="R1465" s="249"/>
      <c r="S1465" s="249"/>
      <c r="T1465" s="250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1" t="s">
        <v>233</v>
      </c>
      <c r="AU1465" s="251" t="s">
        <v>85</v>
      </c>
      <c r="AV1465" s="13" t="s">
        <v>83</v>
      </c>
      <c r="AW1465" s="13" t="s">
        <v>32</v>
      </c>
      <c r="AX1465" s="13" t="s">
        <v>76</v>
      </c>
      <c r="AY1465" s="251" t="s">
        <v>224</v>
      </c>
    </row>
    <row r="1466" s="14" customFormat="1">
      <c r="A1466" s="14"/>
      <c r="B1466" s="252"/>
      <c r="C1466" s="253"/>
      <c r="D1466" s="243" t="s">
        <v>233</v>
      </c>
      <c r="E1466" s="254" t="s">
        <v>1</v>
      </c>
      <c r="F1466" s="255" t="s">
        <v>1582</v>
      </c>
      <c r="G1466" s="253"/>
      <c r="H1466" s="256">
        <v>77.640000000000001</v>
      </c>
      <c r="I1466" s="257"/>
      <c r="J1466" s="253"/>
      <c r="K1466" s="253"/>
      <c r="L1466" s="258"/>
      <c r="M1466" s="259"/>
      <c r="N1466" s="260"/>
      <c r="O1466" s="260"/>
      <c r="P1466" s="260"/>
      <c r="Q1466" s="260"/>
      <c r="R1466" s="260"/>
      <c r="S1466" s="260"/>
      <c r="T1466" s="261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2" t="s">
        <v>233</v>
      </c>
      <c r="AU1466" s="262" t="s">
        <v>85</v>
      </c>
      <c r="AV1466" s="14" t="s">
        <v>85</v>
      </c>
      <c r="AW1466" s="14" t="s">
        <v>32</v>
      </c>
      <c r="AX1466" s="14" t="s">
        <v>76</v>
      </c>
      <c r="AY1466" s="262" t="s">
        <v>224</v>
      </c>
    </row>
    <row r="1467" s="15" customFormat="1">
      <c r="A1467" s="15"/>
      <c r="B1467" s="263"/>
      <c r="C1467" s="264"/>
      <c r="D1467" s="243" t="s">
        <v>233</v>
      </c>
      <c r="E1467" s="265" t="s">
        <v>1</v>
      </c>
      <c r="F1467" s="266" t="s">
        <v>237</v>
      </c>
      <c r="G1467" s="264"/>
      <c r="H1467" s="267">
        <v>879.99000000000001</v>
      </c>
      <c r="I1467" s="268"/>
      <c r="J1467" s="264"/>
      <c r="K1467" s="264"/>
      <c r="L1467" s="269"/>
      <c r="M1467" s="270"/>
      <c r="N1467" s="271"/>
      <c r="O1467" s="271"/>
      <c r="P1467" s="271"/>
      <c r="Q1467" s="271"/>
      <c r="R1467" s="271"/>
      <c r="S1467" s="271"/>
      <c r="T1467" s="272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73" t="s">
        <v>233</v>
      </c>
      <c r="AU1467" s="273" t="s">
        <v>85</v>
      </c>
      <c r="AV1467" s="15" t="s">
        <v>231</v>
      </c>
      <c r="AW1467" s="15" t="s">
        <v>32</v>
      </c>
      <c r="AX1467" s="15" t="s">
        <v>83</v>
      </c>
      <c r="AY1467" s="273" t="s">
        <v>224</v>
      </c>
    </row>
    <row r="1468" s="2" customFormat="1" ht="24.15" customHeight="1">
      <c r="A1468" s="39"/>
      <c r="B1468" s="40"/>
      <c r="C1468" s="228" t="s">
        <v>2355</v>
      </c>
      <c r="D1468" s="228" t="s">
        <v>226</v>
      </c>
      <c r="E1468" s="229" t="s">
        <v>2356</v>
      </c>
      <c r="F1468" s="230" t="s">
        <v>2357</v>
      </c>
      <c r="G1468" s="231" t="s">
        <v>296</v>
      </c>
      <c r="H1468" s="232">
        <v>312.26600000000002</v>
      </c>
      <c r="I1468" s="233"/>
      <c r="J1468" s="234">
        <f>ROUND(I1468*H1468,2)</f>
        <v>0</v>
      </c>
      <c r="K1468" s="230" t="s">
        <v>230</v>
      </c>
      <c r="L1468" s="45"/>
      <c r="M1468" s="235" t="s">
        <v>1</v>
      </c>
      <c r="N1468" s="236" t="s">
        <v>41</v>
      </c>
      <c r="O1468" s="92"/>
      <c r="P1468" s="237">
        <f>O1468*H1468</f>
        <v>0</v>
      </c>
      <c r="Q1468" s="237">
        <v>0.00013999999999999999</v>
      </c>
      <c r="R1468" s="237">
        <f>Q1468*H1468</f>
        <v>0.043717239999999997</v>
      </c>
      <c r="S1468" s="237">
        <v>0</v>
      </c>
      <c r="T1468" s="238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39" t="s">
        <v>363</v>
      </c>
      <c r="AT1468" s="239" t="s">
        <v>226</v>
      </c>
      <c r="AU1468" s="239" t="s">
        <v>85</v>
      </c>
      <c r="AY1468" s="18" t="s">
        <v>224</v>
      </c>
      <c r="BE1468" s="240">
        <f>IF(N1468="základní",J1468,0)</f>
        <v>0</v>
      </c>
      <c r="BF1468" s="240">
        <f>IF(N1468="snížená",J1468,0)</f>
        <v>0</v>
      </c>
      <c r="BG1468" s="240">
        <f>IF(N1468="zákl. přenesená",J1468,0)</f>
        <v>0</v>
      </c>
      <c r="BH1468" s="240">
        <f>IF(N1468="sníž. přenesená",J1468,0)</f>
        <v>0</v>
      </c>
      <c r="BI1468" s="240">
        <f>IF(N1468="nulová",J1468,0)</f>
        <v>0</v>
      </c>
      <c r="BJ1468" s="18" t="s">
        <v>83</v>
      </c>
      <c r="BK1468" s="240">
        <f>ROUND(I1468*H1468,2)</f>
        <v>0</v>
      </c>
      <c r="BL1468" s="18" t="s">
        <v>363</v>
      </c>
      <c r="BM1468" s="239" t="s">
        <v>2358</v>
      </c>
    </row>
    <row r="1469" s="14" customFormat="1">
      <c r="A1469" s="14"/>
      <c r="B1469" s="252"/>
      <c r="C1469" s="253"/>
      <c r="D1469" s="243" t="s">
        <v>233</v>
      </c>
      <c r="E1469" s="254" t="s">
        <v>1</v>
      </c>
      <c r="F1469" s="255" t="s">
        <v>2359</v>
      </c>
      <c r="G1469" s="253"/>
      <c r="H1469" s="256">
        <v>7.8300000000000001</v>
      </c>
      <c r="I1469" s="257"/>
      <c r="J1469" s="253"/>
      <c r="K1469" s="253"/>
      <c r="L1469" s="258"/>
      <c r="M1469" s="259"/>
      <c r="N1469" s="260"/>
      <c r="O1469" s="260"/>
      <c r="P1469" s="260"/>
      <c r="Q1469" s="260"/>
      <c r="R1469" s="260"/>
      <c r="S1469" s="260"/>
      <c r="T1469" s="261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2" t="s">
        <v>233</v>
      </c>
      <c r="AU1469" s="262" t="s">
        <v>85</v>
      </c>
      <c r="AV1469" s="14" t="s">
        <v>85</v>
      </c>
      <c r="AW1469" s="14" t="s">
        <v>32</v>
      </c>
      <c r="AX1469" s="14" t="s">
        <v>76</v>
      </c>
      <c r="AY1469" s="262" t="s">
        <v>224</v>
      </c>
    </row>
    <row r="1470" s="14" customFormat="1">
      <c r="A1470" s="14"/>
      <c r="B1470" s="252"/>
      <c r="C1470" s="253"/>
      <c r="D1470" s="243" t="s">
        <v>233</v>
      </c>
      <c r="E1470" s="254" t="s">
        <v>1</v>
      </c>
      <c r="F1470" s="255" t="s">
        <v>2360</v>
      </c>
      <c r="G1470" s="253"/>
      <c r="H1470" s="256">
        <v>14.243</v>
      </c>
      <c r="I1470" s="257"/>
      <c r="J1470" s="253"/>
      <c r="K1470" s="253"/>
      <c r="L1470" s="258"/>
      <c r="M1470" s="259"/>
      <c r="N1470" s="260"/>
      <c r="O1470" s="260"/>
      <c r="P1470" s="260"/>
      <c r="Q1470" s="260"/>
      <c r="R1470" s="260"/>
      <c r="S1470" s="260"/>
      <c r="T1470" s="261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2" t="s">
        <v>233</v>
      </c>
      <c r="AU1470" s="262" t="s">
        <v>85</v>
      </c>
      <c r="AV1470" s="14" t="s">
        <v>85</v>
      </c>
      <c r="AW1470" s="14" t="s">
        <v>32</v>
      </c>
      <c r="AX1470" s="14" t="s">
        <v>76</v>
      </c>
      <c r="AY1470" s="262" t="s">
        <v>224</v>
      </c>
    </row>
    <row r="1471" s="14" customFormat="1">
      <c r="A1471" s="14"/>
      <c r="B1471" s="252"/>
      <c r="C1471" s="253"/>
      <c r="D1471" s="243" t="s">
        <v>233</v>
      </c>
      <c r="E1471" s="254" t="s">
        <v>1</v>
      </c>
      <c r="F1471" s="255" t="s">
        <v>2361</v>
      </c>
      <c r="G1471" s="253"/>
      <c r="H1471" s="256">
        <v>10.138999999999999</v>
      </c>
      <c r="I1471" s="257"/>
      <c r="J1471" s="253"/>
      <c r="K1471" s="253"/>
      <c r="L1471" s="258"/>
      <c r="M1471" s="259"/>
      <c r="N1471" s="260"/>
      <c r="O1471" s="260"/>
      <c r="P1471" s="260"/>
      <c r="Q1471" s="260"/>
      <c r="R1471" s="260"/>
      <c r="S1471" s="260"/>
      <c r="T1471" s="261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2" t="s">
        <v>233</v>
      </c>
      <c r="AU1471" s="262" t="s">
        <v>85</v>
      </c>
      <c r="AV1471" s="14" t="s">
        <v>85</v>
      </c>
      <c r="AW1471" s="14" t="s">
        <v>32</v>
      </c>
      <c r="AX1471" s="14" t="s">
        <v>76</v>
      </c>
      <c r="AY1471" s="262" t="s">
        <v>224</v>
      </c>
    </row>
    <row r="1472" s="14" customFormat="1">
      <c r="A1472" s="14"/>
      <c r="B1472" s="252"/>
      <c r="C1472" s="253"/>
      <c r="D1472" s="243" t="s">
        <v>233</v>
      </c>
      <c r="E1472" s="254" t="s">
        <v>1</v>
      </c>
      <c r="F1472" s="255" t="s">
        <v>2362</v>
      </c>
      <c r="G1472" s="253"/>
      <c r="H1472" s="256">
        <v>0.70199999999999996</v>
      </c>
      <c r="I1472" s="257"/>
      <c r="J1472" s="253"/>
      <c r="K1472" s="253"/>
      <c r="L1472" s="258"/>
      <c r="M1472" s="259"/>
      <c r="N1472" s="260"/>
      <c r="O1472" s="260"/>
      <c r="P1472" s="260"/>
      <c r="Q1472" s="260"/>
      <c r="R1472" s="260"/>
      <c r="S1472" s="260"/>
      <c r="T1472" s="261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2" t="s">
        <v>233</v>
      </c>
      <c r="AU1472" s="262" t="s">
        <v>85</v>
      </c>
      <c r="AV1472" s="14" t="s">
        <v>85</v>
      </c>
      <c r="AW1472" s="14" t="s">
        <v>32</v>
      </c>
      <c r="AX1472" s="14" t="s">
        <v>76</v>
      </c>
      <c r="AY1472" s="262" t="s">
        <v>224</v>
      </c>
    </row>
    <row r="1473" s="13" customFormat="1">
      <c r="A1473" s="13"/>
      <c r="B1473" s="241"/>
      <c r="C1473" s="242"/>
      <c r="D1473" s="243" t="s">
        <v>233</v>
      </c>
      <c r="E1473" s="244" t="s">
        <v>1</v>
      </c>
      <c r="F1473" s="245" t="s">
        <v>2054</v>
      </c>
      <c r="G1473" s="242"/>
      <c r="H1473" s="244" t="s">
        <v>1</v>
      </c>
      <c r="I1473" s="246"/>
      <c r="J1473" s="242"/>
      <c r="K1473" s="242"/>
      <c r="L1473" s="247"/>
      <c r="M1473" s="248"/>
      <c r="N1473" s="249"/>
      <c r="O1473" s="249"/>
      <c r="P1473" s="249"/>
      <c r="Q1473" s="249"/>
      <c r="R1473" s="249"/>
      <c r="S1473" s="249"/>
      <c r="T1473" s="250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1" t="s">
        <v>233</v>
      </c>
      <c r="AU1473" s="251" t="s">
        <v>85</v>
      </c>
      <c r="AV1473" s="13" t="s">
        <v>83</v>
      </c>
      <c r="AW1473" s="13" t="s">
        <v>32</v>
      </c>
      <c r="AX1473" s="13" t="s">
        <v>76</v>
      </c>
      <c r="AY1473" s="251" t="s">
        <v>224</v>
      </c>
    </row>
    <row r="1474" s="14" customFormat="1">
      <c r="A1474" s="14"/>
      <c r="B1474" s="252"/>
      <c r="C1474" s="253"/>
      <c r="D1474" s="243" t="s">
        <v>233</v>
      </c>
      <c r="E1474" s="254" t="s">
        <v>1</v>
      </c>
      <c r="F1474" s="255" t="s">
        <v>2363</v>
      </c>
      <c r="G1474" s="253"/>
      <c r="H1474" s="256">
        <v>19.966999999999999</v>
      </c>
      <c r="I1474" s="257"/>
      <c r="J1474" s="253"/>
      <c r="K1474" s="253"/>
      <c r="L1474" s="258"/>
      <c r="M1474" s="259"/>
      <c r="N1474" s="260"/>
      <c r="O1474" s="260"/>
      <c r="P1474" s="260"/>
      <c r="Q1474" s="260"/>
      <c r="R1474" s="260"/>
      <c r="S1474" s="260"/>
      <c r="T1474" s="261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2" t="s">
        <v>233</v>
      </c>
      <c r="AU1474" s="262" t="s">
        <v>85</v>
      </c>
      <c r="AV1474" s="14" t="s">
        <v>85</v>
      </c>
      <c r="AW1474" s="14" t="s">
        <v>32</v>
      </c>
      <c r="AX1474" s="14" t="s">
        <v>76</v>
      </c>
      <c r="AY1474" s="262" t="s">
        <v>224</v>
      </c>
    </row>
    <row r="1475" s="13" customFormat="1">
      <c r="A1475" s="13"/>
      <c r="B1475" s="241"/>
      <c r="C1475" s="242"/>
      <c r="D1475" s="243" t="s">
        <v>233</v>
      </c>
      <c r="E1475" s="244" t="s">
        <v>1</v>
      </c>
      <c r="F1475" s="245" t="s">
        <v>2066</v>
      </c>
      <c r="G1475" s="242"/>
      <c r="H1475" s="244" t="s">
        <v>1</v>
      </c>
      <c r="I1475" s="246"/>
      <c r="J1475" s="242"/>
      <c r="K1475" s="242"/>
      <c r="L1475" s="247"/>
      <c r="M1475" s="248"/>
      <c r="N1475" s="249"/>
      <c r="O1475" s="249"/>
      <c r="P1475" s="249"/>
      <c r="Q1475" s="249"/>
      <c r="R1475" s="249"/>
      <c r="S1475" s="249"/>
      <c r="T1475" s="250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1" t="s">
        <v>233</v>
      </c>
      <c r="AU1475" s="251" t="s">
        <v>85</v>
      </c>
      <c r="AV1475" s="13" t="s">
        <v>83</v>
      </c>
      <c r="AW1475" s="13" t="s">
        <v>32</v>
      </c>
      <c r="AX1475" s="13" t="s">
        <v>76</v>
      </c>
      <c r="AY1475" s="251" t="s">
        <v>224</v>
      </c>
    </row>
    <row r="1476" s="14" customFormat="1">
      <c r="A1476" s="14"/>
      <c r="B1476" s="252"/>
      <c r="C1476" s="253"/>
      <c r="D1476" s="243" t="s">
        <v>233</v>
      </c>
      <c r="E1476" s="254" t="s">
        <v>1</v>
      </c>
      <c r="F1476" s="255" t="s">
        <v>2364</v>
      </c>
      <c r="G1476" s="253"/>
      <c r="H1476" s="256">
        <v>11.849</v>
      </c>
      <c r="I1476" s="257"/>
      <c r="J1476" s="253"/>
      <c r="K1476" s="253"/>
      <c r="L1476" s="258"/>
      <c r="M1476" s="259"/>
      <c r="N1476" s="260"/>
      <c r="O1476" s="260"/>
      <c r="P1476" s="260"/>
      <c r="Q1476" s="260"/>
      <c r="R1476" s="260"/>
      <c r="S1476" s="260"/>
      <c r="T1476" s="261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2" t="s">
        <v>233</v>
      </c>
      <c r="AU1476" s="262" t="s">
        <v>85</v>
      </c>
      <c r="AV1476" s="14" t="s">
        <v>85</v>
      </c>
      <c r="AW1476" s="14" t="s">
        <v>32</v>
      </c>
      <c r="AX1476" s="14" t="s">
        <v>76</v>
      </c>
      <c r="AY1476" s="262" t="s">
        <v>224</v>
      </c>
    </row>
    <row r="1477" s="16" customFormat="1">
      <c r="A1477" s="16"/>
      <c r="B1477" s="274"/>
      <c r="C1477" s="275"/>
      <c r="D1477" s="243" t="s">
        <v>233</v>
      </c>
      <c r="E1477" s="276" t="s">
        <v>1</v>
      </c>
      <c r="F1477" s="277" t="s">
        <v>288</v>
      </c>
      <c r="G1477" s="275"/>
      <c r="H1477" s="278">
        <v>64.730000000000004</v>
      </c>
      <c r="I1477" s="279"/>
      <c r="J1477" s="275"/>
      <c r="K1477" s="275"/>
      <c r="L1477" s="280"/>
      <c r="M1477" s="281"/>
      <c r="N1477" s="282"/>
      <c r="O1477" s="282"/>
      <c r="P1477" s="282"/>
      <c r="Q1477" s="282"/>
      <c r="R1477" s="282"/>
      <c r="S1477" s="282"/>
      <c r="T1477" s="283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T1477" s="284" t="s">
        <v>233</v>
      </c>
      <c r="AU1477" s="284" t="s">
        <v>85</v>
      </c>
      <c r="AV1477" s="16" t="s">
        <v>243</v>
      </c>
      <c r="AW1477" s="16" t="s">
        <v>32</v>
      </c>
      <c r="AX1477" s="16" t="s">
        <v>76</v>
      </c>
      <c r="AY1477" s="284" t="s">
        <v>224</v>
      </c>
    </row>
    <row r="1478" s="14" customFormat="1">
      <c r="A1478" s="14"/>
      <c r="B1478" s="252"/>
      <c r="C1478" s="253"/>
      <c r="D1478" s="243" t="s">
        <v>233</v>
      </c>
      <c r="E1478" s="254" t="s">
        <v>1</v>
      </c>
      <c r="F1478" s="255" t="s">
        <v>2365</v>
      </c>
      <c r="G1478" s="253"/>
      <c r="H1478" s="256">
        <v>247.536</v>
      </c>
      <c r="I1478" s="257"/>
      <c r="J1478" s="253"/>
      <c r="K1478" s="253"/>
      <c r="L1478" s="258"/>
      <c r="M1478" s="259"/>
      <c r="N1478" s="260"/>
      <c r="O1478" s="260"/>
      <c r="P1478" s="260"/>
      <c r="Q1478" s="260"/>
      <c r="R1478" s="260"/>
      <c r="S1478" s="260"/>
      <c r="T1478" s="261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2" t="s">
        <v>233</v>
      </c>
      <c r="AU1478" s="262" t="s">
        <v>85</v>
      </c>
      <c r="AV1478" s="14" t="s">
        <v>85</v>
      </c>
      <c r="AW1478" s="14" t="s">
        <v>32</v>
      </c>
      <c r="AX1478" s="14" t="s">
        <v>76</v>
      </c>
      <c r="AY1478" s="262" t="s">
        <v>224</v>
      </c>
    </row>
    <row r="1479" s="15" customFormat="1">
      <c r="A1479" s="15"/>
      <c r="B1479" s="263"/>
      <c r="C1479" s="264"/>
      <c r="D1479" s="243" t="s">
        <v>233</v>
      </c>
      <c r="E1479" s="265" t="s">
        <v>168</v>
      </c>
      <c r="F1479" s="266" t="s">
        <v>237</v>
      </c>
      <c r="G1479" s="264"/>
      <c r="H1479" s="267">
        <v>312.26600000000002</v>
      </c>
      <c r="I1479" s="268"/>
      <c r="J1479" s="264"/>
      <c r="K1479" s="264"/>
      <c r="L1479" s="269"/>
      <c r="M1479" s="270"/>
      <c r="N1479" s="271"/>
      <c r="O1479" s="271"/>
      <c r="P1479" s="271"/>
      <c r="Q1479" s="271"/>
      <c r="R1479" s="271"/>
      <c r="S1479" s="271"/>
      <c r="T1479" s="272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73" t="s">
        <v>233</v>
      </c>
      <c r="AU1479" s="273" t="s">
        <v>85</v>
      </c>
      <c r="AV1479" s="15" t="s">
        <v>231</v>
      </c>
      <c r="AW1479" s="15" t="s">
        <v>32</v>
      </c>
      <c r="AX1479" s="15" t="s">
        <v>83</v>
      </c>
      <c r="AY1479" s="273" t="s">
        <v>224</v>
      </c>
    </row>
    <row r="1480" s="2" customFormat="1" ht="24.15" customHeight="1">
      <c r="A1480" s="39"/>
      <c r="B1480" s="40"/>
      <c r="C1480" s="228" t="s">
        <v>2366</v>
      </c>
      <c r="D1480" s="228" t="s">
        <v>226</v>
      </c>
      <c r="E1480" s="229" t="s">
        <v>2367</v>
      </c>
      <c r="F1480" s="230" t="s">
        <v>2368</v>
      </c>
      <c r="G1480" s="231" t="s">
        <v>296</v>
      </c>
      <c r="H1480" s="232">
        <v>312.26600000000002</v>
      </c>
      <c r="I1480" s="233"/>
      <c r="J1480" s="234">
        <f>ROUND(I1480*H1480,2)</f>
        <v>0</v>
      </c>
      <c r="K1480" s="230" t="s">
        <v>230</v>
      </c>
      <c r="L1480" s="45"/>
      <c r="M1480" s="235" t="s">
        <v>1</v>
      </c>
      <c r="N1480" s="236" t="s">
        <v>41</v>
      </c>
      <c r="O1480" s="92"/>
      <c r="P1480" s="237">
        <f>O1480*H1480</f>
        <v>0</v>
      </c>
      <c r="Q1480" s="237">
        <v>0.00017000000000000001</v>
      </c>
      <c r="R1480" s="237">
        <f>Q1480*H1480</f>
        <v>0.053085220000000009</v>
      </c>
      <c r="S1480" s="237">
        <v>0</v>
      </c>
      <c r="T1480" s="238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39" t="s">
        <v>363</v>
      </c>
      <c r="AT1480" s="239" t="s">
        <v>226</v>
      </c>
      <c r="AU1480" s="239" t="s">
        <v>85</v>
      </c>
      <c r="AY1480" s="18" t="s">
        <v>224</v>
      </c>
      <c r="BE1480" s="240">
        <f>IF(N1480="základní",J1480,0)</f>
        <v>0</v>
      </c>
      <c r="BF1480" s="240">
        <f>IF(N1480="snížená",J1480,0)</f>
        <v>0</v>
      </c>
      <c r="BG1480" s="240">
        <f>IF(N1480="zákl. přenesená",J1480,0)</f>
        <v>0</v>
      </c>
      <c r="BH1480" s="240">
        <f>IF(N1480="sníž. přenesená",J1480,0)</f>
        <v>0</v>
      </c>
      <c r="BI1480" s="240">
        <f>IF(N1480="nulová",J1480,0)</f>
        <v>0</v>
      </c>
      <c r="BJ1480" s="18" t="s">
        <v>83</v>
      </c>
      <c r="BK1480" s="240">
        <f>ROUND(I1480*H1480,2)</f>
        <v>0</v>
      </c>
      <c r="BL1480" s="18" t="s">
        <v>363</v>
      </c>
      <c r="BM1480" s="239" t="s">
        <v>2369</v>
      </c>
    </row>
    <row r="1481" s="14" customFormat="1">
      <c r="A1481" s="14"/>
      <c r="B1481" s="252"/>
      <c r="C1481" s="253"/>
      <c r="D1481" s="243" t="s">
        <v>233</v>
      </c>
      <c r="E1481" s="254" t="s">
        <v>1</v>
      </c>
      <c r="F1481" s="255" t="s">
        <v>168</v>
      </c>
      <c r="G1481" s="253"/>
      <c r="H1481" s="256">
        <v>312.26600000000002</v>
      </c>
      <c r="I1481" s="257"/>
      <c r="J1481" s="253"/>
      <c r="K1481" s="253"/>
      <c r="L1481" s="258"/>
      <c r="M1481" s="259"/>
      <c r="N1481" s="260"/>
      <c r="O1481" s="260"/>
      <c r="P1481" s="260"/>
      <c r="Q1481" s="260"/>
      <c r="R1481" s="260"/>
      <c r="S1481" s="260"/>
      <c r="T1481" s="261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2" t="s">
        <v>233</v>
      </c>
      <c r="AU1481" s="262" t="s">
        <v>85</v>
      </c>
      <c r="AV1481" s="14" t="s">
        <v>85</v>
      </c>
      <c r="AW1481" s="14" t="s">
        <v>32</v>
      </c>
      <c r="AX1481" s="14" t="s">
        <v>83</v>
      </c>
      <c r="AY1481" s="262" t="s">
        <v>224</v>
      </c>
    </row>
    <row r="1482" s="2" customFormat="1" ht="24.15" customHeight="1">
      <c r="A1482" s="39"/>
      <c r="B1482" s="40"/>
      <c r="C1482" s="228" t="s">
        <v>2370</v>
      </c>
      <c r="D1482" s="228" t="s">
        <v>226</v>
      </c>
      <c r="E1482" s="229" t="s">
        <v>2371</v>
      </c>
      <c r="F1482" s="230" t="s">
        <v>2372</v>
      </c>
      <c r="G1482" s="231" t="s">
        <v>296</v>
      </c>
      <c r="H1482" s="232">
        <v>624.53200000000004</v>
      </c>
      <c r="I1482" s="233"/>
      <c r="J1482" s="234">
        <f>ROUND(I1482*H1482,2)</f>
        <v>0</v>
      </c>
      <c r="K1482" s="230" t="s">
        <v>230</v>
      </c>
      <c r="L1482" s="45"/>
      <c r="M1482" s="235" t="s">
        <v>1</v>
      </c>
      <c r="N1482" s="236" t="s">
        <v>41</v>
      </c>
      <c r="O1482" s="92"/>
      <c r="P1482" s="237">
        <f>O1482*H1482</f>
        <v>0</v>
      </c>
      <c r="Q1482" s="237">
        <v>0.00012</v>
      </c>
      <c r="R1482" s="237">
        <f>Q1482*H1482</f>
        <v>0.074943840000000012</v>
      </c>
      <c r="S1482" s="237">
        <v>0</v>
      </c>
      <c r="T1482" s="238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39" t="s">
        <v>363</v>
      </c>
      <c r="AT1482" s="239" t="s">
        <v>226</v>
      </c>
      <c r="AU1482" s="239" t="s">
        <v>85</v>
      </c>
      <c r="AY1482" s="18" t="s">
        <v>224</v>
      </c>
      <c r="BE1482" s="240">
        <f>IF(N1482="základní",J1482,0)</f>
        <v>0</v>
      </c>
      <c r="BF1482" s="240">
        <f>IF(N1482="snížená",J1482,0)</f>
        <v>0</v>
      </c>
      <c r="BG1482" s="240">
        <f>IF(N1482="zákl. přenesená",J1482,0)</f>
        <v>0</v>
      </c>
      <c r="BH1482" s="240">
        <f>IF(N1482="sníž. přenesená",J1482,0)</f>
        <v>0</v>
      </c>
      <c r="BI1482" s="240">
        <f>IF(N1482="nulová",J1482,0)</f>
        <v>0</v>
      </c>
      <c r="BJ1482" s="18" t="s">
        <v>83</v>
      </c>
      <c r="BK1482" s="240">
        <f>ROUND(I1482*H1482,2)</f>
        <v>0</v>
      </c>
      <c r="BL1482" s="18" t="s">
        <v>363</v>
      </c>
      <c r="BM1482" s="239" t="s">
        <v>2373</v>
      </c>
    </row>
    <row r="1483" s="14" customFormat="1">
      <c r="A1483" s="14"/>
      <c r="B1483" s="252"/>
      <c r="C1483" s="253"/>
      <c r="D1483" s="243" t="s">
        <v>233</v>
      </c>
      <c r="E1483" s="254" t="s">
        <v>1</v>
      </c>
      <c r="F1483" s="255" t="s">
        <v>2374</v>
      </c>
      <c r="G1483" s="253"/>
      <c r="H1483" s="256">
        <v>624.53200000000004</v>
      </c>
      <c r="I1483" s="257"/>
      <c r="J1483" s="253"/>
      <c r="K1483" s="253"/>
      <c r="L1483" s="258"/>
      <c r="M1483" s="259"/>
      <c r="N1483" s="260"/>
      <c r="O1483" s="260"/>
      <c r="P1483" s="260"/>
      <c r="Q1483" s="260"/>
      <c r="R1483" s="260"/>
      <c r="S1483" s="260"/>
      <c r="T1483" s="261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2" t="s">
        <v>233</v>
      </c>
      <c r="AU1483" s="262" t="s">
        <v>85</v>
      </c>
      <c r="AV1483" s="14" t="s">
        <v>85</v>
      </c>
      <c r="AW1483" s="14" t="s">
        <v>32</v>
      </c>
      <c r="AX1483" s="14" t="s">
        <v>83</v>
      </c>
      <c r="AY1483" s="262" t="s">
        <v>224</v>
      </c>
    </row>
    <row r="1484" s="12" customFormat="1" ht="22.8" customHeight="1">
      <c r="A1484" s="12"/>
      <c r="B1484" s="212"/>
      <c r="C1484" s="213"/>
      <c r="D1484" s="214" t="s">
        <v>75</v>
      </c>
      <c r="E1484" s="226" t="s">
        <v>2375</v>
      </c>
      <c r="F1484" s="226" t="s">
        <v>2376</v>
      </c>
      <c r="G1484" s="213"/>
      <c r="H1484" s="213"/>
      <c r="I1484" s="216"/>
      <c r="J1484" s="227">
        <f>BK1484</f>
        <v>0</v>
      </c>
      <c r="K1484" s="213"/>
      <c r="L1484" s="218"/>
      <c r="M1484" s="219"/>
      <c r="N1484" s="220"/>
      <c r="O1484" s="220"/>
      <c r="P1484" s="221">
        <f>SUM(P1485:P1541)</f>
        <v>0</v>
      </c>
      <c r="Q1484" s="220"/>
      <c r="R1484" s="221">
        <f>SUM(R1485:R1541)</f>
        <v>1.51878224</v>
      </c>
      <c r="S1484" s="220"/>
      <c r="T1484" s="222">
        <f>SUM(T1485:T1541)</f>
        <v>0.44390000000000002</v>
      </c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R1484" s="223" t="s">
        <v>85</v>
      </c>
      <c r="AT1484" s="224" t="s">
        <v>75</v>
      </c>
      <c r="AU1484" s="224" t="s">
        <v>83</v>
      </c>
      <c r="AY1484" s="223" t="s">
        <v>224</v>
      </c>
      <c r="BK1484" s="225">
        <f>SUM(BK1485:BK1541)</f>
        <v>0</v>
      </c>
    </row>
    <row r="1485" s="2" customFormat="1" ht="24.15" customHeight="1">
      <c r="A1485" s="39"/>
      <c r="B1485" s="40"/>
      <c r="C1485" s="228" t="s">
        <v>2377</v>
      </c>
      <c r="D1485" s="228" t="s">
        <v>226</v>
      </c>
      <c r="E1485" s="229" t="s">
        <v>2378</v>
      </c>
      <c r="F1485" s="230" t="s">
        <v>2379</v>
      </c>
      <c r="G1485" s="231" t="s">
        <v>296</v>
      </c>
      <c r="H1485" s="232">
        <v>965</v>
      </c>
      <c r="I1485" s="233"/>
      <c r="J1485" s="234">
        <f>ROUND(I1485*H1485,2)</f>
        <v>0</v>
      </c>
      <c r="K1485" s="230" t="s">
        <v>230</v>
      </c>
      <c r="L1485" s="45"/>
      <c r="M1485" s="235" t="s">
        <v>1</v>
      </c>
      <c r="N1485" s="236" t="s">
        <v>41</v>
      </c>
      <c r="O1485" s="92"/>
      <c r="P1485" s="237">
        <f>O1485*H1485</f>
        <v>0</v>
      </c>
      <c r="Q1485" s="237">
        <v>0</v>
      </c>
      <c r="R1485" s="237">
        <f>Q1485*H1485</f>
        <v>0</v>
      </c>
      <c r="S1485" s="237">
        <v>0.00014999999999999999</v>
      </c>
      <c r="T1485" s="238">
        <f>S1485*H1485</f>
        <v>0.14474999999999999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39" t="s">
        <v>363</v>
      </c>
      <c r="AT1485" s="239" t="s">
        <v>226</v>
      </c>
      <c r="AU1485" s="239" t="s">
        <v>85</v>
      </c>
      <c r="AY1485" s="18" t="s">
        <v>224</v>
      </c>
      <c r="BE1485" s="240">
        <f>IF(N1485="základní",J1485,0)</f>
        <v>0</v>
      </c>
      <c r="BF1485" s="240">
        <f>IF(N1485="snížená",J1485,0)</f>
        <v>0</v>
      </c>
      <c r="BG1485" s="240">
        <f>IF(N1485="zákl. přenesená",J1485,0)</f>
        <v>0</v>
      </c>
      <c r="BH1485" s="240">
        <f>IF(N1485="sníž. přenesená",J1485,0)</f>
        <v>0</v>
      </c>
      <c r="BI1485" s="240">
        <f>IF(N1485="nulová",J1485,0)</f>
        <v>0</v>
      </c>
      <c r="BJ1485" s="18" t="s">
        <v>83</v>
      </c>
      <c r="BK1485" s="240">
        <f>ROUND(I1485*H1485,2)</f>
        <v>0</v>
      </c>
      <c r="BL1485" s="18" t="s">
        <v>363</v>
      </c>
      <c r="BM1485" s="239" t="s">
        <v>2380</v>
      </c>
    </row>
    <row r="1486" s="13" customFormat="1">
      <c r="A1486" s="13"/>
      <c r="B1486" s="241"/>
      <c r="C1486" s="242"/>
      <c r="D1486" s="243" t="s">
        <v>233</v>
      </c>
      <c r="E1486" s="244" t="s">
        <v>1</v>
      </c>
      <c r="F1486" s="245" t="s">
        <v>2381</v>
      </c>
      <c r="G1486" s="242"/>
      <c r="H1486" s="244" t="s">
        <v>1</v>
      </c>
      <c r="I1486" s="246"/>
      <c r="J1486" s="242"/>
      <c r="K1486" s="242"/>
      <c r="L1486" s="247"/>
      <c r="M1486" s="248"/>
      <c r="N1486" s="249"/>
      <c r="O1486" s="249"/>
      <c r="P1486" s="249"/>
      <c r="Q1486" s="249"/>
      <c r="R1486" s="249"/>
      <c r="S1486" s="249"/>
      <c r="T1486" s="250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1" t="s">
        <v>233</v>
      </c>
      <c r="AU1486" s="251" t="s">
        <v>85</v>
      </c>
      <c r="AV1486" s="13" t="s">
        <v>83</v>
      </c>
      <c r="AW1486" s="13" t="s">
        <v>32</v>
      </c>
      <c r="AX1486" s="13" t="s">
        <v>76</v>
      </c>
      <c r="AY1486" s="251" t="s">
        <v>224</v>
      </c>
    </row>
    <row r="1487" s="14" customFormat="1">
      <c r="A1487" s="14"/>
      <c r="B1487" s="252"/>
      <c r="C1487" s="253"/>
      <c r="D1487" s="243" t="s">
        <v>233</v>
      </c>
      <c r="E1487" s="254" t="s">
        <v>1</v>
      </c>
      <c r="F1487" s="255" t="s">
        <v>2382</v>
      </c>
      <c r="G1487" s="253"/>
      <c r="H1487" s="256">
        <v>160</v>
      </c>
      <c r="I1487" s="257"/>
      <c r="J1487" s="253"/>
      <c r="K1487" s="253"/>
      <c r="L1487" s="258"/>
      <c r="M1487" s="259"/>
      <c r="N1487" s="260"/>
      <c r="O1487" s="260"/>
      <c r="P1487" s="260"/>
      <c r="Q1487" s="260"/>
      <c r="R1487" s="260"/>
      <c r="S1487" s="260"/>
      <c r="T1487" s="261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2" t="s">
        <v>233</v>
      </c>
      <c r="AU1487" s="262" t="s">
        <v>85</v>
      </c>
      <c r="AV1487" s="14" t="s">
        <v>85</v>
      </c>
      <c r="AW1487" s="14" t="s">
        <v>32</v>
      </c>
      <c r="AX1487" s="14" t="s">
        <v>76</v>
      </c>
      <c r="AY1487" s="262" t="s">
        <v>224</v>
      </c>
    </row>
    <row r="1488" s="14" customFormat="1">
      <c r="A1488" s="14"/>
      <c r="B1488" s="252"/>
      <c r="C1488" s="253"/>
      <c r="D1488" s="243" t="s">
        <v>233</v>
      </c>
      <c r="E1488" s="254" t="s">
        <v>1</v>
      </c>
      <c r="F1488" s="255" t="s">
        <v>2383</v>
      </c>
      <c r="G1488" s="253"/>
      <c r="H1488" s="256">
        <v>440</v>
      </c>
      <c r="I1488" s="257"/>
      <c r="J1488" s="253"/>
      <c r="K1488" s="253"/>
      <c r="L1488" s="258"/>
      <c r="M1488" s="259"/>
      <c r="N1488" s="260"/>
      <c r="O1488" s="260"/>
      <c r="P1488" s="260"/>
      <c r="Q1488" s="260"/>
      <c r="R1488" s="260"/>
      <c r="S1488" s="260"/>
      <c r="T1488" s="261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62" t="s">
        <v>233</v>
      </c>
      <c r="AU1488" s="262" t="s">
        <v>85</v>
      </c>
      <c r="AV1488" s="14" t="s">
        <v>85</v>
      </c>
      <c r="AW1488" s="14" t="s">
        <v>32</v>
      </c>
      <c r="AX1488" s="14" t="s">
        <v>76</v>
      </c>
      <c r="AY1488" s="262" t="s">
        <v>224</v>
      </c>
    </row>
    <row r="1489" s="14" customFormat="1">
      <c r="A1489" s="14"/>
      <c r="B1489" s="252"/>
      <c r="C1489" s="253"/>
      <c r="D1489" s="243" t="s">
        <v>233</v>
      </c>
      <c r="E1489" s="254" t="s">
        <v>1</v>
      </c>
      <c r="F1489" s="255" t="s">
        <v>2384</v>
      </c>
      <c r="G1489" s="253"/>
      <c r="H1489" s="256">
        <v>365</v>
      </c>
      <c r="I1489" s="257"/>
      <c r="J1489" s="253"/>
      <c r="K1489" s="253"/>
      <c r="L1489" s="258"/>
      <c r="M1489" s="259"/>
      <c r="N1489" s="260"/>
      <c r="O1489" s="260"/>
      <c r="P1489" s="260"/>
      <c r="Q1489" s="260"/>
      <c r="R1489" s="260"/>
      <c r="S1489" s="260"/>
      <c r="T1489" s="261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2" t="s">
        <v>233</v>
      </c>
      <c r="AU1489" s="262" t="s">
        <v>85</v>
      </c>
      <c r="AV1489" s="14" t="s">
        <v>85</v>
      </c>
      <c r="AW1489" s="14" t="s">
        <v>32</v>
      </c>
      <c r="AX1489" s="14" t="s">
        <v>76</v>
      </c>
      <c r="AY1489" s="262" t="s">
        <v>224</v>
      </c>
    </row>
    <row r="1490" s="15" customFormat="1">
      <c r="A1490" s="15"/>
      <c r="B1490" s="263"/>
      <c r="C1490" s="264"/>
      <c r="D1490" s="243" t="s">
        <v>233</v>
      </c>
      <c r="E1490" s="265" t="s">
        <v>1</v>
      </c>
      <c r="F1490" s="266" t="s">
        <v>237</v>
      </c>
      <c r="G1490" s="264"/>
      <c r="H1490" s="267">
        <v>965</v>
      </c>
      <c r="I1490" s="268"/>
      <c r="J1490" s="264"/>
      <c r="K1490" s="264"/>
      <c r="L1490" s="269"/>
      <c r="M1490" s="270"/>
      <c r="N1490" s="271"/>
      <c r="O1490" s="271"/>
      <c r="P1490" s="271"/>
      <c r="Q1490" s="271"/>
      <c r="R1490" s="271"/>
      <c r="S1490" s="271"/>
      <c r="T1490" s="272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73" t="s">
        <v>233</v>
      </c>
      <c r="AU1490" s="273" t="s">
        <v>85</v>
      </c>
      <c r="AV1490" s="15" t="s">
        <v>231</v>
      </c>
      <c r="AW1490" s="15" t="s">
        <v>32</v>
      </c>
      <c r="AX1490" s="15" t="s">
        <v>83</v>
      </c>
      <c r="AY1490" s="273" t="s">
        <v>224</v>
      </c>
    </row>
    <row r="1491" s="2" customFormat="1" ht="16.5" customHeight="1">
      <c r="A1491" s="39"/>
      <c r="B1491" s="40"/>
      <c r="C1491" s="228" t="s">
        <v>2385</v>
      </c>
      <c r="D1491" s="228" t="s">
        <v>226</v>
      </c>
      <c r="E1491" s="229" t="s">
        <v>2386</v>
      </c>
      <c r="F1491" s="230" t="s">
        <v>2387</v>
      </c>
      <c r="G1491" s="231" t="s">
        <v>296</v>
      </c>
      <c r="H1491" s="232">
        <v>965</v>
      </c>
      <c r="I1491" s="233"/>
      <c r="J1491" s="234">
        <f>ROUND(I1491*H1491,2)</f>
        <v>0</v>
      </c>
      <c r="K1491" s="230" t="s">
        <v>230</v>
      </c>
      <c r="L1491" s="45"/>
      <c r="M1491" s="235" t="s">
        <v>1</v>
      </c>
      <c r="N1491" s="236" t="s">
        <v>41</v>
      </c>
      <c r="O1491" s="92"/>
      <c r="P1491" s="237">
        <f>O1491*H1491</f>
        <v>0</v>
      </c>
      <c r="Q1491" s="237">
        <v>0.001</v>
      </c>
      <c r="R1491" s="237">
        <f>Q1491*H1491</f>
        <v>0.96499999999999997</v>
      </c>
      <c r="S1491" s="237">
        <v>0.00031</v>
      </c>
      <c r="T1491" s="238">
        <f>S1491*H1491</f>
        <v>0.29915000000000003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39" t="s">
        <v>363</v>
      </c>
      <c r="AT1491" s="239" t="s">
        <v>226</v>
      </c>
      <c r="AU1491" s="239" t="s">
        <v>85</v>
      </c>
      <c r="AY1491" s="18" t="s">
        <v>224</v>
      </c>
      <c r="BE1491" s="240">
        <f>IF(N1491="základní",J1491,0)</f>
        <v>0</v>
      </c>
      <c r="BF1491" s="240">
        <f>IF(N1491="snížená",J1491,0)</f>
        <v>0</v>
      </c>
      <c r="BG1491" s="240">
        <f>IF(N1491="zákl. přenesená",J1491,0)</f>
        <v>0</v>
      </c>
      <c r="BH1491" s="240">
        <f>IF(N1491="sníž. přenesená",J1491,0)</f>
        <v>0</v>
      </c>
      <c r="BI1491" s="240">
        <f>IF(N1491="nulová",J1491,0)</f>
        <v>0</v>
      </c>
      <c r="BJ1491" s="18" t="s">
        <v>83</v>
      </c>
      <c r="BK1491" s="240">
        <f>ROUND(I1491*H1491,2)</f>
        <v>0</v>
      </c>
      <c r="BL1491" s="18" t="s">
        <v>363</v>
      </c>
      <c r="BM1491" s="239" t="s">
        <v>2388</v>
      </c>
    </row>
    <row r="1492" s="13" customFormat="1">
      <c r="A1492" s="13"/>
      <c r="B1492" s="241"/>
      <c r="C1492" s="242"/>
      <c r="D1492" s="243" t="s">
        <v>233</v>
      </c>
      <c r="E1492" s="244" t="s">
        <v>1</v>
      </c>
      <c r="F1492" s="245" t="s">
        <v>2381</v>
      </c>
      <c r="G1492" s="242"/>
      <c r="H1492" s="244" t="s">
        <v>1</v>
      </c>
      <c r="I1492" s="246"/>
      <c r="J1492" s="242"/>
      <c r="K1492" s="242"/>
      <c r="L1492" s="247"/>
      <c r="M1492" s="248"/>
      <c r="N1492" s="249"/>
      <c r="O1492" s="249"/>
      <c r="P1492" s="249"/>
      <c r="Q1492" s="249"/>
      <c r="R1492" s="249"/>
      <c r="S1492" s="249"/>
      <c r="T1492" s="250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1" t="s">
        <v>233</v>
      </c>
      <c r="AU1492" s="251" t="s">
        <v>85</v>
      </c>
      <c r="AV1492" s="13" t="s">
        <v>83</v>
      </c>
      <c r="AW1492" s="13" t="s">
        <v>32</v>
      </c>
      <c r="AX1492" s="13" t="s">
        <v>76</v>
      </c>
      <c r="AY1492" s="251" t="s">
        <v>224</v>
      </c>
    </row>
    <row r="1493" s="14" customFormat="1">
      <c r="A1493" s="14"/>
      <c r="B1493" s="252"/>
      <c r="C1493" s="253"/>
      <c r="D1493" s="243" t="s">
        <v>233</v>
      </c>
      <c r="E1493" s="254" t="s">
        <v>1</v>
      </c>
      <c r="F1493" s="255" t="s">
        <v>2382</v>
      </c>
      <c r="G1493" s="253"/>
      <c r="H1493" s="256">
        <v>160</v>
      </c>
      <c r="I1493" s="257"/>
      <c r="J1493" s="253"/>
      <c r="K1493" s="253"/>
      <c r="L1493" s="258"/>
      <c r="M1493" s="259"/>
      <c r="N1493" s="260"/>
      <c r="O1493" s="260"/>
      <c r="P1493" s="260"/>
      <c r="Q1493" s="260"/>
      <c r="R1493" s="260"/>
      <c r="S1493" s="260"/>
      <c r="T1493" s="261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2" t="s">
        <v>233</v>
      </c>
      <c r="AU1493" s="262" t="s">
        <v>85</v>
      </c>
      <c r="AV1493" s="14" t="s">
        <v>85</v>
      </c>
      <c r="AW1493" s="14" t="s">
        <v>32</v>
      </c>
      <c r="AX1493" s="14" t="s">
        <v>76</v>
      </c>
      <c r="AY1493" s="262" t="s">
        <v>224</v>
      </c>
    </row>
    <row r="1494" s="14" customFormat="1">
      <c r="A1494" s="14"/>
      <c r="B1494" s="252"/>
      <c r="C1494" s="253"/>
      <c r="D1494" s="243" t="s">
        <v>233</v>
      </c>
      <c r="E1494" s="254" t="s">
        <v>1</v>
      </c>
      <c r="F1494" s="255" t="s">
        <v>2383</v>
      </c>
      <c r="G1494" s="253"/>
      <c r="H1494" s="256">
        <v>440</v>
      </c>
      <c r="I1494" s="257"/>
      <c r="J1494" s="253"/>
      <c r="K1494" s="253"/>
      <c r="L1494" s="258"/>
      <c r="M1494" s="259"/>
      <c r="N1494" s="260"/>
      <c r="O1494" s="260"/>
      <c r="P1494" s="260"/>
      <c r="Q1494" s="260"/>
      <c r="R1494" s="260"/>
      <c r="S1494" s="260"/>
      <c r="T1494" s="261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62" t="s">
        <v>233</v>
      </c>
      <c r="AU1494" s="262" t="s">
        <v>85</v>
      </c>
      <c r="AV1494" s="14" t="s">
        <v>85</v>
      </c>
      <c r="AW1494" s="14" t="s">
        <v>32</v>
      </c>
      <c r="AX1494" s="14" t="s">
        <v>76</v>
      </c>
      <c r="AY1494" s="262" t="s">
        <v>224</v>
      </c>
    </row>
    <row r="1495" s="14" customFormat="1">
      <c r="A1495" s="14"/>
      <c r="B1495" s="252"/>
      <c r="C1495" s="253"/>
      <c r="D1495" s="243" t="s">
        <v>233</v>
      </c>
      <c r="E1495" s="254" t="s">
        <v>1</v>
      </c>
      <c r="F1495" s="255" t="s">
        <v>2384</v>
      </c>
      <c r="G1495" s="253"/>
      <c r="H1495" s="256">
        <v>365</v>
      </c>
      <c r="I1495" s="257"/>
      <c r="J1495" s="253"/>
      <c r="K1495" s="253"/>
      <c r="L1495" s="258"/>
      <c r="M1495" s="259"/>
      <c r="N1495" s="260"/>
      <c r="O1495" s="260"/>
      <c r="P1495" s="260"/>
      <c r="Q1495" s="260"/>
      <c r="R1495" s="260"/>
      <c r="S1495" s="260"/>
      <c r="T1495" s="261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2" t="s">
        <v>233</v>
      </c>
      <c r="AU1495" s="262" t="s">
        <v>85</v>
      </c>
      <c r="AV1495" s="14" t="s">
        <v>85</v>
      </c>
      <c r="AW1495" s="14" t="s">
        <v>32</v>
      </c>
      <c r="AX1495" s="14" t="s">
        <v>76</v>
      </c>
      <c r="AY1495" s="262" t="s">
        <v>224</v>
      </c>
    </row>
    <row r="1496" s="15" customFormat="1">
      <c r="A1496" s="15"/>
      <c r="B1496" s="263"/>
      <c r="C1496" s="264"/>
      <c r="D1496" s="243" t="s">
        <v>233</v>
      </c>
      <c r="E1496" s="265" t="s">
        <v>1</v>
      </c>
      <c r="F1496" s="266" t="s">
        <v>237</v>
      </c>
      <c r="G1496" s="264"/>
      <c r="H1496" s="267">
        <v>965</v>
      </c>
      <c r="I1496" s="268"/>
      <c r="J1496" s="264"/>
      <c r="K1496" s="264"/>
      <c r="L1496" s="269"/>
      <c r="M1496" s="270"/>
      <c r="N1496" s="271"/>
      <c r="O1496" s="271"/>
      <c r="P1496" s="271"/>
      <c r="Q1496" s="271"/>
      <c r="R1496" s="271"/>
      <c r="S1496" s="271"/>
      <c r="T1496" s="272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73" t="s">
        <v>233</v>
      </c>
      <c r="AU1496" s="273" t="s">
        <v>85</v>
      </c>
      <c r="AV1496" s="15" t="s">
        <v>231</v>
      </c>
      <c r="AW1496" s="15" t="s">
        <v>32</v>
      </c>
      <c r="AX1496" s="15" t="s">
        <v>83</v>
      </c>
      <c r="AY1496" s="273" t="s">
        <v>224</v>
      </c>
    </row>
    <row r="1497" s="2" customFormat="1" ht="24.15" customHeight="1">
      <c r="A1497" s="39"/>
      <c r="B1497" s="40"/>
      <c r="C1497" s="228" t="s">
        <v>2389</v>
      </c>
      <c r="D1497" s="228" t="s">
        <v>226</v>
      </c>
      <c r="E1497" s="229" t="s">
        <v>2390</v>
      </c>
      <c r="F1497" s="230" t="s">
        <v>2391</v>
      </c>
      <c r="G1497" s="231" t="s">
        <v>296</v>
      </c>
      <c r="H1497" s="232">
        <v>1153.713</v>
      </c>
      <c r="I1497" s="233"/>
      <c r="J1497" s="234">
        <f>ROUND(I1497*H1497,2)</f>
        <v>0</v>
      </c>
      <c r="K1497" s="230" t="s">
        <v>230</v>
      </c>
      <c r="L1497" s="45"/>
      <c r="M1497" s="235" t="s">
        <v>1</v>
      </c>
      <c r="N1497" s="236" t="s">
        <v>41</v>
      </c>
      <c r="O1497" s="92"/>
      <c r="P1497" s="237">
        <f>O1497*H1497</f>
        <v>0</v>
      </c>
      <c r="Q1497" s="237">
        <v>0.00020000000000000001</v>
      </c>
      <c r="R1497" s="237">
        <f>Q1497*H1497</f>
        <v>0.23074259999999999</v>
      </c>
      <c r="S1497" s="237">
        <v>0</v>
      </c>
      <c r="T1497" s="238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39" t="s">
        <v>363</v>
      </c>
      <c r="AT1497" s="239" t="s">
        <v>226</v>
      </c>
      <c r="AU1497" s="239" t="s">
        <v>85</v>
      </c>
      <c r="AY1497" s="18" t="s">
        <v>224</v>
      </c>
      <c r="BE1497" s="240">
        <f>IF(N1497="základní",J1497,0)</f>
        <v>0</v>
      </c>
      <c r="BF1497" s="240">
        <f>IF(N1497="snížená",J1497,0)</f>
        <v>0</v>
      </c>
      <c r="BG1497" s="240">
        <f>IF(N1497="zákl. přenesená",J1497,0)</f>
        <v>0</v>
      </c>
      <c r="BH1497" s="240">
        <f>IF(N1497="sníž. přenesená",J1497,0)</f>
        <v>0</v>
      </c>
      <c r="BI1497" s="240">
        <f>IF(N1497="nulová",J1497,0)</f>
        <v>0</v>
      </c>
      <c r="BJ1497" s="18" t="s">
        <v>83</v>
      </c>
      <c r="BK1497" s="240">
        <f>ROUND(I1497*H1497,2)</f>
        <v>0</v>
      </c>
      <c r="BL1497" s="18" t="s">
        <v>363</v>
      </c>
      <c r="BM1497" s="239" t="s">
        <v>2392</v>
      </c>
    </row>
    <row r="1498" s="2" customFormat="1" ht="33" customHeight="1">
      <c r="A1498" s="39"/>
      <c r="B1498" s="40"/>
      <c r="C1498" s="228" t="s">
        <v>2393</v>
      </c>
      <c r="D1498" s="228" t="s">
        <v>226</v>
      </c>
      <c r="E1498" s="229" t="s">
        <v>2394</v>
      </c>
      <c r="F1498" s="230" t="s">
        <v>2395</v>
      </c>
      <c r="G1498" s="231" t="s">
        <v>296</v>
      </c>
      <c r="H1498" s="232">
        <v>1153.713</v>
      </c>
      <c r="I1498" s="233"/>
      <c r="J1498" s="234">
        <f>ROUND(I1498*H1498,2)</f>
        <v>0</v>
      </c>
      <c r="K1498" s="230" t="s">
        <v>230</v>
      </c>
      <c r="L1498" s="45"/>
      <c r="M1498" s="235" t="s">
        <v>1</v>
      </c>
      <c r="N1498" s="236" t="s">
        <v>41</v>
      </c>
      <c r="O1498" s="92"/>
      <c r="P1498" s="237">
        <f>O1498*H1498</f>
        <v>0</v>
      </c>
      <c r="Q1498" s="237">
        <v>0.00027999999999999998</v>
      </c>
      <c r="R1498" s="237">
        <f>Q1498*H1498</f>
        <v>0.32303963999999996</v>
      </c>
      <c r="S1498" s="237">
        <v>0</v>
      </c>
      <c r="T1498" s="238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239" t="s">
        <v>363</v>
      </c>
      <c r="AT1498" s="239" t="s">
        <v>226</v>
      </c>
      <c r="AU1498" s="239" t="s">
        <v>85</v>
      </c>
      <c r="AY1498" s="18" t="s">
        <v>224</v>
      </c>
      <c r="BE1498" s="240">
        <f>IF(N1498="základní",J1498,0)</f>
        <v>0</v>
      </c>
      <c r="BF1498" s="240">
        <f>IF(N1498="snížená",J1498,0)</f>
        <v>0</v>
      </c>
      <c r="BG1498" s="240">
        <f>IF(N1498="zákl. přenesená",J1498,0)</f>
        <v>0</v>
      </c>
      <c r="BH1498" s="240">
        <f>IF(N1498="sníž. přenesená",J1498,0)</f>
        <v>0</v>
      </c>
      <c r="BI1498" s="240">
        <f>IF(N1498="nulová",J1498,0)</f>
        <v>0</v>
      </c>
      <c r="BJ1498" s="18" t="s">
        <v>83</v>
      </c>
      <c r="BK1498" s="240">
        <f>ROUND(I1498*H1498,2)</f>
        <v>0</v>
      </c>
      <c r="BL1498" s="18" t="s">
        <v>363</v>
      </c>
      <c r="BM1498" s="239" t="s">
        <v>2396</v>
      </c>
    </row>
    <row r="1499" s="13" customFormat="1">
      <c r="A1499" s="13"/>
      <c r="B1499" s="241"/>
      <c r="C1499" s="242"/>
      <c r="D1499" s="243" t="s">
        <v>233</v>
      </c>
      <c r="E1499" s="244" t="s">
        <v>1</v>
      </c>
      <c r="F1499" s="245" t="s">
        <v>2397</v>
      </c>
      <c r="G1499" s="242"/>
      <c r="H1499" s="244" t="s">
        <v>1</v>
      </c>
      <c r="I1499" s="246"/>
      <c r="J1499" s="242"/>
      <c r="K1499" s="242"/>
      <c r="L1499" s="247"/>
      <c r="M1499" s="248"/>
      <c r="N1499" s="249"/>
      <c r="O1499" s="249"/>
      <c r="P1499" s="249"/>
      <c r="Q1499" s="249"/>
      <c r="R1499" s="249"/>
      <c r="S1499" s="249"/>
      <c r="T1499" s="250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1" t="s">
        <v>233</v>
      </c>
      <c r="AU1499" s="251" t="s">
        <v>85</v>
      </c>
      <c r="AV1499" s="13" t="s">
        <v>83</v>
      </c>
      <c r="AW1499" s="13" t="s">
        <v>32</v>
      </c>
      <c r="AX1499" s="13" t="s">
        <v>76</v>
      </c>
      <c r="AY1499" s="251" t="s">
        <v>224</v>
      </c>
    </row>
    <row r="1500" s="13" customFormat="1">
      <c r="A1500" s="13"/>
      <c r="B1500" s="241"/>
      <c r="C1500" s="242"/>
      <c r="D1500" s="243" t="s">
        <v>233</v>
      </c>
      <c r="E1500" s="244" t="s">
        <v>1</v>
      </c>
      <c r="F1500" s="245" t="s">
        <v>484</v>
      </c>
      <c r="G1500" s="242"/>
      <c r="H1500" s="244" t="s">
        <v>1</v>
      </c>
      <c r="I1500" s="246"/>
      <c r="J1500" s="242"/>
      <c r="K1500" s="242"/>
      <c r="L1500" s="247"/>
      <c r="M1500" s="248"/>
      <c r="N1500" s="249"/>
      <c r="O1500" s="249"/>
      <c r="P1500" s="249"/>
      <c r="Q1500" s="249"/>
      <c r="R1500" s="249"/>
      <c r="S1500" s="249"/>
      <c r="T1500" s="250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1" t="s">
        <v>233</v>
      </c>
      <c r="AU1500" s="251" t="s">
        <v>85</v>
      </c>
      <c r="AV1500" s="13" t="s">
        <v>83</v>
      </c>
      <c r="AW1500" s="13" t="s">
        <v>32</v>
      </c>
      <c r="AX1500" s="13" t="s">
        <v>76</v>
      </c>
      <c r="AY1500" s="251" t="s">
        <v>224</v>
      </c>
    </row>
    <row r="1501" s="14" customFormat="1">
      <c r="A1501" s="14"/>
      <c r="B1501" s="252"/>
      <c r="C1501" s="253"/>
      <c r="D1501" s="243" t="s">
        <v>233</v>
      </c>
      <c r="E1501" s="254" t="s">
        <v>1</v>
      </c>
      <c r="F1501" s="255" t="s">
        <v>559</v>
      </c>
      <c r="G1501" s="253"/>
      <c r="H1501" s="256">
        <v>109.2</v>
      </c>
      <c r="I1501" s="257"/>
      <c r="J1501" s="253"/>
      <c r="K1501" s="253"/>
      <c r="L1501" s="258"/>
      <c r="M1501" s="259"/>
      <c r="N1501" s="260"/>
      <c r="O1501" s="260"/>
      <c r="P1501" s="260"/>
      <c r="Q1501" s="260"/>
      <c r="R1501" s="260"/>
      <c r="S1501" s="260"/>
      <c r="T1501" s="261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2" t="s">
        <v>233</v>
      </c>
      <c r="AU1501" s="262" t="s">
        <v>85</v>
      </c>
      <c r="AV1501" s="14" t="s">
        <v>85</v>
      </c>
      <c r="AW1501" s="14" t="s">
        <v>32</v>
      </c>
      <c r="AX1501" s="14" t="s">
        <v>76</v>
      </c>
      <c r="AY1501" s="262" t="s">
        <v>224</v>
      </c>
    </row>
    <row r="1502" s="14" customFormat="1">
      <c r="A1502" s="14"/>
      <c r="B1502" s="252"/>
      <c r="C1502" s="253"/>
      <c r="D1502" s="243" t="s">
        <v>233</v>
      </c>
      <c r="E1502" s="254" t="s">
        <v>1</v>
      </c>
      <c r="F1502" s="255" t="s">
        <v>560</v>
      </c>
      <c r="G1502" s="253"/>
      <c r="H1502" s="256">
        <v>42.5</v>
      </c>
      <c r="I1502" s="257"/>
      <c r="J1502" s="253"/>
      <c r="K1502" s="253"/>
      <c r="L1502" s="258"/>
      <c r="M1502" s="259"/>
      <c r="N1502" s="260"/>
      <c r="O1502" s="260"/>
      <c r="P1502" s="260"/>
      <c r="Q1502" s="260"/>
      <c r="R1502" s="260"/>
      <c r="S1502" s="260"/>
      <c r="T1502" s="261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2" t="s">
        <v>233</v>
      </c>
      <c r="AU1502" s="262" t="s">
        <v>85</v>
      </c>
      <c r="AV1502" s="14" t="s">
        <v>85</v>
      </c>
      <c r="AW1502" s="14" t="s">
        <v>32</v>
      </c>
      <c r="AX1502" s="14" t="s">
        <v>76</v>
      </c>
      <c r="AY1502" s="262" t="s">
        <v>224</v>
      </c>
    </row>
    <row r="1503" s="13" customFormat="1">
      <c r="A1503" s="13"/>
      <c r="B1503" s="241"/>
      <c r="C1503" s="242"/>
      <c r="D1503" s="243" t="s">
        <v>233</v>
      </c>
      <c r="E1503" s="244" t="s">
        <v>1</v>
      </c>
      <c r="F1503" s="245" t="s">
        <v>386</v>
      </c>
      <c r="G1503" s="242"/>
      <c r="H1503" s="244" t="s">
        <v>1</v>
      </c>
      <c r="I1503" s="246"/>
      <c r="J1503" s="242"/>
      <c r="K1503" s="242"/>
      <c r="L1503" s="247"/>
      <c r="M1503" s="248"/>
      <c r="N1503" s="249"/>
      <c r="O1503" s="249"/>
      <c r="P1503" s="249"/>
      <c r="Q1503" s="249"/>
      <c r="R1503" s="249"/>
      <c r="S1503" s="249"/>
      <c r="T1503" s="25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1" t="s">
        <v>233</v>
      </c>
      <c r="AU1503" s="251" t="s">
        <v>85</v>
      </c>
      <c r="AV1503" s="13" t="s">
        <v>83</v>
      </c>
      <c r="AW1503" s="13" t="s">
        <v>32</v>
      </c>
      <c r="AX1503" s="13" t="s">
        <v>76</v>
      </c>
      <c r="AY1503" s="251" t="s">
        <v>224</v>
      </c>
    </row>
    <row r="1504" s="14" customFormat="1">
      <c r="A1504" s="14"/>
      <c r="B1504" s="252"/>
      <c r="C1504" s="253"/>
      <c r="D1504" s="243" t="s">
        <v>233</v>
      </c>
      <c r="E1504" s="254" t="s">
        <v>1</v>
      </c>
      <c r="F1504" s="255" t="s">
        <v>561</v>
      </c>
      <c r="G1504" s="253"/>
      <c r="H1504" s="256">
        <v>156.05000000000001</v>
      </c>
      <c r="I1504" s="257"/>
      <c r="J1504" s="253"/>
      <c r="K1504" s="253"/>
      <c r="L1504" s="258"/>
      <c r="M1504" s="259"/>
      <c r="N1504" s="260"/>
      <c r="O1504" s="260"/>
      <c r="P1504" s="260"/>
      <c r="Q1504" s="260"/>
      <c r="R1504" s="260"/>
      <c r="S1504" s="260"/>
      <c r="T1504" s="261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2" t="s">
        <v>233</v>
      </c>
      <c r="AU1504" s="262" t="s">
        <v>85</v>
      </c>
      <c r="AV1504" s="14" t="s">
        <v>85</v>
      </c>
      <c r="AW1504" s="14" t="s">
        <v>32</v>
      </c>
      <c r="AX1504" s="14" t="s">
        <v>76</v>
      </c>
      <c r="AY1504" s="262" t="s">
        <v>224</v>
      </c>
    </row>
    <row r="1505" s="13" customFormat="1">
      <c r="A1505" s="13"/>
      <c r="B1505" s="241"/>
      <c r="C1505" s="242"/>
      <c r="D1505" s="243" t="s">
        <v>233</v>
      </c>
      <c r="E1505" s="244" t="s">
        <v>1</v>
      </c>
      <c r="F1505" s="245" t="s">
        <v>2398</v>
      </c>
      <c r="G1505" s="242"/>
      <c r="H1505" s="244" t="s">
        <v>1</v>
      </c>
      <c r="I1505" s="246"/>
      <c r="J1505" s="242"/>
      <c r="K1505" s="242"/>
      <c r="L1505" s="247"/>
      <c r="M1505" s="248"/>
      <c r="N1505" s="249"/>
      <c r="O1505" s="249"/>
      <c r="P1505" s="249"/>
      <c r="Q1505" s="249"/>
      <c r="R1505" s="249"/>
      <c r="S1505" s="249"/>
      <c r="T1505" s="250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1" t="s">
        <v>233</v>
      </c>
      <c r="AU1505" s="251" t="s">
        <v>85</v>
      </c>
      <c r="AV1505" s="13" t="s">
        <v>83</v>
      </c>
      <c r="AW1505" s="13" t="s">
        <v>32</v>
      </c>
      <c r="AX1505" s="13" t="s">
        <v>76</v>
      </c>
      <c r="AY1505" s="251" t="s">
        <v>224</v>
      </c>
    </row>
    <row r="1506" s="13" customFormat="1">
      <c r="A1506" s="13"/>
      <c r="B1506" s="241"/>
      <c r="C1506" s="242"/>
      <c r="D1506" s="243" t="s">
        <v>233</v>
      </c>
      <c r="E1506" s="244" t="s">
        <v>1</v>
      </c>
      <c r="F1506" s="245" t="s">
        <v>484</v>
      </c>
      <c r="G1506" s="242"/>
      <c r="H1506" s="244" t="s">
        <v>1</v>
      </c>
      <c r="I1506" s="246"/>
      <c r="J1506" s="242"/>
      <c r="K1506" s="242"/>
      <c r="L1506" s="247"/>
      <c r="M1506" s="248"/>
      <c r="N1506" s="249"/>
      <c r="O1506" s="249"/>
      <c r="P1506" s="249"/>
      <c r="Q1506" s="249"/>
      <c r="R1506" s="249"/>
      <c r="S1506" s="249"/>
      <c r="T1506" s="250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1" t="s">
        <v>233</v>
      </c>
      <c r="AU1506" s="251" t="s">
        <v>85</v>
      </c>
      <c r="AV1506" s="13" t="s">
        <v>83</v>
      </c>
      <c r="AW1506" s="13" t="s">
        <v>32</v>
      </c>
      <c r="AX1506" s="13" t="s">
        <v>76</v>
      </c>
      <c r="AY1506" s="251" t="s">
        <v>224</v>
      </c>
    </row>
    <row r="1507" s="14" customFormat="1">
      <c r="A1507" s="14"/>
      <c r="B1507" s="252"/>
      <c r="C1507" s="253"/>
      <c r="D1507" s="243" t="s">
        <v>233</v>
      </c>
      <c r="E1507" s="254" t="s">
        <v>1</v>
      </c>
      <c r="F1507" s="255" t="s">
        <v>566</v>
      </c>
      <c r="G1507" s="253"/>
      <c r="H1507" s="256">
        <v>85.147000000000006</v>
      </c>
      <c r="I1507" s="257"/>
      <c r="J1507" s="253"/>
      <c r="K1507" s="253"/>
      <c r="L1507" s="258"/>
      <c r="M1507" s="259"/>
      <c r="N1507" s="260"/>
      <c r="O1507" s="260"/>
      <c r="P1507" s="260"/>
      <c r="Q1507" s="260"/>
      <c r="R1507" s="260"/>
      <c r="S1507" s="260"/>
      <c r="T1507" s="261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2" t="s">
        <v>233</v>
      </c>
      <c r="AU1507" s="262" t="s">
        <v>85</v>
      </c>
      <c r="AV1507" s="14" t="s">
        <v>85</v>
      </c>
      <c r="AW1507" s="14" t="s">
        <v>32</v>
      </c>
      <c r="AX1507" s="14" t="s">
        <v>76</v>
      </c>
      <c r="AY1507" s="262" t="s">
        <v>224</v>
      </c>
    </row>
    <row r="1508" s="14" customFormat="1">
      <c r="A1508" s="14"/>
      <c r="B1508" s="252"/>
      <c r="C1508" s="253"/>
      <c r="D1508" s="243" t="s">
        <v>233</v>
      </c>
      <c r="E1508" s="254" t="s">
        <v>1</v>
      </c>
      <c r="F1508" s="255" t="s">
        <v>2399</v>
      </c>
      <c r="G1508" s="253"/>
      <c r="H1508" s="256">
        <v>1.6499999999999999</v>
      </c>
      <c r="I1508" s="257"/>
      <c r="J1508" s="253"/>
      <c r="K1508" s="253"/>
      <c r="L1508" s="258"/>
      <c r="M1508" s="259"/>
      <c r="N1508" s="260"/>
      <c r="O1508" s="260"/>
      <c r="P1508" s="260"/>
      <c r="Q1508" s="260"/>
      <c r="R1508" s="260"/>
      <c r="S1508" s="260"/>
      <c r="T1508" s="261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2" t="s">
        <v>233</v>
      </c>
      <c r="AU1508" s="262" t="s">
        <v>85</v>
      </c>
      <c r="AV1508" s="14" t="s">
        <v>85</v>
      </c>
      <c r="AW1508" s="14" t="s">
        <v>32</v>
      </c>
      <c r="AX1508" s="14" t="s">
        <v>76</v>
      </c>
      <c r="AY1508" s="262" t="s">
        <v>224</v>
      </c>
    </row>
    <row r="1509" s="14" customFormat="1">
      <c r="A1509" s="14"/>
      <c r="B1509" s="252"/>
      <c r="C1509" s="253"/>
      <c r="D1509" s="243" t="s">
        <v>233</v>
      </c>
      <c r="E1509" s="254" t="s">
        <v>1</v>
      </c>
      <c r="F1509" s="255" t="s">
        <v>569</v>
      </c>
      <c r="G1509" s="253"/>
      <c r="H1509" s="256">
        <v>119.7</v>
      </c>
      <c r="I1509" s="257"/>
      <c r="J1509" s="253"/>
      <c r="K1509" s="253"/>
      <c r="L1509" s="258"/>
      <c r="M1509" s="259"/>
      <c r="N1509" s="260"/>
      <c r="O1509" s="260"/>
      <c r="P1509" s="260"/>
      <c r="Q1509" s="260"/>
      <c r="R1509" s="260"/>
      <c r="S1509" s="260"/>
      <c r="T1509" s="261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62" t="s">
        <v>233</v>
      </c>
      <c r="AU1509" s="262" t="s">
        <v>85</v>
      </c>
      <c r="AV1509" s="14" t="s">
        <v>85</v>
      </c>
      <c r="AW1509" s="14" t="s">
        <v>32</v>
      </c>
      <c r="AX1509" s="14" t="s">
        <v>76</v>
      </c>
      <c r="AY1509" s="262" t="s">
        <v>224</v>
      </c>
    </row>
    <row r="1510" s="14" customFormat="1">
      <c r="A1510" s="14"/>
      <c r="B1510" s="252"/>
      <c r="C1510" s="253"/>
      <c r="D1510" s="243" t="s">
        <v>233</v>
      </c>
      <c r="E1510" s="254" t="s">
        <v>1</v>
      </c>
      <c r="F1510" s="255" t="s">
        <v>571</v>
      </c>
      <c r="G1510" s="253"/>
      <c r="H1510" s="256">
        <v>4.5229999999999997</v>
      </c>
      <c r="I1510" s="257"/>
      <c r="J1510" s="253"/>
      <c r="K1510" s="253"/>
      <c r="L1510" s="258"/>
      <c r="M1510" s="259"/>
      <c r="N1510" s="260"/>
      <c r="O1510" s="260"/>
      <c r="P1510" s="260"/>
      <c r="Q1510" s="260"/>
      <c r="R1510" s="260"/>
      <c r="S1510" s="260"/>
      <c r="T1510" s="261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2" t="s">
        <v>233</v>
      </c>
      <c r="AU1510" s="262" t="s">
        <v>85</v>
      </c>
      <c r="AV1510" s="14" t="s">
        <v>85</v>
      </c>
      <c r="AW1510" s="14" t="s">
        <v>32</v>
      </c>
      <c r="AX1510" s="14" t="s">
        <v>76</v>
      </c>
      <c r="AY1510" s="262" t="s">
        <v>224</v>
      </c>
    </row>
    <row r="1511" s="14" customFormat="1">
      <c r="A1511" s="14"/>
      <c r="B1511" s="252"/>
      <c r="C1511" s="253"/>
      <c r="D1511" s="243" t="s">
        <v>233</v>
      </c>
      <c r="E1511" s="254" t="s">
        <v>1</v>
      </c>
      <c r="F1511" s="255" t="s">
        <v>2400</v>
      </c>
      <c r="G1511" s="253"/>
      <c r="H1511" s="256">
        <v>5.4000000000000004</v>
      </c>
      <c r="I1511" s="257"/>
      <c r="J1511" s="253"/>
      <c r="K1511" s="253"/>
      <c r="L1511" s="258"/>
      <c r="M1511" s="259"/>
      <c r="N1511" s="260"/>
      <c r="O1511" s="260"/>
      <c r="P1511" s="260"/>
      <c r="Q1511" s="260"/>
      <c r="R1511" s="260"/>
      <c r="S1511" s="260"/>
      <c r="T1511" s="261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2" t="s">
        <v>233</v>
      </c>
      <c r="AU1511" s="262" t="s">
        <v>85</v>
      </c>
      <c r="AV1511" s="14" t="s">
        <v>85</v>
      </c>
      <c r="AW1511" s="14" t="s">
        <v>32</v>
      </c>
      <c r="AX1511" s="14" t="s">
        <v>76</v>
      </c>
      <c r="AY1511" s="262" t="s">
        <v>224</v>
      </c>
    </row>
    <row r="1512" s="14" customFormat="1">
      <c r="A1512" s="14"/>
      <c r="B1512" s="252"/>
      <c r="C1512" s="253"/>
      <c r="D1512" s="243" t="s">
        <v>233</v>
      </c>
      <c r="E1512" s="254" t="s">
        <v>1</v>
      </c>
      <c r="F1512" s="255" t="s">
        <v>2401</v>
      </c>
      <c r="G1512" s="253"/>
      <c r="H1512" s="256">
        <v>6.4089999999999998</v>
      </c>
      <c r="I1512" s="257"/>
      <c r="J1512" s="253"/>
      <c r="K1512" s="253"/>
      <c r="L1512" s="258"/>
      <c r="M1512" s="259"/>
      <c r="N1512" s="260"/>
      <c r="O1512" s="260"/>
      <c r="P1512" s="260"/>
      <c r="Q1512" s="260"/>
      <c r="R1512" s="260"/>
      <c r="S1512" s="260"/>
      <c r="T1512" s="261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2" t="s">
        <v>233</v>
      </c>
      <c r="AU1512" s="262" t="s">
        <v>85</v>
      </c>
      <c r="AV1512" s="14" t="s">
        <v>85</v>
      </c>
      <c r="AW1512" s="14" t="s">
        <v>32</v>
      </c>
      <c r="AX1512" s="14" t="s">
        <v>76</v>
      </c>
      <c r="AY1512" s="262" t="s">
        <v>224</v>
      </c>
    </row>
    <row r="1513" s="14" customFormat="1">
      <c r="A1513" s="14"/>
      <c r="B1513" s="252"/>
      <c r="C1513" s="253"/>
      <c r="D1513" s="243" t="s">
        <v>233</v>
      </c>
      <c r="E1513" s="254" t="s">
        <v>1</v>
      </c>
      <c r="F1513" s="255" t="s">
        <v>574</v>
      </c>
      <c r="G1513" s="253"/>
      <c r="H1513" s="256">
        <v>36.680999999999997</v>
      </c>
      <c r="I1513" s="257"/>
      <c r="J1513" s="253"/>
      <c r="K1513" s="253"/>
      <c r="L1513" s="258"/>
      <c r="M1513" s="259"/>
      <c r="N1513" s="260"/>
      <c r="O1513" s="260"/>
      <c r="P1513" s="260"/>
      <c r="Q1513" s="260"/>
      <c r="R1513" s="260"/>
      <c r="S1513" s="260"/>
      <c r="T1513" s="261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2" t="s">
        <v>233</v>
      </c>
      <c r="AU1513" s="262" t="s">
        <v>85</v>
      </c>
      <c r="AV1513" s="14" t="s">
        <v>85</v>
      </c>
      <c r="AW1513" s="14" t="s">
        <v>32</v>
      </c>
      <c r="AX1513" s="14" t="s">
        <v>76</v>
      </c>
      <c r="AY1513" s="262" t="s">
        <v>224</v>
      </c>
    </row>
    <row r="1514" s="14" customFormat="1">
      <c r="A1514" s="14"/>
      <c r="B1514" s="252"/>
      <c r="C1514" s="253"/>
      <c r="D1514" s="243" t="s">
        <v>233</v>
      </c>
      <c r="E1514" s="254" t="s">
        <v>1</v>
      </c>
      <c r="F1514" s="255" t="s">
        <v>575</v>
      </c>
      <c r="G1514" s="253"/>
      <c r="H1514" s="256">
        <v>33.878</v>
      </c>
      <c r="I1514" s="257"/>
      <c r="J1514" s="253"/>
      <c r="K1514" s="253"/>
      <c r="L1514" s="258"/>
      <c r="M1514" s="259"/>
      <c r="N1514" s="260"/>
      <c r="O1514" s="260"/>
      <c r="P1514" s="260"/>
      <c r="Q1514" s="260"/>
      <c r="R1514" s="260"/>
      <c r="S1514" s="260"/>
      <c r="T1514" s="261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2" t="s">
        <v>233</v>
      </c>
      <c r="AU1514" s="262" t="s">
        <v>85</v>
      </c>
      <c r="AV1514" s="14" t="s">
        <v>85</v>
      </c>
      <c r="AW1514" s="14" t="s">
        <v>32</v>
      </c>
      <c r="AX1514" s="14" t="s">
        <v>76</v>
      </c>
      <c r="AY1514" s="262" t="s">
        <v>224</v>
      </c>
    </row>
    <row r="1515" s="14" customFormat="1">
      <c r="A1515" s="14"/>
      <c r="B1515" s="252"/>
      <c r="C1515" s="253"/>
      <c r="D1515" s="243" t="s">
        <v>233</v>
      </c>
      <c r="E1515" s="254" t="s">
        <v>1</v>
      </c>
      <c r="F1515" s="255" t="s">
        <v>2402</v>
      </c>
      <c r="G1515" s="253"/>
      <c r="H1515" s="256">
        <v>3.0150000000000001</v>
      </c>
      <c r="I1515" s="257"/>
      <c r="J1515" s="253"/>
      <c r="K1515" s="253"/>
      <c r="L1515" s="258"/>
      <c r="M1515" s="259"/>
      <c r="N1515" s="260"/>
      <c r="O1515" s="260"/>
      <c r="P1515" s="260"/>
      <c r="Q1515" s="260"/>
      <c r="R1515" s="260"/>
      <c r="S1515" s="260"/>
      <c r="T1515" s="261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2" t="s">
        <v>233</v>
      </c>
      <c r="AU1515" s="262" t="s">
        <v>85</v>
      </c>
      <c r="AV1515" s="14" t="s">
        <v>85</v>
      </c>
      <c r="AW1515" s="14" t="s">
        <v>32</v>
      </c>
      <c r="AX1515" s="14" t="s">
        <v>76</v>
      </c>
      <c r="AY1515" s="262" t="s">
        <v>224</v>
      </c>
    </row>
    <row r="1516" s="14" customFormat="1">
      <c r="A1516" s="14"/>
      <c r="B1516" s="252"/>
      <c r="C1516" s="253"/>
      <c r="D1516" s="243" t="s">
        <v>233</v>
      </c>
      <c r="E1516" s="254" t="s">
        <v>1</v>
      </c>
      <c r="F1516" s="255" t="s">
        <v>2403</v>
      </c>
      <c r="G1516" s="253"/>
      <c r="H1516" s="256">
        <v>6</v>
      </c>
      <c r="I1516" s="257"/>
      <c r="J1516" s="253"/>
      <c r="K1516" s="253"/>
      <c r="L1516" s="258"/>
      <c r="M1516" s="259"/>
      <c r="N1516" s="260"/>
      <c r="O1516" s="260"/>
      <c r="P1516" s="260"/>
      <c r="Q1516" s="260"/>
      <c r="R1516" s="260"/>
      <c r="S1516" s="260"/>
      <c r="T1516" s="261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2" t="s">
        <v>233</v>
      </c>
      <c r="AU1516" s="262" t="s">
        <v>85</v>
      </c>
      <c r="AV1516" s="14" t="s">
        <v>85</v>
      </c>
      <c r="AW1516" s="14" t="s">
        <v>32</v>
      </c>
      <c r="AX1516" s="14" t="s">
        <v>76</v>
      </c>
      <c r="AY1516" s="262" t="s">
        <v>224</v>
      </c>
    </row>
    <row r="1517" s="14" customFormat="1">
      <c r="A1517" s="14"/>
      <c r="B1517" s="252"/>
      <c r="C1517" s="253"/>
      <c r="D1517" s="243" t="s">
        <v>233</v>
      </c>
      <c r="E1517" s="254" t="s">
        <v>1</v>
      </c>
      <c r="F1517" s="255" t="s">
        <v>2404</v>
      </c>
      <c r="G1517" s="253"/>
      <c r="H1517" s="256">
        <v>8.9499999999999993</v>
      </c>
      <c r="I1517" s="257"/>
      <c r="J1517" s="253"/>
      <c r="K1517" s="253"/>
      <c r="L1517" s="258"/>
      <c r="M1517" s="259"/>
      <c r="N1517" s="260"/>
      <c r="O1517" s="260"/>
      <c r="P1517" s="260"/>
      <c r="Q1517" s="260"/>
      <c r="R1517" s="260"/>
      <c r="S1517" s="260"/>
      <c r="T1517" s="261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2" t="s">
        <v>233</v>
      </c>
      <c r="AU1517" s="262" t="s">
        <v>85</v>
      </c>
      <c r="AV1517" s="14" t="s">
        <v>85</v>
      </c>
      <c r="AW1517" s="14" t="s">
        <v>32</v>
      </c>
      <c r="AX1517" s="14" t="s">
        <v>76</v>
      </c>
      <c r="AY1517" s="262" t="s">
        <v>224</v>
      </c>
    </row>
    <row r="1518" s="14" customFormat="1">
      <c r="A1518" s="14"/>
      <c r="B1518" s="252"/>
      <c r="C1518" s="253"/>
      <c r="D1518" s="243" t="s">
        <v>233</v>
      </c>
      <c r="E1518" s="254" t="s">
        <v>1</v>
      </c>
      <c r="F1518" s="255" t="s">
        <v>2405</v>
      </c>
      <c r="G1518" s="253"/>
      <c r="H1518" s="256">
        <v>11.326000000000001</v>
      </c>
      <c r="I1518" s="257"/>
      <c r="J1518" s="253"/>
      <c r="K1518" s="253"/>
      <c r="L1518" s="258"/>
      <c r="M1518" s="259"/>
      <c r="N1518" s="260"/>
      <c r="O1518" s="260"/>
      <c r="P1518" s="260"/>
      <c r="Q1518" s="260"/>
      <c r="R1518" s="260"/>
      <c r="S1518" s="260"/>
      <c r="T1518" s="261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2" t="s">
        <v>233</v>
      </c>
      <c r="AU1518" s="262" t="s">
        <v>85</v>
      </c>
      <c r="AV1518" s="14" t="s">
        <v>85</v>
      </c>
      <c r="AW1518" s="14" t="s">
        <v>32</v>
      </c>
      <c r="AX1518" s="14" t="s">
        <v>76</v>
      </c>
      <c r="AY1518" s="262" t="s">
        <v>224</v>
      </c>
    </row>
    <row r="1519" s="14" customFormat="1">
      <c r="A1519" s="14"/>
      <c r="B1519" s="252"/>
      <c r="C1519" s="253"/>
      <c r="D1519" s="243" t="s">
        <v>233</v>
      </c>
      <c r="E1519" s="254" t="s">
        <v>1</v>
      </c>
      <c r="F1519" s="255" t="s">
        <v>2406</v>
      </c>
      <c r="G1519" s="253"/>
      <c r="H1519" s="256">
        <v>12.800000000000001</v>
      </c>
      <c r="I1519" s="257"/>
      <c r="J1519" s="253"/>
      <c r="K1519" s="253"/>
      <c r="L1519" s="258"/>
      <c r="M1519" s="259"/>
      <c r="N1519" s="260"/>
      <c r="O1519" s="260"/>
      <c r="P1519" s="260"/>
      <c r="Q1519" s="260"/>
      <c r="R1519" s="260"/>
      <c r="S1519" s="260"/>
      <c r="T1519" s="261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62" t="s">
        <v>233</v>
      </c>
      <c r="AU1519" s="262" t="s">
        <v>85</v>
      </c>
      <c r="AV1519" s="14" t="s">
        <v>85</v>
      </c>
      <c r="AW1519" s="14" t="s">
        <v>32</v>
      </c>
      <c r="AX1519" s="14" t="s">
        <v>76</v>
      </c>
      <c r="AY1519" s="262" t="s">
        <v>224</v>
      </c>
    </row>
    <row r="1520" s="14" customFormat="1">
      <c r="A1520" s="14"/>
      <c r="B1520" s="252"/>
      <c r="C1520" s="253"/>
      <c r="D1520" s="243" t="s">
        <v>233</v>
      </c>
      <c r="E1520" s="254" t="s">
        <v>1</v>
      </c>
      <c r="F1520" s="255" t="s">
        <v>2407</v>
      </c>
      <c r="G1520" s="253"/>
      <c r="H1520" s="256">
        <v>14.5</v>
      </c>
      <c r="I1520" s="257"/>
      <c r="J1520" s="253"/>
      <c r="K1520" s="253"/>
      <c r="L1520" s="258"/>
      <c r="M1520" s="259"/>
      <c r="N1520" s="260"/>
      <c r="O1520" s="260"/>
      <c r="P1520" s="260"/>
      <c r="Q1520" s="260"/>
      <c r="R1520" s="260"/>
      <c r="S1520" s="260"/>
      <c r="T1520" s="261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2" t="s">
        <v>233</v>
      </c>
      <c r="AU1520" s="262" t="s">
        <v>85</v>
      </c>
      <c r="AV1520" s="14" t="s">
        <v>85</v>
      </c>
      <c r="AW1520" s="14" t="s">
        <v>32</v>
      </c>
      <c r="AX1520" s="14" t="s">
        <v>76</v>
      </c>
      <c r="AY1520" s="262" t="s">
        <v>224</v>
      </c>
    </row>
    <row r="1521" s="14" customFormat="1">
      <c r="A1521" s="14"/>
      <c r="B1521" s="252"/>
      <c r="C1521" s="253"/>
      <c r="D1521" s="243" t="s">
        <v>233</v>
      </c>
      <c r="E1521" s="254" t="s">
        <v>1</v>
      </c>
      <c r="F1521" s="255" t="s">
        <v>2408</v>
      </c>
      <c r="G1521" s="253"/>
      <c r="H1521" s="256">
        <v>12.928000000000001</v>
      </c>
      <c r="I1521" s="257"/>
      <c r="J1521" s="253"/>
      <c r="K1521" s="253"/>
      <c r="L1521" s="258"/>
      <c r="M1521" s="259"/>
      <c r="N1521" s="260"/>
      <c r="O1521" s="260"/>
      <c r="P1521" s="260"/>
      <c r="Q1521" s="260"/>
      <c r="R1521" s="260"/>
      <c r="S1521" s="260"/>
      <c r="T1521" s="261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2" t="s">
        <v>233</v>
      </c>
      <c r="AU1521" s="262" t="s">
        <v>85</v>
      </c>
      <c r="AV1521" s="14" t="s">
        <v>85</v>
      </c>
      <c r="AW1521" s="14" t="s">
        <v>32</v>
      </c>
      <c r="AX1521" s="14" t="s">
        <v>76</v>
      </c>
      <c r="AY1521" s="262" t="s">
        <v>224</v>
      </c>
    </row>
    <row r="1522" s="14" customFormat="1">
      <c r="A1522" s="14"/>
      <c r="B1522" s="252"/>
      <c r="C1522" s="253"/>
      <c r="D1522" s="243" t="s">
        <v>233</v>
      </c>
      <c r="E1522" s="254" t="s">
        <v>1</v>
      </c>
      <c r="F1522" s="255" t="s">
        <v>583</v>
      </c>
      <c r="G1522" s="253"/>
      <c r="H1522" s="256">
        <v>34.884</v>
      </c>
      <c r="I1522" s="257"/>
      <c r="J1522" s="253"/>
      <c r="K1522" s="253"/>
      <c r="L1522" s="258"/>
      <c r="M1522" s="259"/>
      <c r="N1522" s="260"/>
      <c r="O1522" s="260"/>
      <c r="P1522" s="260"/>
      <c r="Q1522" s="260"/>
      <c r="R1522" s="260"/>
      <c r="S1522" s="260"/>
      <c r="T1522" s="261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2" t="s">
        <v>233</v>
      </c>
      <c r="AU1522" s="262" t="s">
        <v>85</v>
      </c>
      <c r="AV1522" s="14" t="s">
        <v>85</v>
      </c>
      <c r="AW1522" s="14" t="s">
        <v>32</v>
      </c>
      <c r="AX1522" s="14" t="s">
        <v>76</v>
      </c>
      <c r="AY1522" s="262" t="s">
        <v>224</v>
      </c>
    </row>
    <row r="1523" s="16" customFormat="1">
      <c r="A1523" s="16"/>
      <c r="B1523" s="274"/>
      <c r="C1523" s="275"/>
      <c r="D1523" s="243" t="s">
        <v>233</v>
      </c>
      <c r="E1523" s="276" t="s">
        <v>1</v>
      </c>
      <c r="F1523" s="277" t="s">
        <v>288</v>
      </c>
      <c r="G1523" s="275"/>
      <c r="H1523" s="278">
        <v>705.54100000000005</v>
      </c>
      <c r="I1523" s="279"/>
      <c r="J1523" s="275"/>
      <c r="K1523" s="275"/>
      <c r="L1523" s="280"/>
      <c r="M1523" s="281"/>
      <c r="N1523" s="282"/>
      <c r="O1523" s="282"/>
      <c r="P1523" s="282"/>
      <c r="Q1523" s="282"/>
      <c r="R1523" s="282"/>
      <c r="S1523" s="282"/>
      <c r="T1523" s="283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T1523" s="284" t="s">
        <v>233</v>
      </c>
      <c r="AU1523" s="284" t="s">
        <v>85</v>
      </c>
      <c r="AV1523" s="16" t="s">
        <v>243</v>
      </c>
      <c r="AW1523" s="16" t="s">
        <v>32</v>
      </c>
      <c r="AX1523" s="16" t="s">
        <v>76</v>
      </c>
      <c r="AY1523" s="284" t="s">
        <v>224</v>
      </c>
    </row>
    <row r="1524" s="13" customFormat="1">
      <c r="A1524" s="13"/>
      <c r="B1524" s="241"/>
      <c r="C1524" s="242"/>
      <c r="D1524" s="243" t="s">
        <v>233</v>
      </c>
      <c r="E1524" s="244" t="s">
        <v>1</v>
      </c>
      <c r="F1524" s="245" t="s">
        <v>386</v>
      </c>
      <c r="G1524" s="242"/>
      <c r="H1524" s="244" t="s">
        <v>1</v>
      </c>
      <c r="I1524" s="246"/>
      <c r="J1524" s="242"/>
      <c r="K1524" s="242"/>
      <c r="L1524" s="247"/>
      <c r="M1524" s="248"/>
      <c r="N1524" s="249"/>
      <c r="O1524" s="249"/>
      <c r="P1524" s="249"/>
      <c r="Q1524" s="249"/>
      <c r="R1524" s="249"/>
      <c r="S1524" s="249"/>
      <c r="T1524" s="250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1" t="s">
        <v>233</v>
      </c>
      <c r="AU1524" s="251" t="s">
        <v>85</v>
      </c>
      <c r="AV1524" s="13" t="s">
        <v>83</v>
      </c>
      <c r="AW1524" s="13" t="s">
        <v>32</v>
      </c>
      <c r="AX1524" s="13" t="s">
        <v>76</v>
      </c>
      <c r="AY1524" s="251" t="s">
        <v>224</v>
      </c>
    </row>
    <row r="1525" s="14" customFormat="1">
      <c r="A1525" s="14"/>
      <c r="B1525" s="252"/>
      <c r="C1525" s="253"/>
      <c r="D1525" s="243" t="s">
        <v>233</v>
      </c>
      <c r="E1525" s="254" t="s">
        <v>1</v>
      </c>
      <c r="F1525" s="255" t="s">
        <v>586</v>
      </c>
      <c r="G1525" s="253"/>
      <c r="H1525" s="256">
        <v>57.024000000000001</v>
      </c>
      <c r="I1525" s="257"/>
      <c r="J1525" s="253"/>
      <c r="K1525" s="253"/>
      <c r="L1525" s="258"/>
      <c r="M1525" s="259"/>
      <c r="N1525" s="260"/>
      <c r="O1525" s="260"/>
      <c r="P1525" s="260"/>
      <c r="Q1525" s="260"/>
      <c r="R1525" s="260"/>
      <c r="S1525" s="260"/>
      <c r="T1525" s="261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2" t="s">
        <v>233</v>
      </c>
      <c r="AU1525" s="262" t="s">
        <v>85</v>
      </c>
      <c r="AV1525" s="14" t="s">
        <v>85</v>
      </c>
      <c r="AW1525" s="14" t="s">
        <v>32</v>
      </c>
      <c r="AX1525" s="14" t="s">
        <v>76</v>
      </c>
      <c r="AY1525" s="262" t="s">
        <v>224</v>
      </c>
    </row>
    <row r="1526" s="14" customFormat="1">
      <c r="A1526" s="14"/>
      <c r="B1526" s="252"/>
      <c r="C1526" s="253"/>
      <c r="D1526" s="243" t="s">
        <v>233</v>
      </c>
      <c r="E1526" s="254" t="s">
        <v>1</v>
      </c>
      <c r="F1526" s="255" t="s">
        <v>2409</v>
      </c>
      <c r="G1526" s="253"/>
      <c r="H1526" s="256">
        <v>0.90000000000000002</v>
      </c>
      <c r="I1526" s="257"/>
      <c r="J1526" s="253"/>
      <c r="K1526" s="253"/>
      <c r="L1526" s="258"/>
      <c r="M1526" s="259"/>
      <c r="N1526" s="260"/>
      <c r="O1526" s="260"/>
      <c r="P1526" s="260"/>
      <c r="Q1526" s="260"/>
      <c r="R1526" s="260"/>
      <c r="S1526" s="260"/>
      <c r="T1526" s="261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2" t="s">
        <v>233</v>
      </c>
      <c r="AU1526" s="262" t="s">
        <v>85</v>
      </c>
      <c r="AV1526" s="14" t="s">
        <v>85</v>
      </c>
      <c r="AW1526" s="14" t="s">
        <v>32</v>
      </c>
      <c r="AX1526" s="14" t="s">
        <v>76</v>
      </c>
      <c r="AY1526" s="262" t="s">
        <v>224</v>
      </c>
    </row>
    <row r="1527" s="14" customFormat="1">
      <c r="A1527" s="14"/>
      <c r="B1527" s="252"/>
      <c r="C1527" s="253"/>
      <c r="D1527" s="243" t="s">
        <v>233</v>
      </c>
      <c r="E1527" s="254" t="s">
        <v>1</v>
      </c>
      <c r="F1527" s="255" t="s">
        <v>2410</v>
      </c>
      <c r="G1527" s="253"/>
      <c r="H1527" s="256">
        <v>0.68000000000000005</v>
      </c>
      <c r="I1527" s="257"/>
      <c r="J1527" s="253"/>
      <c r="K1527" s="253"/>
      <c r="L1527" s="258"/>
      <c r="M1527" s="259"/>
      <c r="N1527" s="260"/>
      <c r="O1527" s="260"/>
      <c r="P1527" s="260"/>
      <c r="Q1527" s="260"/>
      <c r="R1527" s="260"/>
      <c r="S1527" s="260"/>
      <c r="T1527" s="261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2" t="s">
        <v>233</v>
      </c>
      <c r="AU1527" s="262" t="s">
        <v>85</v>
      </c>
      <c r="AV1527" s="14" t="s">
        <v>85</v>
      </c>
      <c r="AW1527" s="14" t="s">
        <v>32</v>
      </c>
      <c r="AX1527" s="14" t="s">
        <v>76</v>
      </c>
      <c r="AY1527" s="262" t="s">
        <v>224</v>
      </c>
    </row>
    <row r="1528" s="14" customFormat="1">
      <c r="A1528" s="14"/>
      <c r="B1528" s="252"/>
      <c r="C1528" s="253"/>
      <c r="D1528" s="243" t="s">
        <v>233</v>
      </c>
      <c r="E1528" s="254" t="s">
        <v>1</v>
      </c>
      <c r="F1528" s="255" t="s">
        <v>589</v>
      </c>
      <c r="G1528" s="253"/>
      <c r="H1528" s="256">
        <v>7.4400000000000004</v>
      </c>
      <c r="I1528" s="257"/>
      <c r="J1528" s="253"/>
      <c r="K1528" s="253"/>
      <c r="L1528" s="258"/>
      <c r="M1528" s="259"/>
      <c r="N1528" s="260"/>
      <c r="O1528" s="260"/>
      <c r="P1528" s="260"/>
      <c r="Q1528" s="260"/>
      <c r="R1528" s="260"/>
      <c r="S1528" s="260"/>
      <c r="T1528" s="261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2" t="s">
        <v>233</v>
      </c>
      <c r="AU1528" s="262" t="s">
        <v>85</v>
      </c>
      <c r="AV1528" s="14" t="s">
        <v>85</v>
      </c>
      <c r="AW1528" s="14" t="s">
        <v>32</v>
      </c>
      <c r="AX1528" s="14" t="s">
        <v>76</v>
      </c>
      <c r="AY1528" s="262" t="s">
        <v>224</v>
      </c>
    </row>
    <row r="1529" s="14" customFormat="1">
      <c r="A1529" s="14"/>
      <c r="B1529" s="252"/>
      <c r="C1529" s="253"/>
      <c r="D1529" s="243" t="s">
        <v>233</v>
      </c>
      <c r="E1529" s="254" t="s">
        <v>1</v>
      </c>
      <c r="F1529" s="255" t="s">
        <v>590</v>
      </c>
      <c r="G1529" s="253"/>
      <c r="H1529" s="256">
        <v>5.4800000000000004</v>
      </c>
      <c r="I1529" s="257"/>
      <c r="J1529" s="253"/>
      <c r="K1529" s="253"/>
      <c r="L1529" s="258"/>
      <c r="M1529" s="259"/>
      <c r="N1529" s="260"/>
      <c r="O1529" s="260"/>
      <c r="P1529" s="260"/>
      <c r="Q1529" s="260"/>
      <c r="R1529" s="260"/>
      <c r="S1529" s="260"/>
      <c r="T1529" s="261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2" t="s">
        <v>233</v>
      </c>
      <c r="AU1529" s="262" t="s">
        <v>85</v>
      </c>
      <c r="AV1529" s="14" t="s">
        <v>85</v>
      </c>
      <c r="AW1529" s="14" t="s">
        <v>32</v>
      </c>
      <c r="AX1529" s="14" t="s">
        <v>76</v>
      </c>
      <c r="AY1529" s="262" t="s">
        <v>224</v>
      </c>
    </row>
    <row r="1530" s="14" customFormat="1">
      <c r="A1530" s="14"/>
      <c r="B1530" s="252"/>
      <c r="C1530" s="253"/>
      <c r="D1530" s="243" t="s">
        <v>233</v>
      </c>
      <c r="E1530" s="254" t="s">
        <v>1</v>
      </c>
      <c r="F1530" s="255" t="s">
        <v>591</v>
      </c>
      <c r="G1530" s="253"/>
      <c r="H1530" s="256">
        <v>70.091999999999999</v>
      </c>
      <c r="I1530" s="257"/>
      <c r="J1530" s="253"/>
      <c r="K1530" s="253"/>
      <c r="L1530" s="258"/>
      <c r="M1530" s="259"/>
      <c r="N1530" s="260"/>
      <c r="O1530" s="260"/>
      <c r="P1530" s="260"/>
      <c r="Q1530" s="260"/>
      <c r="R1530" s="260"/>
      <c r="S1530" s="260"/>
      <c r="T1530" s="261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2" t="s">
        <v>233</v>
      </c>
      <c r="AU1530" s="262" t="s">
        <v>85</v>
      </c>
      <c r="AV1530" s="14" t="s">
        <v>85</v>
      </c>
      <c r="AW1530" s="14" t="s">
        <v>32</v>
      </c>
      <c r="AX1530" s="14" t="s">
        <v>76</v>
      </c>
      <c r="AY1530" s="262" t="s">
        <v>224</v>
      </c>
    </row>
    <row r="1531" s="14" customFormat="1">
      <c r="A1531" s="14"/>
      <c r="B1531" s="252"/>
      <c r="C1531" s="253"/>
      <c r="D1531" s="243" t="s">
        <v>233</v>
      </c>
      <c r="E1531" s="254" t="s">
        <v>1</v>
      </c>
      <c r="F1531" s="255" t="s">
        <v>592</v>
      </c>
      <c r="G1531" s="253"/>
      <c r="H1531" s="256">
        <v>105.732</v>
      </c>
      <c r="I1531" s="257"/>
      <c r="J1531" s="253"/>
      <c r="K1531" s="253"/>
      <c r="L1531" s="258"/>
      <c r="M1531" s="259"/>
      <c r="N1531" s="260"/>
      <c r="O1531" s="260"/>
      <c r="P1531" s="260"/>
      <c r="Q1531" s="260"/>
      <c r="R1531" s="260"/>
      <c r="S1531" s="260"/>
      <c r="T1531" s="261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2" t="s">
        <v>233</v>
      </c>
      <c r="AU1531" s="262" t="s">
        <v>85</v>
      </c>
      <c r="AV1531" s="14" t="s">
        <v>85</v>
      </c>
      <c r="AW1531" s="14" t="s">
        <v>32</v>
      </c>
      <c r="AX1531" s="14" t="s">
        <v>76</v>
      </c>
      <c r="AY1531" s="262" t="s">
        <v>224</v>
      </c>
    </row>
    <row r="1532" s="14" customFormat="1">
      <c r="A1532" s="14"/>
      <c r="B1532" s="252"/>
      <c r="C1532" s="253"/>
      <c r="D1532" s="243" t="s">
        <v>233</v>
      </c>
      <c r="E1532" s="254" t="s">
        <v>1</v>
      </c>
      <c r="F1532" s="255" t="s">
        <v>593</v>
      </c>
      <c r="G1532" s="253"/>
      <c r="H1532" s="256">
        <v>47.758000000000003</v>
      </c>
      <c r="I1532" s="257"/>
      <c r="J1532" s="253"/>
      <c r="K1532" s="253"/>
      <c r="L1532" s="258"/>
      <c r="M1532" s="259"/>
      <c r="N1532" s="260"/>
      <c r="O1532" s="260"/>
      <c r="P1532" s="260"/>
      <c r="Q1532" s="260"/>
      <c r="R1532" s="260"/>
      <c r="S1532" s="260"/>
      <c r="T1532" s="261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2" t="s">
        <v>233</v>
      </c>
      <c r="AU1532" s="262" t="s">
        <v>85</v>
      </c>
      <c r="AV1532" s="14" t="s">
        <v>85</v>
      </c>
      <c r="AW1532" s="14" t="s">
        <v>32</v>
      </c>
      <c r="AX1532" s="14" t="s">
        <v>76</v>
      </c>
      <c r="AY1532" s="262" t="s">
        <v>224</v>
      </c>
    </row>
    <row r="1533" s="14" customFormat="1">
      <c r="A1533" s="14"/>
      <c r="B1533" s="252"/>
      <c r="C1533" s="253"/>
      <c r="D1533" s="243" t="s">
        <v>233</v>
      </c>
      <c r="E1533" s="254" t="s">
        <v>1</v>
      </c>
      <c r="F1533" s="255" t="s">
        <v>2411</v>
      </c>
      <c r="G1533" s="253"/>
      <c r="H1533" s="256">
        <v>14.206</v>
      </c>
      <c r="I1533" s="257"/>
      <c r="J1533" s="253"/>
      <c r="K1533" s="253"/>
      <c r="L1533" s="258"/>
      <c r="M1533" s="259"/>
      <c r="N1533" s="260"/>
      <c r="O1533" s="260"/>
      <c r="P1533" s="260"/>
      <c r="Q1533" s="260"/>
      <c r="R1533" s="260"/>
      <c r="S1533" s="260"/>
      <c r="T1533" s="261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2" t="s">
        <v>233</v>
      </c>
      <c r="AU1533" s="262" t="s">
        <v>85</v>
      </c>
      <c r="AV1533" s="14" t="s">
        <v>85</v>
      </c>
      <c r="AW1533" s="14" t="s">
        <v>32</v>
      </c>
      <c r="AX1533" s="14" t="s">
        <v>76</v>
      </c>
      <c r="AY1533" s="262" t="s">
        <v>224</v>
      </c>
    </row>
    <row r="1534" s="14" customFormat="1">
      <c r="A1534" s="14"/>
      <c r="B1534" s="252"/>
      <c r="C1534" s="253"/>
      <c r="D1534" s="243" t="s">
        <v>233</v>
      </c>
      <c r="E1534" s="254" t="s">
        <v>1</v>
      </c>
      <c r="F1534" s="255" t="s">
        <v>2412</v>
      </c>
      <c r="G1534" s="253"/>
      <c r="H1534" s="256">
        <v>12.127000000000001</v>
      </c>
      <c r="I1534" s="257"/>
      <c r="J1534" s="253"/>
      <c r="K1534" s="253"/>
      <c r="L1534" s="258"/>
      <c r="M1534" s="259"/>
      <c r="N1534" s="260"/>
      <c r="O1534" s="260"/>
      <c r="P1534" s="260"/>
      <c r="Q1534" s="260"/>
      <c r="R1534" s="260"/>
      <c r="S1534" s="260"/>
      <c r="T1534" s="261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2" t="s">
        <v>233</v>
      </c>
      <c r="AU1534" s="262" t="s">
        <v>85</v>
      </c>
      <c r="AV1534" s="14" t="s">
        <v>85</v>
      </c>
      <c r="AW1534" s="14" t="s">
        <v>32</v>
      </c>
      <c r="AX1534" s="14" t="s">
        <v>76</v>
      </c>
      <c r="AY1534" s="262" t="s">
        <v>224</v>
      </c>
    </row>
    <row r="1535" s="14" customFormat="1">
      <c r="A1535" s="14"/>
      <c r="B1535" s="252"/>
      <c r="C1535" s="253"/>
      <c r="D1535" s="243" t="s">
        <v>233</v>
      </c>
      <c r="E1535" s="254" t="s">
        <v>1</v>
      </c>
      <c r="F1535" s="255" t="s">
        <v>2413</v>
      </c>
      <c r="G1535" s="253"/>
      <c r="H1535" s="256">
        <v>14.773</v>
      </c>
      <c r="I1535" s="257"/>
      <c r="J1535" s="253"/>
      <c r="K1535" s="253"/>
      <c r="L1535" s="258"/>
      <c r="M1535" s="259"/>
      <c r="N1535" s="260"/>
      <c r="O1535" s="260"/>
      <c r="P1535" s="260"/>
      <c r="Q1535" s="260"/>
      <c r="R1535" s="260"/>
      <c r="S1535" s="260"/>
      <c r="T1535" s="261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2" t="s">
        <v>233</v>
      </c>
      <c r="AU1535" s="262" t="s">
        <v>85</v>
      </c>
      <c r="AV1535" s="14" t="s">
        <v>85</v>
      </c>
      <c r="AW1535" s="14" t="s">
        <v>32</v>
      </c>
      <c r="AX1535" s="14" t="s">
        <v>76</v>
      </c>
      <c r="AY1535" s="262" t="s">
        <v>224</v>
      </c>
    </row>
    <row r="1536" s="14" customFormat="1">
      <c r="A1536" s="14"/>
      <c r="B1536" s="252"/>
      <c r="C1536" s="253"/>
      <c r="D1536" s="243" t="s">
        <v>233</v>
      </c>
      <c r="E1536" s="254" t="s">
        <v>1</v>
      </c>
      <c r="F1536" s="255" t="s">
        <v>2414</v>
      </c>
      <c r="G1536" s="253"/>
      <c r="H1536" s="256">
        <v>11.938000000000001</v>
      </c>
      <c r="I1536" s="257"/>
      <c r="J1536" s="253"/>
      <c r="K1536" s="253"/>
      <c r="L1536" s="258"/>
      <c r="M1536" s="259"/>
      <c r="N1536" s="260"/>
      <c r="O1536" s="260"/>
      <c r="P1536" s="260"/>
      <c r="Q1536" s="260"/>
      <c r="R1536" s="260"/>
      <c r="S1536" s="260"/>
      <c r="T1536" s="261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2" t="s">
        <v>233</v>
      </c>
      <c r="AU1536" s="262" t="s">
        <v>85</v>
      </c>
      <c r="AV1536" s="14" t="s">
        <v>85</v>
      </c>
      <c r="AW1536" s="14" t="s">
        <v>32</v>
      </c>
      <c r="AX1536" s="14" t="s">
        <v>76</v>
      </c>
      <c r="AY1536" s="262" t="s">
        <v>224</v>
      </c>
    </row>
    <row r="1537" s="14" customFormat="1">
      <c r="A1537" s="14"/>
      <c r="B1537" s="252"/>
      <c r="C1537" s="253"/>
      <c r="D1537" s="243" t="s">
        <v>233</v>
      </c>
      <c r="E1537" s="254" t="s">
        <v>1</v>
      </c>
      <c r="F1537" s="255" t="s">
        <v>598</v>
      </c>
      <c r="G1537" s="253"/>
      <c r="H1537" s="256">
        <v>15.314</v>
      </c>
      <c r="I1537" s="257"/>
      <c r="J1537" s="253"/>
      <c r="K1537" s="253"/>
      <c r="L1537" s="258"/>
      <c r="M1537" s="259"/>
      <c r="N1537" s="260"/>
      <c r="O1537" s="260"/>
      <c r="P1537" s="260"/>
      <c r="Q1537" s="260"/>
      <c r="R1537" s="260"/>
      <c r="S1537" s="260"/>
      <c r="T1537" s="261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2" t="s">
        <v>233</v>
      </c>
      <c r="AU1537" s="262" t="s">
        <v>85</v>
      </c>
      <c r="AV1537" s="14" t="s">
        <v>85</v>
      </c>
      <c r="AW1537" s="14" t="s">
        <v>32</v>
      </c>
      <c r="AX1537" s="14" t="s">
        <v>76</v>
      </c>
      <c r="AY1537" s="262" t="s">
        <v>224</v>
      </c>
    </row>
    <row r="1538" s="14" customFormat="1">
      <c r="A1538" s="14"/>
      <c r="B1538" s="252"/>
      <c r="C1538" s="253"/>
      <c r="D1538" s="243" t="s">
        <v>233</v>
      </c>
      <c r="E1538" s="254" t="s">
        <v>1</v>
      </c>
      <c r="F1538" s="255" t="s">
        <v>599</v>
      </c>
      <c r="G1538" s="253"/>
      <c r="H1538" s="256">
        <v>16.492000000000001</v>
      </c>
      <c r="I1538" s="257"/>
      <c r="J1538" s="253"/>
      <c r="K1538" s="253"/>
      <c r="L1538" s="258"/>
      <c r="M1538" s="259"/>
      <c r="N1538" s="260"/>
      <c r="O1538" s="260"/>
      <c r="P1538" s="260"/>
      <c r="Q1538" s="260"/>
      <c r="R1538" s="260"/>
      <c r="S1538" s="260"/>
      <c r="T1538" s="261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2" t="s">
        <v>233</v>
      </c>
      <c r="AU1538" s="262" t="s">
        <v>85</v>
      </c>
      <c r="AV1538" s="14" t="s">
        <v>85</v>
      </c>
      <c r="AW1538" s="14" t="s">
        <v>32</v>
      </c>
      <c r="AX1538" s="14" t="s">
        <v>76</v>
      </c>
      <c r="AY1538" s="262" t="s">
        <v>224</v>
      </c>
    </row>
    <row r="1539" s="14" customFormat="1">
      <c r="A1539" s="14"/>
      <c r="B1539" s="252"/>
      <c r="C1539" s="253"/>
      <c r="D1539" s="243" t="s">
        <v>233</v>
      </c>
      <c r="E1539" s="254" t="s">
        <v>1</v>
      </c>
      <c r="F1539" s="255" t="s">
        <v>600</v>
      </c>
      <c r="G1539" s="253"/>
      <c r="H1539" s="256">
        <v>68.215999999999994</v>
      </c>
      <c r="I1539" s="257"/>
      <c r="J1539" s="253"/>
      <c r="K1539" s="253"/>
      <c r="L1539" s="258"/>
      <c r="M1539" s="259"/>
      <c r="N1539" s="260"/>
      <c r="O1539" s="260"/>
      <c r="P1539" s="260"/>
      <c r="Q1539" s="260"/>
      <c r="R1539" s="260"/>
      <c r="S1539" s="260"/>
      <c r="T1539" s="261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2" t="s">
        <v>233</v>
      </c>
      <c r="AU1539" s="262" t="s">
        <v>85</v>
      </c>
      <c r="AV1539" s="14" t="s">
        <v>85</v>
      </c>
      <c r="AW1539" s="14" t="s">
        <v>32</v>
      </c>
      <c r="AX1539" s="14" t="s">
        <v>76</v>
      </c>
      <c r="AY1539" s="262" t="s">
        <v>224</v>
      </c>
    </row>
    <row r="1540" s="16" customFormat="1">
      <c r="A1540" s="16"/>
      <c r="B1540" s="274"/>
      <c r="C1540" s="275"/>
      <c r="D1540" s="243" t="s">
        <v>233</v>
      </c>
      <c r="E1540" s="276" t="s">
        <v>1</v>
      </c>
      <c r="F1540" s="277" t="s">
        <v>288</v>
      </c>
      <c r="G1540" s="275"/>
      <c r="H1540" s="278">
        <v>448.17200000000003</v>
      </c>
      <c r="I1540" s="279"/>
      <c r="J1540" s="275"/>
      <c r="K1540" s="275"/>
      <c r="L1540" s="280"/>
      <c r="M1540" s="281"/>
      <c r="N1540" s="282"/>
      <c r="O1540" s="282"/>
      <c r="P1540" s="282"/>
      <c r="Q1540" s="282"/>
      <c r="R1540" s="282"/>
      <c r="S1540" s="282"/>
      <c r="T1540" s="283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T1540" s="284" t="s">
        <v>233</v>
      </c>
      <c r="AU1540" s="284" t="s">
        <v>85</v>
      </c>
      <c r="AV1540" s="16" t="s">
        <v>243</v>
      </c>
      <c r="AW1540" s="16" t="s">
        <v>32</v>
      </c>
      <c r="AX1540" s="16" t="s">
        <v>76</v>
      </c>
      <c r="AY1540" s="284" t="s">
        <v>224</v>
      </c>
    </row>
    <row r="1541" s="15" customFormat="1">
      <c r="A1541" s="15"/>
      <c r="B1541" s="263"/>
      <c r="C1541" s="264"/>
      <c r="D1541" s="243" t="s">
        <v>233</v>
      </c>
      <c r="E1541" s="265" t="s">
        <v>1</v>
      </c>
      <c r="F1541" s="266" t="s">
        <v>237</v>
      </c>
      <c r="G1541" s="264"/>
      <c r="H1541" s="267">
        <v>1153.713</v>
      </c>
      <c r="I1541" s="268"/>
      <c r="J1541" s="264"/>
      <c r="K1541" s="264"/>
      <c r="L1541" s="269"/>
      <c r="M1541" s="270"/>
      <c r="N1541" s="271"/>
      <c r="O1541" s="271"/>
      <c r="P1541" s="271"/>
      <c r="Q1541" s="271"/>
      <c r="R1541" s="271"/>
      <c r="S1541" s="271"/>
      <c r="T1541" s="272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73" t="s">
        <v>233</v>
      </c>
      <c r="AU1541" s="273" t="s">
        <v>85</v>
      </c>
      <c r="AV1541" s="15" t="s">
        <v>231</v>
      </c>
      <c r="AW1541" s="15" t="s">
        <v>32</v>
      </c>
      <c r="AX1541" s="15" t="s">
        <v>83</v>
      </c>
      <c r="AY1541" s="273" t="s">
        <v>224</v>
      </c>
    </row>
    <row r="1542" s="12" customFormat="1" ht="22.8" customHeight="1">
      <c r="A1542" s="12"/>
      <c r="B1542" s="212"/>
      <c r="C1542" s="213"/>
      <c r="D1542" s="214" t="s">
        <v>75</v>
      </c>
      <c r="E1542" s="226" t="s">
        <v>2415</v>
      </c>
      <c r="F1542" s="226" t="s">
        <v>2416</v>
      </c>
      <c r="G1542" s="213"/>
      <c r="H1542" s="213"/>
      <c r="I1542" s="216"/>
      <c r="J1542" s="227">
        <f>BK1542</f>
        <v>0</v>
      </c>
      <c r="K1542" s="213"/>
      <c r="L1542" s="218"/>
      <c r="M1542" s="219"/>
      <c r="N1542" s="220"/>
      <c r="O1542" s="220"/>
      <c r="P1542" s="221">
        <f>SUM(P1543:P1545)</f>
        <v>0</v>
      </c>
      <c r="Q1542" s="220"/>
      <c r="R1542" s="221">
        <f>SUM(R1543:R1545)</f>
        <v>0.0051336200000000002</v>
      </c>
      <c r="S1542" s="220"/>
      <c r="T1542" s="222">
        <f>SUM(T1543:T1545)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23" t="s">
        <v>85</v>
      </c>
      <c r="AT1542" s="224" t="s">
        <v>75</v>
      </c>
      <c r="AU1542" s="224" t="s">
        <v>83</v>
      </c>
      <c r="AY1542" s="223" t="s">
        <v>224</v>
      </c>
      <c r="BK1542" s="225">
        <f>SUM(BK1543:BK1545)</f>
        <v>0</v>
      </c>
    </row>
    <row r="1543" s="2" customFormat="1" ht="16.5" customHeight="1">
      <c r="A1543" s="39"/>
      <c r="B1543" s="40"/>
      <c r="C1543" s="228" t="s">
        <v>2417</v>
      </c>
      <c r="D1543" s="228" t="s">
        <v>226</v>
      </c>
      <c r="E1543" s="229" t="s">
        <v>2418</v>
      </c>
      <c r="F1543" s="230" t="s">
        <v>2419</v>
      </c>
      <c r="G1543" s="231" t="s">
        <v>296</v>
      </c>
      <c r="H1543" s="232">
        <v>1.8140000000000001</v>
      </c>
      <c r="I1543" s="233"/>
      <c r="J1543" s="234">
        <f>ROUND(I1543*H1543,2)</f>
        <v>0</v>
      </c>
      <c r="K1543" s="230" t="s">
        <v>230</v>
      </c>
      <c r="L1543" s="45"/>
      <c r="M1543" s="235" t="s">
        <v>1</v>
      </c>
      <c r="N1543" s="236" t="s">
        <v>41</v>
      </c>
      <c r="O1543" s="92"/>
      <c r="P1543" s="237">
        <f>O1543*H1543</f>
        <v>0</v>
      </c>
      <c r="Q1543" s="237">
        <v>0.0028300000000000001</v>
      </c>
      <c r="R1543" s="237">
        <f>Q1543*H1543</f>
        <v>0.0051336200000000002</v>
      </c>
      <c r="S1543" s="237">
        <v>0</v>
      </c>
      <c r="T1543" s="238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9" t="s">
        <v>363</v>
      </c>
      <c r="AT1543" s="239" t="s">
        <v>226</v>
      </c>
      <c r="AU1543" s="239" t="s">
        <v>85</v>
      </c>
      <c r="AY1543" s="18" t="s">
        <v>224</v>
      </c>
      <c r="BE1543" s="240">
        <f>IF(N1543="základní",J1543,0)</f>
        <v>0</v>
      </c>
      <c r="BF1543" s="240">
        <f>IF(N1543="snížená",J1543,0)</f>
        <v>0</v>
      </c>
      <c r="BG1543" s="240">
        <f>IF(N1543="zákl. přenesená",J1543,0)</f>
        <v>0</v>
      </c>
      <c r="BH1543" s="240">
        <f>IF(N1543="sníž. přenesená",J1543,0)</f>
        <v>0</v>
      </c>
      <c r="BI1543" s="240">
        <f>IF(N1543="nulová",J1543,0)</f>
        <v>0</v>
      </c>
      <c r="BJ1543" s="18" t="s">
        <v>83</v>
      </c>
      <c r="BK1543" s="240">
        <f>ROUND(I1543*H1543,2)</f>
        <v>0</v>
      </c>
      <c r="BL1543" s="18" t="s">
        <v>363</v>
      </c>
      <c r="BM1543" s="239" t="s">
        <v>2420</v>
      </c>
    </row>
    <row r="1544" s="13" customFormat="1">
      <c r="A1544" s="13"/>
      <c r="B1544" s="241"/>
      <c r="C1544" s="242"/>
      <c r="D1544" s="243" t="s">
        <v>233</v>
      </c>
      <c r="E1544" s="244" t="s">
        <v>1</v>
      </c>
      <c r="F1544" s="245" t="s">
        <v>2090</v>
      </c>
      <c r="G1544" s="242"/>
      <c r="H1544" s="244" t="s">
        <v>1</v>
      </c>
      <c r="I1544" s="246"/>
      <c r="J1544" s="242"/>
      <c r="K1544" s="242"/>
      <c r="L1544" s="247"/>
      <c r="M1544" s="248"/>
      <c r="N1544" s="249"/>
      <c r="O1544" s="249"/>
      <c r="P1544" s="249"/>
      <c r="Q1544" s="249"/>
      <c r="R1544" s="249"/>
      <c r="S1544" s="249"/>
      <c r="T1544" s="250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1" t="s">
        <v>233</v>
      </c>
      <c r="AU1544" s="251" t="s">
        <v>85</v>
      </c>
      <c r="AV1544" s="13" t="s">
        <v>83</v>
      </c>
      <c r="AW1544" s="13" t="s">
        <v>32</v>
      </c>
      <c r="AX1544" s="13" t="s">
        <v>76</v>
      </c>
      <c r="AY1544" s="251" t="s">
        <v>224</v>
      </c>
    </row>
    <row r="1545" s="14" customFormat="1">
      <c r="A1545" s="14"/>
      <c r="B1545" s="252"/>
      <c r="C1545" s="253"/>
      <c r="D1545" s="243" t="s">
        <v>233</v>
      </c>
      <c r="E1545" s="254" t="s">
        <v>1</v>
      </c>
      <c r="F1545" s="255" t="s">
        <v>2421</v>
      </c>
      <c r="G1545" s="253"/>
      <c r="H1545" s="256">
        <v>1.8140000000000001</v>
      </c>
      <c r="I1545" s="257"/>
      <c r="J1545" s="253"/>
      <c r="K1545" s="253"/>
      <c r="L1545" s="258"/>
      <c r="M1545" s="296"/>
      <c r="N1545" s="297"/>
      <c r="O1545" s="297"/>
      <c r="P1545" s="297"/>
      <c r="Q1545" s="297"/>
      <c r="R1545" s="297"/>
      <c r="S1545" s="297"/>
      <c r="T1545" s="29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2" t="s">
        <v>233</v>
      </c>
      <c r="AU1545" s="262" t="s">
        <v>85</v>
      </c>
      <c r="AV1545" s="14" t="s">
        <v>85</v>
      </c>
      <c r="AW1545" s="14" t="s">
        <v>32</v>
      </c>
      <c r="AX1545" s="14" t="s">
        <v>83</v>
      </c>
      <c r="AY1545" s="262" t="s">
        <v>224</v>
      </c>
    </row>
    <row r="1546" s="2" customFormat="1" ht="6.96" customHeight="1">
      <c r="A1546" s="39"/>
      <c r="B1546" s="67"/>
      <c r="C1546" s="68"/>
      <c r="D1546" s="68"/>
      <c r="E1546" s="68"/>
      <c r="F1546" s="68"/>
      <c r="G1546" s="68"/>
      <c r="H1546" s="68"/>
      <c r="I1546" s="68"/>
      <c r="J1546" s="68"/>
      <c r="K1546" s="68"/>
      <c r="L1546" s="45"/>
      <c r="M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</row>
  </sheetData>
  <sheetProtection sheet="1" autoFilter="0" formatColumns="0" formatRows="0" objects="1" scenarios="1" spinCount="100000" saltValue="kGeoHKFDXVekrvehreYl0VkOvwj+PehgtDDOlA9CoIEsOI2sTblaHQWhCHywVECfiNyK9GuJLsXYCTI+nGdIdw==" hashValue="SisveIhcQ93P0y6TGoSNPICU5qjR/Kv3uUX+OImF5NcE4VF5C1tgyYYLJJKkWLr/CR3FxG0qZtF80U8MUpxtrA==" algorithmName="SHA-512" password="CC35"/>
  <autoFilter ref="C147:K15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1" customFormat="1" ht="12" customHeight="1">
      <c r="B8" s="21"/>
      <c r="D8" s="152" t="s">
        <v>156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11. 1. 2023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ROUND((SUM(BE134:BE292)),  2)</f>
        <v>0</v>
      </c>
      <c r="G35" s="39"/>
      <c r="H35" s="39"/>
      <c r="I35" s="166">
        <v>0.20999999999999999</v>
      </c>
      <c r="J35" s="165">
        <f>ROUND(((SUM(BE134:BE292))*I35),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ROUND((SUM(BF134:BF292)),  2)</f>
        <v>0</v>
      </c>
      <c r="G36" s="39"/>
      <c r="H36" s="39"/>
      <c r="I36" s="166">
        <v>0.12</v>
      </c>
      <c r="J36" s="165">
        <f>ROUND(((SUM(BF134:BF292))*I36),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ROUND((SUM(BG134:BG292)),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ROUND((SUM(BH134:BH292)),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ROUND((SUM(BI134:BI292)),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D1.4.1 Zdravotechnika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Valašské Meziříčí</v>
      </c>
      <c r="G91" s="41"/>
      <c r="H91" s="41"/>
      <c r="I91" s="33" t="s">
        <v>22</v>
      </c>
      <c r="J91" s="80" t="str">
        <f>IF(J14="","",J14)</f>
        <v>11. 1. 2023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Valašské Meziříčí</v>
      </c>
      <c r="G93" s="41"/>
      <c r="H93" s="41"/>
      <c r="I93" s="33" t="s">
        <v>30</v>
      </c>
      <c r="J93" s="37" t="str">
        <f>E23</f>
        <v>Ing.arch.Petr Klier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Fajfrová Irena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181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182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185</v>
      </c>
      <c r="E101" s="198"/>
      <c r="F101" s="198"/>
      <c r="G101" s="198"/>
      <c r="H101" s="198"/>
      <c r="I101" s="198"/>
      <c r="J101" s="199">
        <f>J154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187</v>
      </c>
      <c r="E102" s="198"/>
      <c r="F102" s="198"/>
      <c r="G102" s="198"/>
      <c r="H102" s="198"/>
      <c r="I102" s="198"/>
      <c r="J102" s="199">
        <f>J157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189</v>
      </c>
      <c r="E103" s="198"/>
      <c r="F103" s="198"/>
      <c r="G103" s="198"/>
      <c r="H103" s="198"/>
      <c r="I103" s="198"/>
      <c r="J103" s="199">
        <f>J162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190</v>
      </c>
      <c r="E104" s="198"/>
      <c r="F104" s="198"/>
      <c r="G104" s="198"/>
      <c r="H104" s="198"/>
      <c r="I104" s="198"/>
      <c r="J104" s="199">
        <f>J168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191</v>
      </c>
      <c r="E105" s="193"/>
      <c r="F105" s="193"/>
      <c r="G105" s="193"/>
      <c r="H105" s="193"/>
      <c r="I105" s="193"/>
      <c r="J105" s="194">
        <f>J170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2423</v>
      </c>
      <c r="E106" s="198"/>
      <c r="F106" s="198"/>
      <c r="G106" s="198"/>
      <c r="H106" s="198"/>
      <c r="I106" s="198"/>
      <c r="J106" s="199">
        <f>J171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2424</v>
      </c>
      <c r="E107" s="198"/>
      <c r="F107" s="198"/>
      <c r="G107" s="198"/>
      <c r="H107" s="198"/>
      <c r="I107" s="198"/>
      <c r="J107" s="199">
        <f>J194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2425</v>
      </c>
      <c r="E108" s="198"/>
      <c r="F108" s="198"/>
      <c r="G108" s="198"/>
      <c r="H108" s="198"/>
      <c r="I108" s="198"/>
      <c r="J108" s="199">
        <f>J246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2426</v>
      </c>
      <c r="E109" s="198"/>
      <c r="F109" s="198"/>
      <c r="G109" s="198"/>
      <c r="H109" s="198"/>
      <c r="I109" s="198"/>
      <c r="J109" s="199">
        <f>J251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2427</v>
      </c>
      <c r="E110" s="198"/>
      <c r="F110" s="198"/>
      <c r="G110" s="198"/>
      <c r="H110" s="198"/>
      <c r="I110" s="198"/>
      <c r="J110" s="199">
        <f>J255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2428</v>
      </c>
      <c r="E111" s="198"/>
      <c r="F111" s="198"/>
      <c r="G111" s="198"/>
      <c r="H111" s="198"/>
      <c r="I111" s="198"/>
      <c r="J111" s="199">
        <f>J286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2429</v>
      </c>
      <c r="E112" s="198"/>
      <c r="F112" s="198"/>
      <c r="G112" s="198"/>
      <c r="H112" s="198"/>
      <c r="I112" s="198"/>
      <c r="J112" s="199">
        <f>J290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209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Rekonstrukce sportovně - kulturního areálu TJ Juřina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156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5" t="s">
        <v>159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162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02 - D1.4.1 Zdravotechnika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>Valašské Meziříčí</v>
      </c>
      <c r="G128" s="41"/>
      <c r="H128" s="41"/>
      <c r="I128" s="33" t="s">
        <v>22</v>
      </c>
      <c r="J128" s="80" t="str">
        <f>IF(J14="","",J14)</f>
        <v>11. 1. 2023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Město Valašské Meziříčí</v>
      </c>
      <c r="G130" s="41"/>
      <c r="H130" s="41"/>
      <c r="I130" s="33" t="s">
        <v>30</v>
      </c>
      <c r="J130" s="37" t="str">
        <f>E23</f>
        <v>Ing.arch.Petr Klier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>Fajfrová Irena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210</v>
      </c>
      <c r="D133" s="204" t="s">
        <v>61</v>
      </c>
      <c r="E133" s="204" t="s">
        <v>57</v>
      </c>
      <c r="F133" s="204" t="s">
        <v>58</v>
      </c>
      <c r="G133" s="204" t="s">
        <v>211</v>
      </c>
      <c r="H133" s="204" t="s">
        <v>212</v>
      </c>
      <c r="I133" s="204" t="s">
        <v>213</v>
      </c>
      <c r="J133" s="204" t="s">
        <v>178</v>
      </c>
      <c r="K133" s="205" t="s">
        <v>214</v>
      </c>
      <c r="L133" s="206"/>
      <c r="M133" s="101" t="s">
        <v>1</v>
      </c>
      <c r="N133" s="102" t="s">
        <v>40</v>
      </c>
      <c r="O133" s="102" t="s">
        <v>215</v>
      </c>
      <c r="P133" s="102" t="s">
        <v>216</v>
      </c>
      <c r="Q133" s="102" t="s">
        <v>217</v>
      </c>
      <c r="R133" s="102" t="s">
        <v>218</v>
      </c>
      <c r="S133" s="102" t="s">
        <v>219</v>
      </c>
      <c r="T133" s="103" t="s">
        <v>220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221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P135+P170</f>
        <v>0</v>
      </c>
      <c r="Q134" s="105"/>
      <c r="R134" s="209">
        <f>R135+R170</f>
        <v>22.067301499999999</v>
      </c>
      <c r="S134" s="105"/>
      <c r="T134" s="210">
        <f>T135+T170</f>
        <v>0.52352999999999994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180</v>
      </c>
      <c r="BK134" s="211">
        <f>BK135+BK170</f>
        <v>0</v>
      </c>
    </row>
    <row r="135" s="12" customFormat="1" ht="25.92" customHeight="1">
      <c r="A135" s="12"/>
      <c r="B135" s="212"/>
      <c r="C135" s="213"/>
      <c r="D135" s="214" t="s">
        <v>75</v>
      </c>
      <c r="E135" s="215" t="s">
        <v>222</v>
      </c>
      <c r="F135" s="215" t="s">
        <v>223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P136+P154+P157+P162+P168</f>
        <v>0</v>
      </c>
      <c r="Q135" s="220"/>
      <c r="R135" s="221">
        <f>R136+R154+R157+R162+R168</f>
        <v>20.014732500000001</v>
      </c>
      <c r="S135" s="220"/>
      <c r="T135" s="222">
        <f>T136+T154+T157+T162+T168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76</v>
      </c>
      <c r="AY135" s="223" t="s">
        <v>224</v>
      </c>
      <c r="BK135" s="225">
        <f>BK136+BK154+BK157+BK162+BK168</f>
        <v>0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83</v>
      </c>
      <c r="F136" s="226" t="s">
        <v>225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SUM(P137:P153)</f>
        <v>0</v>
      </c>
      <c r="Q136" s="220"/>
      <c r="R136" s="221">
        <f>SUM(R137:R153)</f>
        <v>15.75</v>
      </c>
      <c r="S136" s="220"/>
      <c r="T136" s="222">
        <f>SUM(T137:T153)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83</v>
      </c>
      <c r="AT136" s="224" t="s">
        <v>75</v>
      </c>
      <c r="AU136" s="224" t="s">
        <v>83</v>
      </c>
      <c r="AY136" s="223" t="s">
        <v>224</v>
      </c>
      <c r="BK136" s="225">
        <f>SUM(BK137:BK153)</f>
        <v>0</v>
      </c>
    </row>
    <row r="137" s="2" customFormat="1" ht="33" customHeight="1">
      <c r="A137" s="39"/>
      <c r="B137" s="40"/>
      <c r="C137" s="228" t="s">
        <v>83</v>
      </c>
      <c r="D137" s="228" t="s">
        <v>226</v>
      </c>
      <c r="E137" s="229" t="s">
        <v>244</v>
      </c>
      <c r="F137" s="230" t="s">
        <v>245</v>
      </c>
      <c r="G137" s="231" t="s">
        <v>229</v>
      </c>
      <c r="H137" s="232">
        <v>27</v>
      </c>
      <c r="I137" s="233"/>
      <c r="J137" s="234">
        <f>ROUND(I137*H137,2)</f>
        <v>0</v>
      </c>
      <c r="K137" s="230" t="s">
        <v>230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231</v>
      </c>
      <c r="AT137" s="239" t="s">
        <v>226</v>
      </c>
      <c r="AU137" s="239" t="s">
        <v>85</v>
      </c>
      <c r="AY137" s="18" t="s">
        <v>224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231</v>
      </c>
      <c r="BM137" s="239" t="s">
        <v>2430</v>
      </c>
    </row>
    <row r="138" s="14" customFormat="1">
      <c r="A138" s="14"/>
      <c r="B138" s="252"/>
      <c r="C138" s="253"/>
      <c r="D138" s="243" t="s">
        <v>233</v>
      </c>
      <c r="E138" s="254" t="s">
        <v>1</v>
      </c>
      <c r="F138" s="255" t="s">
        <v>2431</v>
      </c>
      <c r="G138" s="253"/>
      <c r="H138" s="256">
        <v>27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233</v>
      </c>
      <c r="AU138" s="262" t="s">
        <v>85</v>
      </c>
      <c r="AV138" s="14" t="s">
        <v>85</v>
      </c>
      <c r="AW138" s="14" t="s">
        <v>32</v>
      </c>
      <c r="AX138" s="14" t="s">
        <v>83</v>
      </c>
      <c r="AY138" s="262" t="s">
        <v>224</v>
      </c>
    </row>
    <row r="139" s="2" customFormat="1" ht="33" customHeight="1">
      <c r="A139" s="39"/>
      <c r="B139" s="40"/>
      <c r="C139" s="228" t="s">
        <v>85</v>
      </c>
      <c r="D139" s="228" t="s">
        <v>226</v>
      </c>
      <c r="E139" s="229" t="s">
        <v>2432</v>
      </c>
      <c r="F139" s="230" t="s">
        <v>2433</v>
      </c>
      <c r="G139" s="231" t="s">
        <v>229</v>
      </c>
      <c r="H139" s="232">
        <v>10.125</v>
      </c>
      <c r="I139" s="233"/>
      <c r="J139" s="234">
        <f>ROUND(I139*H139,2)</f>
        <v>0</v>
      </c>
      <c r="K139" s="230" t="s">
        <v>230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231</v>
      </c>
      <c r="AT139" s="239" t="s">
        <v>226</v>
      </c>
      <c r="AU139" s="239" t="s">
        <v>85</v>
      </c>
      <c r="AY139" s="18" t="s">
        <v>224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231</v>
      </c>
      <c r="BM139" s="239" t="s">
        <v>2434</v>
      </c>
    </row>
    <row r="140" s="13" customFormat="1">
      <c r="A140" s="13"/>
      <c r="B140" s="241"/>
      <c r="C140" s="242"/>
      <c r="D140" s="243" t="s">
        <v>233</v>
      </c>
      <c r="E140" s="244" t="s">
        <v>1</v>
      </c>
      <c r="F140" s="245" t="s">
        <v>2435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233</v>
      </c>
      <c r="AU140" s="251" t="s">
        <v>85</v>
      </c>
      <c r="AV140" s="13" t="s">
        <v>83</v>
      </c>
      <c r="AW140" s="13" t="s">
        <v>32</v>
      </c>
      <c r="AX140" s="13" t="s">
        <v>76</v>
      </c>
      <c r="AY140" s="251" t="s">
        <v>224</v>
      </c>
    </row>
    <row r="141" s="14" customFormat="1">
      <c r="A141" s="14"/>
      <c r="B141" s="252"/>
      <c r="C141" s="253"/>
      <c r="D141" s="243" t="s">
        <v>233</v>
      </c>
      <c r="E141" s="254" t="s">
        <v>1</v>
      </c>
      <c r="F141" s="255" t="s">
        <v>2436</v>
      </c>
      <c r="G141" s="253"/>
      <c r="H141" s="256">
        <v>10.125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233</v>
      </c>
      <c r="AU141" s="262" t="s">
        <v>85</v>
      </c>
      <c r="AV141" s="14" t="s">
        <v>85</v>
      </c>
      <c r="AW141" s="14" t="s">
        <v>32</v>
      </c>
      <c r="AX141" s="14" t="s">
        <v>83</v>
      </c>
      <c r="AY141" s="262" t="s">
        <v>224</v>
      </c>
    </row>
    <row r="142" s="2" customFormat="1" ht="37.8" customHeight="1">
      <c r="A142" s="39"/>
      <c r="B142" s="40"/>
      <c r="C142" s="228" t="s">
        <v>243</v>
      </c>
      <c r="D142" s="228" t="s">
        <v>226</v>
      </c>
      <c r="E142" s="229" t="s">
        <v>2437</v>
      </c>
      <c r="F142" s="230" t="s">
        <v>2438</v>
      </c>
      <c r="G142" s="231" t="s">
        <v>229</v>
      </c>
      <c r="H142" s="232">
        <v>101.25</v>
      </c>
      <c r="I142" s="233"/>
      <c r="J142" s="234">
        <f>ROUND(I142*H142,2)</f>
        <v>0</v>
      </c>
      <c r="K142" s="230" t="s">
        <v>230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231</v>
      </c>
      <c r="AT142" s="239" t="s">
        <v>226</v>
      </c>
      <c r="AU142" s="239" t="s">
        <v>85</v>
      </c>
      <c r="AY142" s="18" t="s">
        <v>224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231</v>
      </c>
      <c r="BM142" s="239" t="s">
        <v>2439</v>
      </c>
    </row>
    <row r="143" s="14" customFormat="1">
      <c r="A143" s="14"/>
      <c r="B143" s="252"/>
      <c r="C143" s="253"/>
      <c r="D143" s="243" t="s">
        <v>233</v>
      </c>
      <c r="E143" s="254" t="s">
        <v>1</v>
      </c>
      <c r="F143" s="255" t="s">
        <v>2440</v>
      </c>
      <c r="G143" s="253"/>
      <c r="H143" s="256">
        <v>101.25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233</v>
      </c>
      <c r="AU143" s="262" t="s">
        <v>85</v>
      </c>
      <c r="AV143" s="14" t="s">
        <v>85</v>
      </c>
      <c r="AW143" s="14" t="s">
        <v>32</v>
      </c>
      <c r="AX143" s="14" t="s">
        <v>83</v>
      </c>
      <c r="AY143" s="262" t="s">
        <v>224</v>
      </c>
    </row>
    <row r="144" s="2" customFormat="1" ht="33" customHeight="1">
      <c r="A144" s="39"/>
      <c r="B144" s="40"/>
      <c r="C144" s="228" t="s">
        <v>231</v>
      </c>
      <c r="D144" s="228" t="s">
        <v>226</v>
      </c>
      <c r="E144" s="229" t="s">
        <v>2441</v>
      </c>
      <c r="F144" s="230" t="s">
        <v>2442</v>
      </c>
      <c r="G144" s="231" t="s">
        <v>332</v>
      </c>
      <c r="H144" s="232">
        <v>16.908999999999999</v>
      </c>
      <c r="I144" s="233"/>
      <c r="J144" s="234">
        <f>ROUND(I144*H144,2)</f>
        <v>0</v>
      </c>
      <c r="K144" s="230" t="s">
        <v>230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231</v>
      </c>
      <c r="AT144" s="239" t="s">
        <v>226</v>
      </c>
      <c r="AU144" s="239" t="s">
        <v>85</v>
      </c>
      <c r="AY144" s="18" t="s">
        <v>224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231</v>
      </c>
      <c r="BM144" s="239" t="s">
        <v>2443</v>
      </c>
    </row>
    <row r="145" s="14" customFormat="1">
      <c r="A145" s="14"/>
      <c r="B145" s="252"/>
      <c r="C145" s="253"/>
      <c r="D145" s="243" t="s">
        <v>233</v>
      </c>
      <c r="E145" s="254" t="s">
        <v>1</v>
      </c>
      <c r="F145" s="255" t="s">
        <v>2444</v>
      </c>
      <c r="G145" s="253"/>
      <c r="H145" s="256">
        <v>16.908999999999999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233</v>
      </c>
      <c r="AU145" s="262" t="s">
        <v>85</v>
      </c>
      <c r="AV145" s="14" t="s">
        <v>85</v>
      </c>
      <c r="AW145" s="14" t="s">
        <v>32</v>
      </c>
      <c r="AX145" s="14" t="s">
        <v>83</v>
      </c>
      <c r="AY145" s="262" t="s">
        <v>224</v>
      </c>
    </row>
    <row r="146" s="2" customFormat="1" ht="16.5" customHeight="1">
      <c r="A146" s="39"/>
      <c r="B146" s="40"/>
      <c r="C146" s="228" t="s">
        <v>264</v>
      </c>
      <c r="D146" s="228" t="s">
        <v>226</v>
      </c>
      <c r="E146" s="229" t="s">
        <v>2445</v>
      </c>
      <c r="F146" s="230" t="s">
        <v>2446</v>
      </c>
      <c r="G146" s="231" t="s">
        <v>229</v>
      </c>
      <c r="H146" s="232">
        <v>10.125</v>
      </c>
      <c r="I146" s="233"/>
      <c r="J146" s="234">
        <f>ROUND(I146*H146,2)</f>
        <v>0</v>
      </c>
      <c r="K146" s="230" t="s">
        <v>230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231</v>
      </c>
      <c r="AT146" s="239" t="s">
        <v>226</v>
      </c>
      <c r="AU146" s="239" t="s">
        <v>85</v>
      </c>
      <c r="AY146" s="18" t="s">
        <v>224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231</v>
      </c>
      <c r="BM146" s="239" t="s">
        <v>2447</v>
      </c>
    </row>
    <row r="147" s="14" customFormat="1">
      <c r="A147" s="14"/>
      <c r="B147" s="252"/>
      <c r="C147" s="253"/>
      <c r="D147" s="243" t="s">
        <v>233</v>
      </c>
      <c r="E147" s="254" t="s">
        <v>1</v>
      </c>
      <c r="F147" s="255" t="s">
        <v>2448</v>
      </c>
      <c r="G147" s="253"/>
      <c r="H147" s="256">
        <v>10.125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233</v>
      </c>
      <c r="AU147" s="262" t="s">
        <v>85</v>
      </c>
      <c r="AV147" s="14" t="s">
        <v>85</v>
      </c>
      <c r="AW147" s="14" t="s">
        <v>32</v>
      </c>
      <c r="AX147" s="14" t="s">
        <v>83</v>
      </c>
      <c r="AY147" s="262" t="s">
        <v>224</v>
      </c>
    </row>
    <row r="148" s="2" customFormat="1" ht="24.15" customHeight="1">
      <c r="A148" s="39"/>
      <c r="B148" s="40"/>
      <c r="C148" s="228" t="s">
        <v>270</v>
      </c>
      <c r="D148" s="228" t="s">
        <v>226</v>
      </c>
      <c r="E148" s="229" t="s">
        <v>2449</v>
      </c>
      <c r="F148" s="230" t="s">
        <v>2450</v>
      </c>
      <c r="G148" s="231" t="s">
        <v>229</v>
      </c>
      <c r="H148" s="232">
        <v>16.875</v>
      </c>
      <c r="I148" s="233"/>
      <c r="J148" s="234">
        <f>ROUND(I148*H148,2)</f>
        <v>0</v>
      </c>
      <c r="K148" s="230" t="s">
        <v>230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231</v>
      </c>
      <c r="AT148" s="239" t="s">
        <v>226</v>
      </c>
      <c r="AU148" s="239" t="s">
        <v>85</v>
      </c>
      <c r="AY148" s="18" t="s">
        <v>224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231</v>
      </c>
      <c r="BM148" s="239" t="s">
        <v>2451</v>
      </c>
    </row>
    <row r="149" s="14" customFormat="1">
      <c r="A149" s="14"/>
      <c r="B149" s="252"/>
      <c r="C149" s="253"/>
      <c r="D149" s="243" t="s">
        <v>233</v>
      </c>
      <c r="E149" s="254" t="s">
        <v>1</v>
      </c>
      <c r="F149" s="255" t="s">
        <v>2452</v>
      </c>
      <c r="G149" s="253"/>
      <c r="H149" s="256">
        <v>16.875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233</v>
      </c>
      <c r="AU149" s="262" t="s">
        <v>85</v>
      </c>
      <c r="AV149" s="14" t="s">
        <v>85</v>
      </c>
      <c r="AW149" s="14" t="s">
        <v>32</v>
      </c>
      <c r="AX149" s="14" t="s">
        <v>83</v>
      </c>
      <c r="AY149" s="262" t="s">
        <v>224</v>
      </c>
    </row>
    <row r="150" s="2" customFormat="1" ht="24.15" customHeight="1">
      <c r="A150" s="39"/>
      <c r="B150" s="40"/>
      <c r="C150" s="228" t="s">
        <v>275</v>
      </c>
      <c r="D150" s="228" t="s">
        <v>226</v>
      </c>
      <c r="E150" s="229" t="s">
        <v>2453</v>
      </c>
      <c r="F150" s="230" t="s">
        <v>2454</v>
      </c>
      <c r="G150" s="231" t="s">
        <v>229</v>
      </c>
      <c r="H150" s="232">
        <v>7.875</v>
      </c>
      <c r="I150" s="233"/>
      <c r="J150" s="234">
        <f>ROUND(I150*H150,2)</f>
        <v>0</v>
      </c>
      <c r="K150" s="230" t="s">
        <v>230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231</v>
      </c>
      <c r="AT150" s="239" t="s">
        <v>226</v>
      </c>
      <c r="AU150" s="239" t="s">
        <v>85</v>
      </c>
      <c r="AY150" s="18" t="s">
        <v>224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231</v>
      </c>
      <c r="BM150" s="239" t="s">
        <v>2455</v>
      </c>
    </row>
    <row r="151" s="14" customFormat="1">
      <c r="A151" s="14"/>
      <c r="B151" s="252"/>
      <c r="C151" s="253"/>
      <c r="D151" s="243" t="s">
        <v>233</v>
      </c>
      <c r="E151" s="254" t="s">
        <v>1</v>
      </c>
      <c r="F151" s="255" t="s">
        <v>2456</v>
      </c>
      <c r="G151" s="253"/>
      <c r="H151" s="256">
        <v>7.875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233</v>
      </c>
      <c r="AU151" s="262" t="s">
        <v>85</v>
      </c>
      <c r="AV151" s="14" t="s">
        <v>85</v>
      </c>
      <c r="AW151" s="14" t="s">
        <v>32</v>
      </c>
      <c r="AX151" s="14" t="s">
        <v>83</v>
      </c>
      <c r="AY151" s="262" t="s">
        <v>224</v>
      </c>
    </row>
    <row r="152" s="2" customFormat="1" ht="16.5" customHeight="1">
      <c r="A152" s="39"/>
      <c r="B152" s="40"/>
      <c r="C152" s="285" t="s">
        <v>293</v>
      </c>
      <c r="D152" s="285" t="s">
        <v>420</v>
      </c>
      <c r="E152" s="286" t="s">
        <v>2457</v>
      </c>
      <c r="F152" s="287" t="s">
        <v>2458</v>
      </c>
      <c r="G152" s="288" t="s">
        <v>332</v>
      </c>
      <c r="H152" s="289">
        <v>15.75</v>
      </c>
      <c r="I152" s="290"/>
      <c r="J152" s="291">
        <f>ROUND(I152*H152,2)</f>
        <v>0</v>
      </c>
      <c r="K152" s="287" t="s">
        <v>230</v>
      </c>
      <c r="L152" s="292"/>
      <c r="M152" s="293" t="s">
        <v>1</v>
      </c>
      <c r="N152" s="294" t="s">
        <v>41</v>
      </c>
      <c r="O152" s="92"/>
      <c r="P152" s="237">
        <f>O152*H152</f>
        <v>0</v>
      </c>
      <c r="Q152" s="237">
        <v>1</v>
      </c>
      <c r="R152" s="237">
        <f>Q152*H152</f>
        <v>15.75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293</v>
      </c>
      <c r="AT152" s="239" t="s">
        <v>420</v>
      </c>
      <c r="AU152" s="239" t="s">
        <v>85</v>
      </c>
      <c r="AY152" s="18" t="s">
        <v>224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231</v>
      </c>
      <c r="BM152" s="239" t="s">
        <v>2459</v>
      </c>
    </row>
    <row r="153" s="14" customFormat="1">
      <c r="A153" s="14"/>
      <c r="B153" s="252"/>
      <c r="C153" s="253"/>
      <c r="D153" s="243" t="s">
        <v>233</v>
      </c>
      <c r="E153" s="253"/>
      <c r="F153" s="255" t="s">
        <v>2460</v>
      </c>
      <c r="G153" s="253"/>
      <c r="H153" s="256">
        <v>15.75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233</v>
      </c>
      <c r="AU153" s="262" t="s">
        <v>85</v>
      </c>
      <c r="AV153" s="14" t="s">
        <v>85</v>
      </c>
      <c r="AW153" s="14" t="s">
        <v>4</v>
      </c>
      <c r="AX153" s="14" t="s">
        <v>83</v>
      </c>
      <c r="AY153" s="262" t="s">
        <v>224</v>
      </c>
    </row>
    <row r="154" s="12" customFormat="1" ht="22.8" customHeight="1">
      <c r="A154" s="12"/>
      <c r="B154" s="212"/>
      <c r="C154" s="213"/>
      <c r="D154" s="214" t="s">
        <v>75</v>
      </c>
      <c r="E154" s="226" t="s">
        <v>231</v>
      </c>
      <c r="F154" s="226" t="s">
        <v>512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SUM(P155:P156)</f>
        <v>0</v>
      </c>
      <c r="Q154" s="220"/>
      <c r="R154" s="221">
        <f>SUM(R155:R156)</f>
        <v>4.2542325000000005</v>
      </c>
      <c r="S154" s="220"/>
      <c r="T154" s="22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83</v>
      </c>
      <c r="AT154" s="224" t="s">
        <v>75</v>
      </c>
      <c r="AU154" s="224" t="s">
        <v>83</v>
      </c>
      <c r="AY154" s="223" t="s">
        <v>224</v>
      </c>
      <c r="BK154" s="225">
        <f>SUM(BK155:BK156)</f>
        <v>0</v>
      </c>
    </row>
    <row r="155" s="2" customFormat="1" ht="24.15" customHeight="1">
      <c r="A155" s="39"/>
      <c r="B155" s="40"/>
      <c r="C155" s="228" t="s">
        <v>303</v>
      </c>
      <c r="D155" s="228" t="s">
        <v>226</v>
      </c>
      <c r="E155" s="229" t="s">
        <v>2461</v>
      </c>
      <c r="F155" s="230" t="s">
        <v>2462</v>
      </c>
      <c r="G155" s="231" t="s">
        <v>229</v>
      </c>
      <c r="H155" s="232">
        <v>2.25</v>
      </c>
      <c r="I155" s="233"/>
      <c r="J155" s="234">
        <f>ROUND(I155*H155,2)</f>
        <v>0</v>
      </c>
      <c r="K155" s="230" t="s">
        <v>230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1.8907700000000001</v>
      </c>
      <c r="R155" s="237">
        <f>Q155*H155</f>
        <v>4.2542325000000005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231</v>
      </c>
      <c r="AT155" s="239" t="s">
        <v>226</v>
      </c>
      <c r="AU155" s="239" t="s">
        <v>85</v>
      </c>
      <c r="AY155" s="18" t="s">
        <v>224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231</v>
      </c>
      <c r="BM155" s="239" t="s">
        <v>2463</v>
      </c>
    </row>
    <row r="156" s="14" customFormat="1">
      <c r="A156" s="14"/>
      <c r="B156" s="252"/>
      <c r="C156" s="253"/>
      <c r="D156" s="243" t="s">
        <v>233</v>
      </c>
      <c r="E156" s="254" t="s">
        <v>1</v>
      </c>
      <c r="F156" s="255" t="s">
        <v>2464</v>
      </c>
      <c r="G156" s="253"/>
      <c r="H156" s="256">
        <v>2.25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233</v>
      </c>
      <c r="AU156" s="262" t="s">
        <v>85</v>
      </c>
      <c r="AV156" s="14" t="s">
        <v>85</v>
      </c>
      <c r="AW156" s="14" t="s">
        <v>32</v>
      </c>
      <c r="AX156" s="14" t="s">
        <v>83</v>
      </c>
      <c r="AY156" s="262" t="s">
        <v>224</v>
      </c>
    </row>
    <row r="157" s="12" customFormat="1" ht="22.8" customHeight="1">
      <c r="A157" s="12"/>
      <c r="B157" s="212"/>
      <c r="C157" s="213"/>
      <c r="D157" s="214" t="s">
        <v>75</v>
      </c>
      <c r="E157" s="226" t="s">
        <v>293</v>
      </c>
      <c r="F157" s="226" t="s">
        <v>909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SUM(P158:P161)</f>
        <v>0</v>
      </c>
      <c r="Q157" s="220"/>
      <c r="R157" s="221">
        <f>SUM(R158:R161)</f>
        <v>0.010500000000000001</v>
      </c>
      <c r="S157" s="220"/>
      <c r="T157" s="222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83</v>
      </c>
      <c r="AY157" s="223" t="s">
        <v>224</v>
      </c>
      <c r="BK157" s="225">
        <f>SUM(BK158:BK161)</f>
        <v>0</v>
      </c>
    </row>
    <row r="158" s="2" customFormat="1" ht="24.15" customHeight="1">
      <c r="A158" s="39"/>
      <c r="B158" s="40"/>
      <c r="C158" s="228" t="s">
        <v>316</v>
      </c>
      <c r="D158" s="228" t="s">
        <v>226</v>
      </c>
      <c r="E158" s="229" t="s">
        <v>2465</v>
      </c>
      <c r="F158" s="230" t="s">
        <v>2466</v>
      </c>
      <c r="G158" s="231" t="s">
        <v>416</v>
      </c>
      <c r="H158" s="232">
        <v>37.5</v>
      </c>
      <c r="I158" s="233"/>
      <c r="J158" s="234">
        <f>ROUND(I158*H158,2)</f>
        <v>0</v>
      </c>
      <c r="K158" s="230" t="s">
        <v>230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231</v>
      </c>
      <c r="AT158" s="239" t="s">
        <v>226</v>
      </c>
      <c r="AU158" s="239" t="s">
        <v>85</v>
      </c>
      <c r="AY158" s="18" t="s">
        <v>224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231</v>
      </c>
      <c r="BM158" s="239" t="s">
        <v>2467</v>
      </c>
    </row>
    <row r="159" s="2" customFormat="1" ht="16.5" customHeight="1">
      <c r="A159" s="39"/>
      <c r="B159" s="40"/>
      <c r="C159" s="228" t="s">
        <v>321</v>
      </c>
      <c r="D159" s="228" t="s">
        <v>226</v>
      </c>
      <c r="E159" s="229" t="s">
        <v>2468</v>
      </c>
      <c r="F159" s="230" t="s">
        <v>2469</v>
      </c>
      <c r="G159" s="231" t="s">
        <v>416</v>
      </c>
      <c r="H159" s="232">
        <v>37.5</v>
      </c>
      <c r="I159" s="233"/>
      <c r="J159" s="234">
        <f>ROUND(I159*H159,2)</f>
        <v>0</v>
      </c>
      <c r="K159" s="230" t="s">
        <v>230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231</v>
      </c>
      <c r="AT159" s="239" t="s">
        <v>226</v>
      </c>
      <c r="AU159" s="239" t="s">
        <v>85</v>
      </c>
      <c r="AY159" s="18" t="s">
        <v>224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231</v>
      </c>
      <c r="BM159" s="239" t="s">
        <v>2470</v>
      </c>
    </row>
    <row r="160" s="2" customFormat="1" ht="16.5" customHeight="1">
      <c r="A160" s="39"/>
      <c r="B160" s="40"/>
      <c r="C160" s="228" t="s">
        <v>8</v>
      </c>
      <c r="D160" s="228" t="s">
        <v>226</v>
      </c>
      <c r="E160" s="229" t="s">
        <v>2471</v>
      </c>
      <c r="F160" s="230" t="s">
        <v>2472</v>
      </c>
      <c r="G160" s="231" t="s">
        <v>416</v>
      </c>
      <c r="H160" s="232">
        <v>37.5</v>
      </c>
      <c r="I160" s="233"/>
      <c r="J160" s="234">
        <f>ROUND(I160*H160,2)</f>
        <v>0</v>
      </c>
      <c r="K160" s="230" t="s">
        <v>230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0.00019000000000000001</v>
      </c>
      <c r="R160" s="237">
        <f>Q160*H160</f>
        <v>0.0071250000000000003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231</v>
      </c>
      <c r="AT160" s="239" t="s">
        <v>226</v>
      </c>
      <c r="AU160" s="239" t="s">
        <v>85</v>
      </c>
      <c r="AY160" s="18" t="s">
        <v>224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231</v>
      </c>
      <c r="BM160" s="239" t="s">
        <v>2473</v>
      </c>
    </row>
    <row r="161" s="2" customFormat="1" ht="21.75" customHeight="1">
      <c r="A161" s="39"/>
      <c r="B161" s="40"/>
      <c r="C161" s="228" t="s">
        <v>329</v>
      </c>
      <c r="D161" s="228" t="s">
        <v>226</v>
      </c>
      <c r="E161" s="229" t="s">
        <v>2474</v>
      </c>
      <c r="F161" s="230" t="s">
        <v>2475</v>
      </c>
      <c r="G161" s="231" t="s">
        <v>416</v>
      </c>
      <c r="H161" s="232">
        <v>37.5</v>
      </c>
      <c r="I161" s="233"/>
      <c r="J161" s="234">
        <f>ROUND(I161*H161,2)</f>
        <v>0</v>
      </c>
      <c r="K161" s="230" t="s">
        <v>230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9.0000000000000006E-05</v>
      </c>
      <c r="R161" s="237">
        <f>Q161*H161</f>
        <v>0.0033750000000000004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231</v>
      </c>
      <c r="AT161" s="239" t="s">
        <v>226</v>
      </c>
      <c r="AU161" s="239" t="s">
        <v>85</v>
      </c>
      <c r="AY161" s="18" t="s">
        <v>224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231</v>
      </c>
      <c r="BM161" s="239" t="s">
        <v>2476</v>
      </c>
    </row>
    <row r="162" s="12" customFormat="1" ht="22.8" customHeight="1">
      <c r="A162" s="12"/>
      <c r="B162" s="212"/>
      <c r="C162" s="213"/>
      <c r="D162" s="214" t="s">
        <v>75</v>
      </c>
      <c r="E162" s="226" t="s">
        <v>1214</v>
      </c>
      <c r="F162" s="226" t="s">
        <v>1215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SUM(P163:P167)</f>
        <v>0</v>
      </c>
      <c r="Q162" s="220"/>
      <c r="R162" s="221">
        <f>SUM(R163:R167)</f>
        <v>0</v>
      </c>
      <c r="S162" s="220"/>
      <c r="T162" s="222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83</v>
      </c>
      <c r="AT162" s="224" t="s">
        <v>75</v>
      </c>
      <c r="AU162" s="224" t="s">
        <v>83</v>
      </c>
      <c r="AY162" s="223" t="s">
        <v>224</v>
      </c>
      <c r="BK162" s="225">
        <f>SUM(BK163:BK167)</f>
        <v>0</v>
      </c>
    </row>
    <row r="163" s="2" customFormat="1" ht="24.15" customHeight="1">
      <c r="A163" s="39"/>
      <c r="B163" s="40"/>
      <c r="C163" s="228" t="s">
        <v>337</v>
      </c>
      <c r="D163" s="228" t="s">
        <v>226</v>
      </c>
      <c r="E163" s="229" t="s">
        <v>2477</v>
      </c>
      <c r="F163" s="230" t="s">
        <v>2478</v>
      </c>
      <c r="G163" s="231" t="s">
        <v>332</v>
      </c>
      <c r="H163" s="232">
        <v>0.52400000000000002</v>
      </c>
      <c r="I163" s="233"/>
      <c r="J163" s="234">
        <f>ROUND(I163*H163,2)</f>
        <v>0</v>
      </c>
      <c r="K163" s="230" t="s">
        <v>230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231</v>
      </c>
      <c r="AT163" s="239" t="s">
        <v>226</v>
      </c>
      <c r="AU163" s="239" t="s">
        <v>85</v>
      </c>
      <c r="AY163" s="18" t="s">
        <v>224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231</v>
      </c>
      <c r="BM163" s="239" t="s">
        <v>2479</v>
      </c>
    </row>
    <row r="164" s="2" customFormat="1" ht="24.15" customHeight="1">
      <c r="A164" s="39"/>
      <c r="B164" s="40"/>
      <c r="C164" s="228" t="s">
        <v>355</v>
      </c>
      <c r="D164" s="228" t="s">
        <v>226</v>
      </c>
      <c r="E164" s="229" t="s">
        <v>1221</v>
      </c>
      <c r="F164" s="230" t="s">
        <v>1222</v>
      </c>
      <c r="G164" s="231" t="s">
        <v>332</v>
      </c>
      <c r="H164" s="232">
        <v>0.52400000000000002</v>
      </c>
      <c r="I164" s="233"/>
      <c r="J164" s="234">
        <f>ROUND(I164*H164,2)</f>
        <v>0</v>
      </c>
      <c r="K164" s="230" t="s">
        <v>230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231</v>
      </c>
      <c r="AT164" s="239" t="s">
        <v>226</v>
      </c>
      <c r="AU164" s="239" t="s">
        <v>85</v>
      </c>
      <c r="AY164" s="18" t="s">
        <v>224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231</v>
      </c>
      <c r="BM164" s="239" t="s">
        <v>2480</v>
      </c>
    </row>
    <row r="165" s="2" customFormat="1" ht="24.15" customHeight="1">
      <c r="A165" s="39"/>
      <c r="B165" s="40"/>
      <c r="C165" s="228" t="s">
        <v>363</v>
      </c>
      <c r="D165" s="228" t="s">
        <v>226</v>
      </c>
      <c r="E165" s="229" t="s">
        <v>1225</v>
      </c>
      <c r="F165" s="230" t="s">
        <v>1226</v>
      </c>
      <c r="G165" s="231" t="s">
        <v>332</v>
      </c>
      <c r="H165" s="232">
        <v>9.9559999999999995</v>
      </c>
      <c r="I165" s="233"/>
      <c r="J165" s="234">
        <f>ROUND(I165*H165,2)</f>
        <v>0</v>
      </c>
      <c r="K165" s="230" t="s">
        <v>230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231</v>
      </c>
      <c r="AT165" s="239" t="s">
        <v>226</v>
      </c>
      <c r="AU165" s="239" t="s">
        <v>85</v>
      </c>
      <c r="AY165" s="18" t="s">
        <v>224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231</v>
      </c>
      <c r="BM165" s="239" t="s">
        <v>2481</v>
      </c>
    </row>
    <row r="166" s="14" customFormat="1">
      <c r="A166" s="14"/>
      <c r="B166" s="252"/>
      <c r="C166" s="253"/>
      <c r="D166" s="243" t="s">
        <v>233</v>
      </c>
      <c r="E166" s="253"/>
      <c r="F166" s="255" t="s">
        <v>2482</v>
      </c>
      <c r="G166" s="253"/>
      <c r="H166" s="256">
        <v>9.9559999999999995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233</v>
      </c>
      <c r="AU166" s="262" t="s">
        <v>85</v>
      </c>
      <c r="AV166" s="14" t="s">
        <v>85</v>
      </c>
      <c r="AW166" s="14" t="s">
        <v>4</v>
      </c>
      <c r="AX166" s="14" t="s">
        <v>83</v>
      </c>
      <c r="AY166" s="262" t="s">
        <v>224</v>
      </c>
    </row>
    <row r="167" s="2" customFormat="1" ht="33" customHeight="1">
      <c r="A167" s="39"/>
      <c r="B167" s="40"/>
      <c r="C167" s="228" t="s">
        <v>369</v>
      </c>
      <c r="D167" s="228" t="s">
        <v>226</v>
      </c>
      <c r="E167" s="229" t="s">
        <v>1230</v>
      </c>
      <c r="F167" s="230" t="s">
        <v>1231</v>
      </c>
      <c r="G167" s="231" t="s">
        <v>332</v>
      </c>
      <c r="H167" s="232">
        <v>0.52400000000000002</v>
      </c>
      <c r="I167" s="233"/>
      <c r="J167" s="234">
        <f>ROUND(I167*H167,2)</f>
        <v>0</v>
      </c>
      <c r="K167" s="230" t="s">
        <v>230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231</v>
      </c>
      <c r="AT167" s="239" t="s">
        <v>226</v>
      </c>
      <c r="AU167" s="239" t="s">
        <v>85</v>
      </c>
      <c r="AY167" s="18" t="s">
        <v>224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231</v>
      </c>
      <c r="BM167" s="239" t="s">
        <v>2483</v>
      </c>
    </row>
    <row r="168" s="12" customFormat="1" ht="22.8" customHeight="1">
      <c r="A168" s="12"/>
      <c r="B168" s="212"/>
      <c r="C168" s="213"/>
      <c r="D168" s="214" t="s">
        <v>75</v>
      </c>
      <c r="E168" s="226" t="s">
        <v>1233</v>
      </c>
      <c r="F168" s="226" t="s">
        <v>1234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P169</f>
        <v>0</v>
      </c>
      <c r="Q168" s="220"/>
      <c r="R168" s="221">
        <f>R169</f>
        <v>0</v>
      </c>
      <c r="S168" s="220"/>
      <c r="T168" s="22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83</v>
      </c>
      <c r="AT168" s="224" t="s">
        <v>75</v>
      </c>
      <c r="AU168" s="224" t="s">
        <v>83</v>
      </c>
      <c r="AY168" s="223" t="s">
        <v>224</v>
      </c>
      <c r="BK168" s="225">
        <f>BK169</f>
        <v>0</v>
      </c>
    </row>
    <row r="169" s="2" customFormat="1" ht="24.15" customHeight="1">
      <c r="A169" s="39"/>
      <c r="B169" s="40"/>
      <c r="C169" s="228" t="s">
        <v>378</v>
      </c>
      <c r="D169" s="228" t="s">
        <v>226</v>
      </c>
      <c r="E169" s="229" t="s">
        <v>2484</v>
      </c>
      <c r="F169" s="230" t="s">
        <v>2485</v>
      </c>
      <c r="G169" s="231" t="s">
        <v>332</v>
      </c>
      <c r="H169" s="232">
        <v>20.015000000000001</v>
      </c>
      <c r="I169" s="233"/>
      <c r="J169" s="234">
        <f>ROUND(I169*H169,2)</f>
        <v>0</v>
      </c>
      <c r="K169" s="230" t="s">
        <v>230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231</v>
      </c>
      <c r="AT169" s="239" t="s">
        <v>226</v>
      </c>
      <c r="AU169" s="239" t="s">
        <v>85</v>
      </c>
      <c r="AY169" s="18" t="s">
        <v>224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231</v>
      </c>
      <c r="BM169" s="239" t="s">
        <v>2486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1239</v>
      </c>
      <c r="F170" s="215" t="s">
        <v>1240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P171+P194+P246+P251+P255+P286+P290</f>
        <v>0</v>
      </c>
      <c r="Q170" s="220"/>
      <c r="R170" s="221">
        <f>R171+R194+R246+R251+R255+R286+R290</f>
        <v>2.0525690000000001</v>
      </c>
      <c r="S170" s="220"/>
      <c r="T170" s="222">
        <f>T171+T194+T246+T251+T255+T286+T290</f>
        <v>0.52352999999999994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85</v>
      </c>
      <c r="AT170" s="224" t="s">
        <v>75</v>
      </c>
      <c r="AU170" s="224" t="s">
        <v>76</v>
      </c>
      <c r="AY170" s="223" t="s">
        <v>224</v>
      </c>
      <c r="BK170" s="225">
        <f>BK171+BK194+BK246+BK251+BK255+BK286+BK290</f>
        <v>0</v>
      </c>
    </row>
    <row r="171" s="12" customFormat="1" ht="22.8" customHeight="1">
      <c r="A171" s="12"/>
      <c r="B171" s="212"/>
      <c r="C171" s="213"/>
      <c r="D171" s="214" t="s">
        <v>75</v>
      </c>
      <c r="E171" s="226" t="s">
        <v>2487</v>
      </c>
      <c r="F171" s="226" t="s">
        <v>2488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SUM(P172:P193)</f>
        <v>0</v>
      </c>
      <c r="Q171" s="220"/>
      <c r="R171" s="221">
        <f>SUM(R172:R193)</f>
        <v>0.83615499999999998</v>
      </c>
      <c r="S171" s="220"/>
      <c r="T171" s="222">
        <f>SUM(T172:T193)</f>
        <v>0.0155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85</v>
      </c>
      <c r="AT171" s="224" t="s">
        <v>75</v>
      </c>
      <c r="AU171" s="224" t="s">
        <v>83</v>
      </c>
      <c r="AY171" s="223" t="s">
        <v>224</v>
      </c>
      <c r="BK171" s="225">
        <f>SUM(BK172:BK193)</f>
        <v>0</v>
      </c>
    </row>
    <row r="172" s="2" customFormat="1" ht="16.5" customHeight="1">
      <c r="A172" s="39"/>
      <c r="B172" s="40"/>
      <c r="C172" s="228" t="s">
        <v>395</v>
      </c>
      <c r="D172" s="228" t="s">
        <v>226</v>
      </c>
      <c r="E172" s="229" t="s">
        <v>2489</v>
      </c>
      <c r="F172" s="230" t="s">
        <v>2490</v>
      </c>
      <c r="G172" s="231" t="s">
        <v>398</v>
      </c>
      <c r="H172" s="232">
        <v>3</v>
      </c>
      <c r="I172" s="233"/>
      <c r="J172" s="234">
        <f>ROUND(I172*H172,2)</f>
        <v>0</v>
      </c>
      <c r="K172" s="230" t="s">
        <v>230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0.0018400000000000001</v>
      </c>
      <c r="R172" s="237">
        <f>Q172*H172</f>
        <v>0.0055200000000000006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363</v>
      </c>
      <c r="AT172" s="239" t="s">
        <v>226</v>
      </c>
      <c r="AU172" s="239" t="s">
        <v>85</v>
      </c>
      <c r="AY172" s="18" t="s">
        <v>224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363</v>
      </c>
      <c r="BM172" s="239" t="s">
        <v>2491</v>
      </c>
    </row>
    <row r="173" s="2" customFormat="1" ht="21.75" customHeight="1">
      <c r="A173" s="39"/>
      <c r="B173" s="40"/>
      <c r="C173" s="228" t="s">
        <v>401</v>
      </c>
      <c r="D173" s="228" t="s">
        <v>226</v>
      </c>
      <c r="E173" s="229" t="s">
        <v>2492</v>
      </c>
      <c r="F173" s="230" t="s">
        <v>2493</v>
      </c>
      <c r="G173" s="231" t="s">
        <v>416</v>
      </c>
      <c r="H173" s="232">
        <v>28.699999999999999</v>
      </c>
      <c r="I173" s="233"/>
      <c r="J173" s="234">
        <f>ROUND(I173*H173,2)</f>
        <v>0</v>
      </c>
      <c r="K173" s="230" t="s">
        <v>230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0.00142</v>
      </c>
      <c r="R173" s="237">
        <f>Q173*H173</f>
        <v>0.040753999999999999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363</v>
      </c>
      <c r="AT173" s="239" t="s">
        <v>226</v>
      </c>
      <c r="AU173" s="239" t="s">
        <v>85</v>
      </c>
      <c r="AY173" s="18" t="s">
        <v>224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363</v>
      </c>
      <c r="BM173" s="239" t="s">
        <v>2494</v>
      </c>
    </row>
    <row r="174" s="2" customFormat="1" ht="21.75" customHeight="1">
      <c r="A174" s="39"/>
      <c r="B174" s="40"/>
      <c r="C174" s="228" t="s">
        <v>7</v>
      </c>
      <c r="D174" s="228" t="s">
        <v>226</v>
      </c>
      <c r="E174" s="229" t="s">
        <v>2495</v>
      </c>
      <c r="F174" s="230" t="s">
        <v>2496</v>
      </c>
      <c r="G174" s="231" t="s">
        <v>416</v>
      </c>
      <c r="H174" s="232">
        <v>52.899999999999999</v>
      </c>
      <c r="I174" s="233"/>
      <c r="J174" s="234">
        <f>ROUND(I174*H174,2)</f>
        <v>0</v>
      </c>
      <c r="K174" s="230" t="s">
        <v>230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0.0074400000000000004</v>
      </c>
      <c r="R174" s="237">
        <f>Q174*H174</f>
        <v>0.39357600000000004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363</v>
      </c>
      <c r="AT174" s="239" t="s">
        <v>226</v>
      </c>
      <c r="AU174" s="239" t="s">
        <v>85</v>
      </c>
      <c r="AY174" s="18" t="s">
        <v>224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363</v>
      </c>
      <c r="BM174" s="239" t="s">
        <v>2497</v>
      </c>
    </row>
    <row r="175" s="2" customFormat="1" ht="21.75" customHeight="1">
      <c r="A175" s="39"/>
      <c r="B175" s="40"/>
      <c r="C175" s="228" t="s">
        <v>409</v>
      </c>
      <c r="D175" s="228" t="s">
        <v>226</v>
      </c>
      <c r="E175" s="229" t="s">
        <v>2498</v>
      </c>
      <c r="F175" s="230" t="s">
        <v>2499</v>
      </c>
      <c r="G175" s="231" t="s">
        <v>416</v>
      </c>
      <c r="H175" s="232">
        <v>15.300000000000001</v>
      </c>
      <c r="I175" s="233"/>
      <c r="J175" s="234">
        <f>ROUND(I175*H175,2)</f>
        <v>0</v>
      </c>
      <c r="K175" s="230" t="s">
        <v>230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0.012319999999999999</v>
      </c>
      <c r="R175" s="237">
        <f>Q175*H175</f>
        <v>0.188496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363</v>
      </c>
      <c r="AT175" s="239" t="s">
        <v>226</v>
      </c>
      <c r="AU175" s="239" t="s">
        <v>85</v>
      </c>
      <c r="AY175" s="18" t="s">
        <v>224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363</v>
      </c>
      <c r="BM175" s="239" t="s">
        <v>2500</v>
      </c>
    </row>
    <row r="176" s="2" customFormat="1" ht="16.5" customHeight="1">
      <c r="A176" s="39"/>
      <c r="B176" s="40"/>
      <c r="C176" s="228" t="s">
        <v>413</v>
      </c>
      <c r="D176" s="228" t="s">
        <v>226</v>
      </c>
      <c r="E176" s="229" t="s">
        <v>2501</v>
      </c>
      <c r="F176" s="230" t="s">
        <v>2502</v>
      </c>
      <c r="G176" s="231" t="s">
        <v>416</v>
      </c>
      <c r="H176" s="232">
        <v>17.600000000000001</v>
      </c>
      <c r="I176" s="233"/>
      <c r="J176" s="234">
        <f>ROUND(I176*H176,2)</f>
        <v>0</v>
      </c>
      <c r="K176" s="230" t="s">
        <v>230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0.00059000000000000003</v>
      </c>
      <c r="R176" s="237">
        <f>Q176*H176</f>
        <v>0.010384000000000001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363</v>
      </c>
      <c r="AT176" s="239" t="s">
        <v>226</v>
      </c>
      <c r="AU176" s="239" t="s">
        <v>85</v>
      </c>
      <c r="AY176" s="18" t="s">
        <v>224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363</v>
      </c>
      <c r="BM176" s="239" t="s">
        <v>2503</v>
      </c>
    </row>
    <row r="177" s="2" customFormat="1" ht="16.5" customHeight="1">
      <c r="A177" s="39"/>
      <c r="B177" s="40"/>
      <c r="C177" s="228" t="s">
        <v>419</v>
      </c>
      <c r="D177" s="228" t="s">
        <v>226</v>
      </c>
      <c r="E177" s="229" t="s">
        <v>2504</v>
      </c>
      <c r="F177" s="230" t="s">
        <v>2505</v>
      </c>
      <c r="G177" s="231" t="s">
        <v>416</v>
      </c>
      <c r="H177" s="232">
        <v>67.099999999999994</v>
      </c>
      <c r="I177" s="233"/>
      <c r="J177" s="234">
        <f>ROUND(I177*H177,2)</f>
        <v>0</v>
      </c>
      <c r="K177" s="230" t="s">
        <v>230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0.0020100000000000001</v>
      </c>
      <c r="R177" s="237">
        <f>Q177*H177</f>
        <v>0.13487099999999999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363</v>
      </c>
      <c r="AT177" s="239" t="s">
        <v>226</v>
      </c>
      <c r="AU177" s="239" t="s">
        <v>85</v>
      </c>
      <c r="AY177" s="18" t="s">
        <v>224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363</v>
      </c>
      <c r="BM177" s="239" t="s">
        <v>2506</v>
      </c>
    </row>
    <row r="178" s="2" customFormat="1" ht="16.5" customHeight="1">
      <c r="A178" s="39"/>
      <c r="B178" s="40"/>
      <c r="C178" s="228" t="s">
        <v>424</v>
      </c>
      <c r="D178" s="228" t="s">
        <v>226</v>
      </c>
      <c r="E178" s="229" t="s">
        <v>2507</v>
      </c>
      <c r="F178" s="230" t="s">
        <v>2508</v>
      </c>
      <c r="G178" s="231" t="s">
        <v>416</v>
      </c>
      <c r="H178" s="232">
        <v>12.4</v>
      </c>
      <c r="I178" s="233"/>
      <c r="J178" s="234">
        <f>ROUND(I178*H178,2)</f>
        <v>0</v>
      </c>
      <c r="K178" s="230" t="s">
        <v>230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0.00040999999999999999</v>
      </c>
      <c r="R178" s="237">
        <f>Q178*H178</f>
        <v>0.005084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363</v>
      </c>
      <c r="AT178" s="239" t="s">
        <v>226</v>
      </c>
      <c r="AU178" s="239" t="s">
        <v>85</v>
      </c>
      <c r="AY178" s="18" t="s">
        <v>224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363</v>
      </c>
      <c r="BM178" s="239" t="s">
        <v>2509</v>
      </c>
    </row>
    <row r="179" s="2" customFormat="1" ht="16.5" customHeight="1">
      <c r="A179" s="39"/>
      <c r="B179" s="40"/>
      <c r="C179" s="228" t="s">
        <v>435</v>
      </c>
      <c r="D179" s="228" t="s">
        <v>226</v>
      </c>
      <c r="E179" s="229" t="s">
        <v>2510</v>
      </c>
      <c r="F179" s="230" t="s">
        <v>2511</v>
      </c>
      <c r="G179" s="231" t="s">
        <v>416</v>
      </c>
      <c r="H179" s="232">
        <v>19.5</v>
      </c>
      <c r="I179" s="233"/>
      <c r="J179" s="234">
        <f>ROUND(I179*H179,2)</f>
        <v>0</v>
      </c>
      <c r="K179" s="230" t="s">
        <v>230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0.00048000000000000001</v>
      </c>
      <c r="R179" s="237">
        <f>Q179*H179</f>
        <v>0.0093600000000000003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363</v>
      </c>
      <c r="AT179" s="239" t="s">
        <v>226</v>
      </c>
      <c r="AU179" s="239" t="s">
        <v>85</v>
      </c>
      <c r="AY179" s="18" t="s">
        <v>224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363</v>
      </c>
      <c r="BM179" s="239" t="s">
        <v>2512</v>
      </c>
    </row>
    <row r="180" s="2" customFormat="1" ht="16.5" customHeight="1">
      <c r="A180" s="39"/>
      <c r="B180" s="40"/>
      <c r="C180" s="228" t="s">
        <v>449</v>
      </c>
      <c r="D180" s="228" t="s">
        <v>226</v>
      </c>
      <c r="E180" s="229" t="s">
        <v>2513</v>
      </c>
      <c r="F180" s="230" t="s">
        <v>2514</v>
      </c>
      <c r="G180" s="231" t="s">
        <v>416</v>
      </c>
      <c r="H180" s="232">
        <v>12</v>
      </c>
      <c r="I180" s="233"/>
      <c r="J180" s="234">
        <f>ROUND(I180*H180,2)</f>
        <v>0</v>
      </c>
      <c r="K180" s="230" t="s">
        <v>230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0.0022399999999999998</v>
      </c>
      <c r="R180" s="237">
        <f>Q180*H180</f>
        <v>0.026879999999999998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363</v>
      </c>
      <c r="AT180" s="239" t="s">
        <v>226</v>
      </c>
      <c r="AU180" s="239" t="s">
        <v>85</v>
      </c>
      <c r="AY180" s="18" t="s">
        <v>224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363</v>
      </c>
      <c r="BM180" s="239" t="s">
        <v>2515</v>
      </c>
    </row>
    <row r="181" s="2" customFormat="1" ht="16.5" customHeight="1">
      <c r="A181" s="39"/>
      <c r="B181" s="40"/>
      <c r="C181" s="285" t="s">
        <v>458</v>
      </c>
      <c r="D181" s="285" t="s">
        <v>420</v>
      </c>
      <c r="E181" s="286" t="s">
        <v>2516</v>
      </c>
      <c r="F181" s="287" t="s">
        <v>2517</v>
      </c>
      <c r="G181" s="288" t="s">
        <v>398</v>
      </c>
      <c r="H181" s="289">
        <v>7</v>
      </c>
      <c r="I181" s="290"/>
      <c r="J181" s="291">
        <f>ROUND(I181*H181,2)</f>
        <v>0</v>
      </c>
      <c r="K181" s="287" t="s">
        <v>1</v>
      </c>
      <c r="L181" s="292"/>
      <c r="M181" s="293" t="s">
        <v>1</v>
      </c>
      <c r="N181" s="294" t="s">
        <v>41</v>
      </c>
      <c r="O181" s="92"/>
      <c r="P181" s="237">
        <f>O181*H181</f>
        <v>0</v>
      </c>
      <c r="Q181" s="237">
        <v>0.00033</v>
      </c>
      <c r="R181" s="237">
        <f>Q181*H181</f>
        <v>0.00231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480</v>
      </c>
      <c r="AT181" s="239" t="s">
        <v>420</v>
      </c>
      <c r="AU181" s="239" t="s">
        <v>85</v>
      </c>
      <c r="AY181" s="18" t="s">
        <v>224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363</v>
      </c>
      <c r="BM181" s="239" t="s">
        <v>2518</v>
      </c>
    </row>
    <row r="182" s="2" customFormat="1" ht="16.5" customHeight="1">
      <c r="A182" s="39"/>
      <c r="B182" s="40"/>
      <c r="C182" s="228" t="s">
        <v>462</v>
      </c>
      <c r="D182" s="228" t="s">
        <v>226</v>
      </c>
      <c r="E182" s="229" t="s">
        <v>2519</v>
      </c>
      <c r="F182" s="230" t="s">
        <v>2520</v>
      </c>
      <c r="G182" s="231" t="s">
        <v>398</v>
      </c>
      <c r="H182" s="232">
        <v>12</v>
      </c>
      <c r="I182" s="233"/>
      <c r="J182" s="234">
        <f>ROUND(I182*H182,2)</f>
        <v>0</v>
      </c>
      <c r="K182" s="230" t="s">
        <v>230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363</v>
      </c>
      <c r="AT182" s="239" t="s">
        <v>226</v>
      </c>
      <c r="AU182" s="239" t="s">
        <v>85</v>
      </c>
      <c r="AY182" s="18" t="s">
        <v>224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363</v>
      </c>
      <c r="BM182" s="239" t="s">
        <v>2521</v>
      </c>
    </row>
    <row r="183" s="2" customFormat="1" ht="16.5" customHeight="1">
      <c r="A183" s="39"/>
      <c r="B183" s="40"/>
      <c r="C183" s="228" t="s">
        <v>470</v>
      </c>
      <c r="D183" s="228" t="s">
        <v>226</v>
      </c>
      <c r="E183" s="229" t="s">
        <v>2522</v>
      </c>
      <c r="F183" s="230" t="s">
        <v>2523</v>
      </c>
      <c r="G183" s="231" t="s">
        <v>398</v>
      </c>
      <c r="H183" s="232">
        <v>11</v>
      </c>
      <c r="I183" s="233"/>
      <c r="J183" s="234">
        <f>ROUND(I183*H183,2)</f>
        <v>0</v>
      </c>
      <c r="K183" s="230" t="s">
        <v>230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363</v>
      </c>
      <c r="AT183" s="239" t="s">
        <v>226</v>
      </c>
      <c r="AU183" s="239" t="s">
        <v>85</v>
      </c>
      <c r="AY183" s="18" t="s">
        <v>224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363</v>
      </c>
      <c r="BM183" s="239" t="s">
        <v>2524</v>
      </c>
    </row>
    <row r="184" s="2" customFormat="1" ht="21.75" customHeight="1">
      <c r="A184" s="39"/>
      <c r="B184" s="40"/>
      <c r="C184" s="228" t="s">
        <v>475</v>
      </c>
      <c r="D184" s="228" t="s">
        <v>226</v>
      </c>
      <c r="E184" s="229" t="s">
        <v>2525</v>
      </c>
      <c r="F184" s="230" t="s">
        <v>2526</v>
      </c>
      <c r="G184" s="231" t="s">
        <v>398</v>
      </c>
      <c r="H184" s="232">
        <v>11</v>
      </c>
      <c r="I184" s="233"/>
      <c r="J184" s="234">
        <f>ROUND(I184*H184,2)</f>
        <v>0</v>
      </c>
      <c r="K184" s="230" t="s">
        <v>230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363</v>
      </c>
      <c r="AT184" s="239" t="s">
        <v>226</v>
      </c>
      <c r="AU184" s="239" t="s">
        <v>85</v>
      </c>
      <c r="AY184" s="18" t="s">
        <v>224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363</v>
      </c>
      <c r="BM184" s="239" t="s">
        <v>2527</v>
      </c>
    </row>
    <row r="185" s="2" customFormat="1" ht="24.15" customHeight="1">
      <c r="A185" s="39"/>
      <c r="B185" s="40"/>
      <c r="C185" s="228" t="s">
        <v>480</v>
      </c>
      <c r="D185" s="228" t="s">
        <v>226</v>
      </c>
      <c r="E185" s="229" t="s">
        <v>2528</v>
      </c>
      <c r="F185" s="230" t="s">
        <v>2529</v>
      </c>
      <c r="G185" s="231" t="s">
        <v>398</v>
      </c>
      <c r="H185" s="232">
        <v>3</v>
      </c>
      <c r="I185" s="233"/>
      <c r="J185" s="234">
        <f>ROUND(I185*H185,2)</f>
        <v>0</v>
      </c>
      <c r="K185" s="230" t="s">
        <v>230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0.0053499999999999997</v>
      </c>
      <c r="R185" s="237">
        <f>Q185*H185</f>
        <v>0.016049999999999998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363</v>
      </c>
      <c r="AT185" s="239" t="s">
        <v>226</v>
      </c>
      <c r="AU185" s="239" t="s">
        <v>85</v>
      </c>
      <c r="AY185" s="18" t="s">
        <v>224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363</v>
      </c>
      <c r="BM185" s="239" t="s">
        <v>2530</v>
      </c>
    </row>
    <row r="186" s="2" customFormat="1" ht="16.5" customHeight="1">
      <c r="A186" s="39"/>
      <c r="B186" s="40"/>
      <c r="C186" s="228" t="s">
        <v>448</v>
      </c>
      <c r="D186" s="228" t="s">
        <v>226</v>
      </c>
      <c r="E186" s="229" t="s">
        <v>2531</v>
      </c>
      <c r="F186" s="230" t="s">
        <v>2532</v>
      </c>
      <c r="G186" s="231" t="s">
        <v>398</v>
      </c>
      <c r="H186" s="232">
        <v>5</v>
      </c>
      <c r="I186" s="233"/>
      <c r="J186" s="234">
        <f>ROUND(I186*H186,2)</f>
        <v>0</v>
      </c>
      <c r="K186" s="230" t="s">
        <v>230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0.0030999999999999999</v>
      </c>
      <c r="T186" s="238">
        <f>S186*H186</f>
        <v>0.0155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363</v>
      </c>
      <c r="AT186" s="239" t="s">
        <v>226</v>
      </c>
      <c r="AU186" s="239" t="s">
        <v>85</v>
      </c>
      <c r="AY186" s="18" t="s">
        <v>224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363</v>
      </c>
      <c r="BM186" s="239" t="s">
        <v>2533</v>
      </c>
    </row>
    <row r="187" s="2" customFormat="1" ht="24.15" customHeight="1">
      <c r="A187" s="39"/>
      <c r="B187" s="40"/>
      <c r="C187" s="228" t="s">
        <v>505</v>
      </c>
      <c r="D187" s="228" t="s">
        <v>226</v>
      </c>
      <c r="E187" s="229" t="s">
        <v>2534</v>
      </c>
      <c r="F187" s="230" t="s">
        <v>2535</v>
      </c>
      <c r="G187" s="231" t="s">
        <v>398</v>
      </c>
      <c r="H187" s="232">
        <v>3</v>
      </c>
      <c r="I187" s="233"/>
      <c r="J187" s="234">
        <f>ROUND(I187*H187,2)</f>
        <v>0</v>
      </c>
      <c r="K187" s="230" t="s">
        <v>230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0.00022000000000000001</v>
      </c>
      <c r="R187" s="237">
        <f>Q187*H187</f>
        <v>0.00066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363</v>
      </c>
      <c r="AT187" s="239" t="s">
        <v>226</v>
      </c>
      <c r="AU187" s="239" t="s">
        <v>85</v>
      </c>
      <c r="AY187" s="18" t="s">
        <v>224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363</v>
      </c>
      <c r="BM187" s="239" t="s">
        <v>2536</v>
      </c>
    </row>
    <row r="188" s="2" customFormat="1" ht="16.5" customHeight="1">
      <c r="A188" s="39"/>
      <c r="B188" s="40"/>
      <c r="C188" s="228" t="s">
        <v>434</v>
      </c>
      <c r="D188" s="228" t="s">
        <v>226</v>
      </c>
      <c r="E188" s="229" t="s">
        <v>2537</v>
      </c>
      <c r="F188" s="230" t="s">
        <v>2538</v>
      </c>
      <c r="G188" s="231" t="s">
        <v>398</v>
      </c>
      <c r="H188" s="232">
        <v>7</v>
      </c>
      <c r="I188" s="233"/>
      <c r="J188" s="234">
        <f>ROUND(I188*H188,2)</f>
        <v>0</v>
      </c>
      <c r="K188" s="230" t="s">
        <v>230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0.00029</v>
      </c>
      <c r="R188" s="237">
        <f>Q188*H188</f>
        <v>0.0020300000000000001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363</v>
      </c>
      <c r="AT188" s="239" t="s">
        <v>226</v>
      </c>
      <c r="AU188" s="239" t="s">
        <v>85</v>
      </c>
      <c r="AY188" s="18" t="s">
        <v>224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363</v>
      </c>
      <c r="BM188" s="239" t="s">
        <v>2539</v>
      </c>
    </row>
    <row r="189" s="2" customFormat="1" ht="21.75" customHeight="1">
      <c r="A189" s="39"/>
      <c r="B189" s="40"/>
      <c r="C189" s="228" t="s">
        <v>519</v>
      </c>
      <c r="D189" s="228" t="s">
        <v>226</v>
      </c>
      <c r="E189" s="229" t="s">
        <v>2540</v>
      </c>
      <c r="F189" s="230" t="s">
        <v>2541</v>
      </c>
      <c r="G189" s="231" t="s">
        <v>398</v>
      </c>
      <c r="H189" s="232">
        <v>1</v>
      </c>
      <c r="I189" s="233"/>
      <c r="J189" s="234">
        <f>ROUND(I189*H189,2)</f>
        <v>0</v>
      </c>
      <c r="K189" s="230" t="s">
        <v>230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0.00018000000000000001</v>
      </c>
      <c r="R189" s="237">
        <f>Q189*H189</f>
        <v>0.00018000000000000001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363</v>
      </c>
      <c r="AT189" s="239" t="s">
        <v>226</v>
      </c>
      <c r="AU189" s="239" t="s">
        <v>85</v>
      </c>
      <c r="AY189" s="18" t="s">
        <v>224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363</v>
      </c>
      <c r="BM189" s="239" t="s">
        <v>2542</v>
      </c>
    </row>
    <row r="190" s="2" customFormat="1" ht="21.75" customHeight="1">
      <c r="A190" s="39"/>
      <c r="B190" s="40"/>
      <c r="C190" s="228" t="s">
        <v>524</v>
      </c>
      <c r="D190" s="228" t="s">
        <v>226</v>
      </c>
      <c r="E190" s="229" t="s">
        <v>2543</v>
      </c>
      <c r="F190" s="230" t="s">
        <v>2544</v>
      </c>
      <c r="G190" s="231" t="s">
        <v>416</v>
      </c>
      <c r="H190" s="232">
        <v>210.19999999999999</v>
      </c>
      <c r="I190" s="233"/>
      <c r="J190" s="234">
        <f>ROUND(I190*H190,2)</f>
        <v>0</v>
      </c>
      <c r="K190" s="230" t="s">
        <v>230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363</v>
      </c>
      <c r="AT190" s="239" t="s">
        <v>226</v>
      </c>
      <c r="AU190" s="239" t="s">
        <v>85</v>
      </c>
      <c r="AY190" s="18" t="s">
        <v>224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363</v>
      </c>
      <c r="BM190" s="239" t="s">
        <v>2545</v>
      </c>
    </row>
    <row r="191" s="14" customFormat="1">
      <c r="A191" s="14"/>
      <c r="B191" s="252"/>
      <c r="C191" s="253"/>
      <c r="D191" s="243" t="s">
        <v>233</v>
      </c>
      <c r="E191" s="254" t="s">
        <v>1</v>
      </c>
      <c r="F191" s="255" t="s">
        <v>2546</v>
      </c>
      <c r="G191" s="253"/>
      <c r="H191" s="256">
        <v>210.19999999999999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233</v>
      </c>
      <c r="AU191" s="262" t="s">
        <v>85</v>
      </c>
      <c r="AV191" s="14" t="s">
        <v>85</v>
      </c>
      <c r="AW191" s="14" t="s">
        <v>32</v>
      </c>
      <c r="AX191" s="14" t="s">
        <v>83</v>
      </c>
      <c r="AY191" s="262" t="s">
        <v>224</v>
      </c>
    </row>
    <row r="192" s="2" customFormat="1" ht="21.75" customHeight="1">
      <c r="A192" s="39"/>
      <c r="B192" s="40"/>
      <c r="C192" s="228" t="s">
        <v>530</v>
      </c>
      <c r="D192" s="228" t="s">
        <v>226</v>
      </c>
      <c r="E192" s="229" t="s">
        <v>2547</v>
      </c>
      <c r="F192" s="230" t="s">
        <v>2548</v>
      </c>
      <c r="G192" s="231" t="s">
        <v>416</v>
      </c>
      <c r="H192" s="232">
        <v>15.300000000000001</v>
      </c>
      <c r="I192" s="233"/>
      <c r="J192" s="234">
        <f>ROUND(I192*H192,2)</f>
        <v>0</v>
      </c>
      <c r="K192" s="230" t="s">
        <v>230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363</v>
      </c>
      <c r="AT192" s="239" t="s">
        <v>226</v>
      </c>
      <c r="AU192" s="239" t="s">
        <v>85</v>
      </c>
      <c r="AY192" s="18" t="s">
        <v>224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363</v>
      </c>
      <c r="BM192" s="239" t="s">
        <v>2549</v>
      </c>
    </row>
    <row r="193" s="2" customFormat="1" ht="24.15" customHeight="1">
      <c r="A193" s="39"/>
      <c r="B193" s="40"/>
      <c r="C193" s="228" t="s">
        <v>536</v>
      </c>
      <c r="D193" s="228" t="s">
        <v>226</v>
      </c>
      <c r="E193" s="229" t="s">
        <v>2550</v>
      </c>
      <c r="F193" s="230" t="s">
        <v>2551</v>
      </c>
      <c r="G193" s="231" t="s">
        <v>1282</v>
      </c>
      <c r="H193" s="295"/>
      <c r="I193" s="233"/>
      <c r="J193" s="234">
        <f>ROUND(I193*H193,2)</f>
        <v>0</v>
      </c>
      <c r="K193" s="230" t="s">
        <v>230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363</v>
      </c>
      <c r="AT193" s="239" t="s">
        <v>226</v>
      </c>
      <c r="AU193" s="239" t="s">
        <v>85</v>
      </c>
      <c r="AY193" s="18" t="s">
        <v>224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363</v>
      </c>
      <c r="BM193" s="239" t="s">
        <v>2552</v>
      </c>
    </row>
    <row r="194" s="12" customFormat="1" ht="22.8" customHeight="1">
      <c r="A194" s="12"/>
      <c r="B194" s="212"/>
      <c r="C194" s="213"/>
      <c r="D194" s="214" t="s">
        <v>75</v>
      </c>
      <c r="E194" s="226" t="s">
        <v>2553</v>
      </c>
      <c r="F194" s="226" t="s">
        <v>2554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SUM(P195:P245)</f>
        <v>0</v>
      </c>
      <c r="Q194" s="220"/>
      <c r="R194" s="221">
        <f>SUM(R195:R245)</f>
        <v>0.46434899999999996</v>
      </c>
      <c r="S194" s="220"/>
      <c r="T194" s="222">
        <f>SUM(T195:T245)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85</v>
      </c>
      <c r="AT194" s="224" t="s">
        <v>75</v>
      </c>
      <c r="AU194" s="224" t="s">
        <v>83</v>
      </c>
      <c r="AY194" s="223" t="s">
        <v>224</v>
      </c>
      <c r="BK194" s="225">
        <f>SUM(BK195:BK245)</f>
        <v>0</v>
      </c>
    </row>
    <row r="195" s="2" customFormat="1" ht="24.15" customHeight="1">
      <c r="A195" s="39"/>
      <c r="B195" s="40"/>
      <c r="C195" s="228" t="s">
        <v>540</v>
      </c>
      <c r="D195" s="228" t="s">
        <v>226</v>
      </c>
      <c r="E195" s="229" t="s">
        <v>2555</v>
      </c>
      <c r="F195" s="230" t="s">
        <v>2556</v>
      </c>
      <c r="G195" s="231" t="s">
        <v>416</v>
      </c>
      <c r="H195" s="232">
        <v>42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0.00108</v>
      </c>
      <c r="R195" s="237">
        <f>Q195*H195</f>
        <v>0.045359999999999998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363</v>
      </c>
      <c r="AT195" s="239" t="s">
        <v>226</v>
      </c>
      <c r="AU195" s="239" t="s">
        <v>85</v>
      </c>
      <c r="AY195" s="18" t="s">
        <v>224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363</v>
      </c>
      <c r="BM195" s="239" t="s">
        <v>2557</v>
      </c>
    </row>
    <row r="196" s="14" customFormat="1">
      <c r="A196" s="14"/>
      <c r="B196" s="252"/>
      <c r="C196" s="253"/>
      <c r="D196" s="243" t="s">
        <v>233</v>
      </c>
      <c r="E196" s="254" t="s">
        <v>1</v>
      </c>
      <c r="F196" s="255" t="s">
        <v>2558</v>
      </c>
      <c r="G196" s="253"/>
      <c r="H196" s="256">
        <v>37.5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233</v>
      </c>
      <c r="AU196" s="262" t="s">
        <v>85</v>
      </c>
      <c r="AV196" s="14" t="s">
        <v>85</v>
      </c>
      <c r="AW196" s="14" t="s">
        <v>32</v>
      </c>
      <c r="AX196" s="14" t="s">
        <v>76</v>
      </c>
      <c r="AY196" s="262" t="s">
        <v>224</v>
      </c>
    </row>
    <row r="197" s="14" customFormat="1">
      <c r="A197" s="14"/>
      <c r="B197" s="252"/>
      <c r="C197" s="253"/>
      <c r="D197" s="243" t="s">
        <v>233</v>
      </c>
      <c r="E197" s="254" t="s">
        <v>1</v>
      </c>
      <c r="F197" s="255" t="s">
        <v>2559</v>
      </c>
      <c r="G197" s="253"/>
      <c r="H197" s="256">
        <v>4.5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233</v>
      </c>
      <c r="AU197" s="262" t="s">
        <v>85</v>
      </c>
      <c r="AV197" s="14" t="s">
        <v>85</v>
      </c>
      <c r="AW197" s="14" t="s">
        <v>32</v>
      </c>
      <c r="AX197" s="14" t="s">
        <v>76</v>
      </c>
      <c r="AY197" s="262" t="s">
        <v>224</v>
      </c>
    </row>
    <row r="198" s="15" customFormat="1">
      <c r="A198" s="15"/>
      <c r="B198" s="263"/>
      <c r="C198" s="264"/>
      <c r="D198" s="243" t="s">
        <v>233</v>
      </c>
      <c r="E198" s="265" t="s">
        <v>1</v>
      </c>
      <c r="F198" s="266" t="s">
        <v>237</v>
      </c>
      <c r="G198" s="264"/>
      <c r="H198" s="267">
        <v>42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3" t="s">
        <v>233</v>
      </c>
      <c r="AU198" s="273" t="s">
        <v>85</v>
      </c>
      <c r="AV198" s="15" t="s">
        <v>231</v>
      </c>
      <c r="AW198" s="15" t="s">
        <v>32</v>
      </c>
      <c r="AX198" s="15" t="s">
        <v>83</v>
      </c>
      <c r="AY198" s="273" t="s">
        <v>224</v>
      </c>
    </row>
    <row r="199" s="2" customFormat="1" ht="37.8" customHeight="1">
      <c r="A199" s="39"/>
      <c r="B199" s="40"/>
      <c r="C199" s="228" t="s">
        <v>547</v>
      </c>
      <c r="D199" s="228" t="s">
        <v>226</v>
      </c>
      <c r="E199" s="229" t="s">
        <v>2560</v>
      </c>
      <c r="F199" s="230" t="s">
        <v>2561</v>
      </c>
      <c r="G199" s="231" t="s">
        <v>416</v>
      </c>
      <c r="H199" s="232">
        <v>137.40000000000001</v>
      </c>
      <c r="I199" s="233"/>
      <c r="J199" s="234">
        <f>ROUND(I199*H199,2)</f>
        <v>0</v>
      </c>
      <c r="K199" s="230" t="s">
        <v>230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5.0000000000000002E-05</v>
      </c>
      <c r="R199" s="237">
        <f>Q199*H199</f>
        <v>0.0068700000000000002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363</v>
      </c>
      <c r="AT199" s="239" t="s">
        <v>226</v>
      </c>
      <c r="AU199" s="239" t="s">
        <v>85</v>
      </c>
      <c r="AY199" s="18" t="s">
        <v>224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363</v>
      </c>
      <c r="BM199" s="239" t="s">
        <v>2562</v>
      </c>
    </row>
    <row r="200" s="2" customFormat="1" ht="37.8" customHeight="1">
      <c r="A200" s="39"/>
      <c r="B200" s="40"/>
      <c r="C200" s="228" t="s">
        <v>555</v>
      </c>
      <c r="D200" s="228" t="s">
        <v>226</v>
      </c>
      <c r="E200" s="229" t="s">
        <v>2563</v>
      </c>
      <c r="F200" s="230" t="s">
        <v>2564</v>
      </c>
      <c r="G200" s="231" t="s">
        <v>416</v>
      </c>
      <c r="H200" s="232">
        <v>74.599999999999994</v>
      </c>
      <c r="I200" s="233"/>
      <c r="J200" s="234">
        <f>ROUND(I200*H200,2)</f>
        <v>0</v>
      </c>
      <c r="K200" s="230" t="s">
        <v>230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6.9999999999999994E-05</v>
      </c>
      <c r="R200" s="237">
        <f>Q200*H200</f>
        <v>0.0052219999999999992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363</v>
      </c>
      <c r="AT200" s="239" t="s">
        <v>226</v>
      </c>
      <c r="AU200" s="239" t="s">
        <v>85</v>
      </c>
      <c r="AY200" s="18" t="s">
        <v>224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363</v>
      </c>
      <c r="BM200" s="239" t="s">
        <v>2565</v>
      </c>
    </row>
    <row r="201" s="14" customFormat="1">
      <c r="A201" s="14"/>
      <c r="B201" s="252"/>
      <c r="C201" s="253"/>
      <c r="D201" s="243" t="s">
        <v>233</v>
      </c>
      <c r="E201" s="254" t="s">
        <v>1</v>
      </c>
      <c r="F201" s="255" t="s">
        <v>2566</v>
      </c>
      <c r="G201" s="253"/>
      <c r="H201" s="256">
        <v>74.599999999999994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233</v>
      </c>
      <c r="AU201" s="262" t="s">
        <v>85</v>
      </c>
      <c r="AV201" s="14" t="s">
        <v>85</v>
      </c>
      <c r="AW201" s="14" t="s">
        <v>32</v>
      </c>
      <c r="AX201" s="14" t="s">
        <v>83</v>
      </c>
      <c r="AY201" s="262" t="s">
        <v>224</v>
      </c>
    </row>
    <row r="202" s="2" customFormat="1" ht="37.8" customHeight="1">
      <c r="A202" s="39"/>
      <c r="B202" s="40"/>
      <c r="C202" s="228" t="s">
        <v>562</v>
      </c>
      <c r="D202" s="228" t="s">
        <v>226</v>
      </c>
      <c r="E202" s="229" t="s">
        <v>2567</v>
      </c>
      <c r="F202" s="230" t="s">
        <v>2568</v>
      </c>
      <c r="G202" s="231" t="s">
        <v>416</v>
      </c>
      <c r="H202" s="232">
        <v>32</v>
      </c>
      <c r="I202" s="233"/>
      <c r="J202" s="234">
        <f>ROUND(I202*H202,2)</f>
        <v>0</v>
      </c>
      <c r="K202" s="230" t="s">
        <v>230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8.0000000000000007E-05</v>
      </c>
      <c r="R202" s="237">
        <f>Q202*H202</f>
        <v>0.0025600000000000002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363</v>
      </c>
      <c r="AT202" s="239" t="s">
        <v>226</v>
      </c>
      <c r="AU202" s="239" t="s">
        <v>85</v>
      </c>
      <c r="AY202" s="18" t="s">
        <v>224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363</v>
      </c>
      <c r="BM202" s="239" t="s">
        <v>2569</v>
      </c>
    </row>
    <row r="203" s="2" customFormat="1" ht="37.8" customHeight="1">
      <c r="A203" s="39"/>
      <c r="B203" s="40"/>
      <c r="C203" s="228" t="s">
        <v>601</v>
      </c>
      <c r="D203" s="228" t="s">
        <v>226</v>
      </c>
      <c r="E203" s="229" t="s">
        <v>2570</v>
      </c>
      <c r="F203" s="230" t="s">
        <v>2571</v>
      </c>
      <c r="G203" s="231" t="s">
        <v>416</v>
      </c>
      <c r="H203" s="232">
        <v>206.69999999999999</v>
      </c>
      <c r="I203" s="233"/>
      <c r="J203" s="234">
        <f>ROUND(I203*H203,2)</f>
        <v>0</v>
      </c>
      <c r="K203" s="230" t="s">
        <v>230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0.00012</v>
      </c>
      <c r="R203" s="237">
        <f>Q203*H203</f>
        <v>0.024804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363</v>
      </c>
      <c r="AT203" s="239" t="s">
        <v>226</v>
      </c>
      <c r="AU203" s="239" t="s">
        <v>85</v>
      </c>
      <c r="AY203" s="18" t="s">
        <v>224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363</v>
      </c>
      <c r="BM203" s="239" t="s">
        <v>2572</v>
      </c>
    </row>
    <row r="204" s="14" customFormat="1">
      <c r="A204" s="14"/>
      <c r="B204" s="252"/>
      <c r="C204" s="253"/>
      <c r="D204" s="243" t="s">
        <v>233</v>
      </c>
      <c r="E204" s="254" t="s">
        <v>1</v>
      </c>
      <c r="F204" s="255" t="s">
        <v>2573</v>
      </c>
      <c r="G204" s="253"/>
      <c r="H204" s="256">
        <v>206.69999999999999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233</v>
      </c>
      <c r="AU204" s="262" t="s">
        <v>85</v>
      </c>
      <c r="AV204" s="14" t="s">
        <v>85</v>
      </c>
      <c r="AW204" s="14" t="s">
        <v>32</v>
      </c>
      <c r="AX204" s="14" t="s">
        <v>83</v>
      </c>
      <c r="AY204" s="262" t="s">
        <v>224</v>
      </c>
    </row>
    <row r="205" s="2" customFormat="1" ht="37.8" customHeight="1">
      <c r="A205" s="39"/>
      <c r="B205" s="40"/>
      <c r="C205" s="228" t="s">
        <v>611</v>
      </c>
      <c r="D205" s="228" t="s">
        <v>226</v>
      </c>
      <c r="E205" s="229" t="s">
        <v>2574</v>
      </c>
      <c r="F205" s="230" t="s">
        <v>2575</v>
      </c>
      <c r="G205" s="231" t="s">
        <v>416</v>
      </c>
      <c r="H205" s="232">
        <v>33.299999999999997</v>
      </c>
      <c r="I205" s="233"/>
      <c r="J205" s="234">
        <f>ROUND(I205*H205,2)</f>
        <v>0</v>
      </c>
      <c r="K205" s="230" t="s">
        <v>230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0.00024000000000000001</v>
      </c>
      <c r="R205" s="237">
        <f>Q205*H205</f>
        <v>0.0079919999999999991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363</v>
      </c>
      <c r="AT205" s="239" t="s">
        <v>226</v>
      </c>
      <c r="AU205" s="239" t="s">
        <v>85</v>
      </c>
      <c r="AY205" s="18" t="s">
        <v>224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363</v>
      </c>
      <c r="BM205" s="239" t="s">
        <v>2576</v>
      </c>
    </row>
    <row r="206" s="14" customFormat="1">
      <c r="A206" s="14"/>
      <c r="B206" s="252"/>
      <c r="C206" s="253"/>
      <c r="D206" s="243" t="s">
        <v>233</v>
      </c>
      <c r="E206" s="254" t="s">
        <v>1</v>
      </c>
      <c r="F206" s="255" t="s">
        <v>2577</v>
      </c>
      <c r="G206" s="253"/>
      <c r="H206" s="256">
        <v>33.299999999999997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233</v>
      </c>
      <c r="AU206" s="262" t="s">
        <v>85</v>
      </c>
      <c r="AV206" s="14" t="s">
        <v>85</v>
      </c>
      <c r="AW206" s="14" t="s">
        <v>32</v>
      </c>
      <c r="AX206" s="14" t="s">
        <v>83</v>
      </c>
      <c r="AY206" s="262" t="s">
        <v>224</v>
      </c>
    </row>
    <row r="207" s="2" customFormat="1" ht="21.75" customHeight="1">
      <c r="A207" s="39"/>
      <c r="B207" s="40"/>
      <c r="C207" s="228" t="s">
        <v>619</v>
      </c>
      <c r="D207" s="228" t="s">
        <v>226</v>
      </c>
      <c r="E207" s="229" t="s">
        <v>2578</v>
      </c>
      <c r="F207" s="230" t="s">
        <v>2579</v>
      </c>
      <c r="G207" s="231" t="s">
        <v>2580</v>
      </c>
      <c r="H207" s="232">
        <v>5</v>
      </c>
      <c r="I207" s="233"/>
      <c r="J207" s="234">
        <f>ROUND(I207*H207,2)</f>
        <v>0</v>
      </c>
      <c r="K207" s="230" t="s">
        <v>230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0.00021000000000000001</v>
      </c>
      <c r="R207" s="237">
        <f>Q207*H207</f>
        <v>0.0010500000000000002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363</v>
      </c>
      <c r="AT207" s="239" t="s">
        <v>226</v>
      </c>
      <c r="AU207" s="239" t="s">
        <v>85</v>
      </c>
      <c r="AY207" s="18" t="s">
        <v>224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363</v>
      </c>
      <c r="BM207" s="239" t="s">
        <v>2581</v>
      </c>
    </row>
    <row r="208" s="2" customFormat="1" ht="24.15" customHeight="1">
      <c r="A208" s="39"/>
      <c r="B208" s="40"/>
      <c r="C208" s="228" t="s">
        <v>394</v>
      </c>
      <c r="D208" s="228" t="s">
        <v>226</v>
      </c>
      <c r="E208" s="229" t="s">
        <v>2582</v>
      </c>
      <c r="F208" s="230" t="s">
        <v>2583</v>
      </c>
      <c r="G208" s="231" t="s">
        <v>398</v>
      </c>
      <c r="H208" s="232">
        <v>3</v>
      </c>
      <c r="I208" s="233"/>
      <c r="J208" s="234">
        <f>ROUND(I208*H208,2)</f>
        <v>0</v>
      </c>
      <c r="K208" s="230" t="s">
        <v>230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0.00022000000000000001</v>
      </c>
      <c r="R208" s="237">
        <f>Q208*H208</f>
        <v>0.00066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363</v>
      </c>
      <c r="AT208" s="239" t="s">
        <v>226</v>
      </c>
      <c r="AU208" s="239" t="s">
        <v>85</v>
      </c>
      <c r="AY208" s="18" t="s">
        <v>224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363</v>
      </c>
      <c r="BM208" s="239" t="s">
        <v>2584</v>
      </c>
    </row>
    <row r="209" s="2" customFormat="1" ht="24.15" customHeight="1">
      <c r="A209" s="39"/>
      <c r="B209" s="40"/>
      <c r="C209" s="228" t="s">
        <v>637</v>
      </c>
      <c r="D209" s="228" t="s">
        <v>226</v>
      </c>
      <c r="E209" s="229" t="s">
        <v>2585</v>
      </c>
      <c r="F209" s="230" t="s">
        <v>2586</v>
      </c>
      <c r="G209" s="231" t="s">
        <v>398</v>
      </c>
      <c r="H209" s="232">
        <v>1</v>
      </c>
      <c r="I209" s="233"/>
      <c r="J209" s="234">
        <f>ROUND(I209*H209,2)</f>
        <v>0</v>
      </c>
      <c r="K209" s="230" t="s">
        <v>230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0.00012</v>
      </c>
      <c r="R209" s="237">
        <f>Q209*H209</f>
        <v>0.00012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363</v>
      </c>
      <c r="AT209" s="239" t="s">
        <v>226</v>
      </c>
      <c r="AU209" s="239" t="s">
        <v>85</v>
      </c>
      <c r="AY209" s="18" t="s">
        <v>224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363</v>
      </c>
      <c r="BM209" s="239" t="s">
        <v>2587</v>
      </c>
    </row>
    <row r="210" s="2" customFormat="1" ht="24.15" customHeight="1">
      <c r="A210" s="39"/>
      <c r="B210" s="40"/>
      <c r="C210" s="228" t="s">
        <v>645</v>
      </c>
      <c r="D210" s="228" t="s">
        <v>226</v>
      </c>
      <c r="E210" s="229" t="s">
        <v>2588</v>
      </c>
      <c r="F210" s="230" t="s">
        <v>2589</v>
      </c>
      <c r="G210" s="231" t="s">
        <v>398</v>
      </c>
      <c r="H210" s="232">
        <v>1</v>
      </c>
      <c r="I210" s="233"/>
      <c r="J210" s="234">
        <f>ROUND(I210*H210,2)</f>
        <v>0</v>
      </c>
      <c r="K210" s="230" t="s">
        <v>230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0.00050000000000000001</v>
      </c>
      <c r="R210" s="237">
        <f>Q210*H210</f>
        <v>0.00050000000000000001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363</v>
      </c>
      <c r="AT210" s="239" t="s">
        <v>226</v>
      </c>
      <c r="AU210" s="239" t="s">
        <v>85</v>
      </c>
      <c r="AY210" s="18" t="s">
        <v>224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363</v>
      </c>
      <c r="BM210" s="239" t="s">
        <v>2590</v>
      </c>
    </row>
    <row r="211" s="2" customFormat="1" ht="24.15" customHeight="1">
      <c r="A211" s="39"/>
      <c r="B211" s="40"/>
      <c r="C211" s="228" t="s">
        <v>654</v>
      </c>
      <c r="D211" s="228" t="s">
        <v>226</v>
      </c>
      <c r="E211" s="229" t="s">
        <v>2591</v>
      </c>
      <c r="F211" s="230" t="s">
        <v>2592</v>
      </c>
      <c r="G211" s="231" t="s">
        <v>398</v>
      </c>
      <c r="H211" s="232">
        <v>3</v>
      </c>
      <c r="I211" s="233"/>
      <c r="J211" s="234">
        <f>ROUND(I211*H211,2)</f>
        <v>0</v>
      </c>
      <c r="K211" s="230" t="s">
        <v>230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0.00012</v>
      </c>
      <c r="R211" s="237">
        <f>Q211*H211</f>
        <v>0.00036000000000000002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363</v>
      </c>
      <c r="AT211" s="239" t="s">
        <v>226</v>
      </c>
      <c r="AU211" s="239" t="s">
        <v>85</v>
      </c>
      <c r="AY211" s="18" t="s">
        <v>224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363</v>
      </c>
      <c r="BM211" s="239" t="s">
        <v>2593</v>
      </c>
    </row>
    <row r="212" s="2" customFormat="1" ht="21.75" customHeight="1">
      <c r="A212" s="39"/>
      <c r="B212" s="40"/>
      <c r="C212" s="228" t="s">
        <v>660</v>
      </c>
      <c r="D212" s="228" t="s">
        <v>226</v>
      </c>
      <c r="E212" s="229" t="s">
        <v>2594</v>
      </c>
      <c r="F212" s="230" t="s">
        <v>2595</v>
      </c>
      <c r="G212" s="231" t="s">
        <v>398</v>
      </c>
      <c r="H212" s="232">
        <v>3</v>
      </c>
      <c r="I212" s="233"/>
      <c r="J212" s="234">
        <f>ROUND(I212*H212,2)</f>
        <v>0</v>
      </c>
      <c r="K212" s="230" t="s">
        <v>230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0.00021000000000000001</v>
      </c>
      <c r="R212" s="237">
        <f>Q212*H212</f>
        <v>0.00063000000000000003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363</v>
      </c>
      <c r="AT212" s="239" t="s">
        <v>226</v>
      </c>
      <c r="AU212" s="239" t="s">
        <v>85</v>
      </c>
      <c r="AY212" s="18" t="s">
        <v>224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363</v>
      </c>
      <c r="BM212" s="239" t="s">
        <v>2596</v>
      </c>
    </row>
    <row r="213" s="2" customFormat="1" ht="21.75" customHeight="1">
      <c r="A213" s="39"/>
      <c r="B213" s="40"/>
      <c r="C213" s="228" t="s">
        <v>665</v>
      </c>
      <c r="D213" s="228" t="s">
        <v>226</v>
      </c>
      <c r="E213" s="229" t="s">
        <v>2597</v>
      </c>
      <c r="F213" s="230" t="s">
        <v>2598</v>
      </c>
      <c r="G213" s="231" t="s">
        <v>398</v>
      </c>
      <c r="H213" s="232">
        <v>1</v>
      </c>
      <c r="I213" s="233"/>
      <c r="J213" s="234">
        <f>ROUND(I213*H213,2)</f>
        <v>0</v>
      </c>
      <c r="K213" s="230" t="s">
        <v>230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0.00034000000000000002</v>
      </c>
      <c r="R213" s="237">
        <f>Q213*H213</f>
        <v>0.00034000000000000002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363</v>
      </c>
      <c r="AT213" s="239" t="s">
        <v>226</v>
      </c>
      <c r="AU213" s="239" t="s">
        <v>85</v>
      </c>
      <c r="AY213" s="18" t="s">
        <v>224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363</v>
      </c>
      <c r="BM213" s="239" t="s">
        <v>2599</v>
      </c>
    </row>
    <row r="214" s="2" customFormat="1" ht="21.75" customHeight="1">
      <c r="A214" s="39"/>
      <c r="B214" s="40"/>
      <c r="C214" s="228" t="s">
        <v>680</v>
      </c>
      <c r="D214" s="228" t="s">
        <v>226</v>
      </c>
      <c r="E214" s="229" t="s">
        <v>2600</v>
      </c>
      <c r="F214" s="230" t="s">
        <v>2601</v>
      </c>
      <c r="G214" s="231" t="s">
        <v>398</v>
      </c>
      <c r="H214" s="232">
        <v>4</v>
      </c>
      <c r="I214" s="233"/>
      <c r="J214" s="234">
        <f>ROUND(I214*H214,2)</f>
        <v>0</v>
      </c>
      <c r="K214" s="230" t="s">
        <v>230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0.00107</v>
      </c>
      <c r="R214" s="237">
        <f>Q214*H214</f>
        <v>0.00428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363</v>
      </c>
      <c r="AT214" s="239" t="s">
        <v>226</v>
      </c>
      <c r="AU214" s="239" t="s">
        <v>85</v>
      </c>
      <c r="AY214" s="18" t="s">
        <v>224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363</v>
      </c>
      <c r="BM214" s="239" t="s">
        <v>2602</v>
      </c>
    </row>
    <row r="215" s="2" customFormat="1" ht="24.15" customHeight="1">
      <c r="A215" s="39"/>
      <c r="B215" s="40"/>
      <c r="C215" s="228" t="s">
        <v>685</v>
      </c>
      <c r="D215" s="228" t="s">
        <v>226</v>
      </c>
      <c r="E215" s="229" t="s">
        <v>2603</v>
      </c>
      <c r="F215" s="230" t="s">
        <v>2604</v>
      </c>
      <c r="G215" s="231" t="s">
        <v>398</v>
      </c>
      <c r="H215" s="232">
        <v>3</v>
      </c>
      <c r="I215" s="233"/>
      <c r="J215" s="234">
        <f>ROUND(I215*H215,2)</f>
        <v>0</v>
      </c>
      <c r="K215" s="230" t="s">
        <v>230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0.00027</v>
      </c>
      <c r="R215" s="237">
        <f>Q215*H215</f>
        <v>0.00080999999999999996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363</v>
      </c>
      <c r="AT215" s="239" t="s">
        <v>226</v>
      </c>
      <c r="AU215" s="239" t="s">
        <v>85</v>
      </c>
      <c r="AY215" s="18" t="s">
        <v>224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363</v>
      </c>
      <c r="BM215" s="239" t="s">
        <v>2605</v>
      </c>
    </row>
    <row r="216" s="2" customFormat="1" ht="24.15" customHeight="1">
      <c r="A216" s="39"/>
      <c r="B216" s="40"/>
      <c r="C216" s="228" t="s">
        <v>690</v>
      </c>
      <c r="D216" s="228" t="s">
        <v>226</v>
      </c>
      <c r="E216" s="229" t="s">
        <v>2606</v>
      </c>
      <c r="F216" s="230" t="s">
        <v>2607</v>
      </c>
      <c r="G216" s="231" t="s">
        <v>398</v>
      </c>
      <c r="H216" s="232">
        <v>3</v>
      </c>
      <c r="I216" s="233"/>
      <c r="J216" s="234">
        <f>ROUND(I216*H216,2)</f>
        <v>0</v>
      </c>
      <c r="K216" s="230" t="s">
        <v>230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0.00040000000000000002</v>
      </c>
      <c r="R216" s="237">
        <f>Q216*H216</f>
        <v>0.0012000000000000001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363</v>
      </c>
      <c r="AT216" s="239" t="s">
        <v>226</v>
      </c>
      <c r="AU216" s="239" t="s">
        <v>85</v>
      </c>
      <c r="AY216" s="18" t="s">
        <v>224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363</v>
      </c>
      <c r="BM216" s="239" t="s">
        <v>2608</v>
      </c>
    </row>
    <row r="217" s="2" customFormat="1" ht="24.15" customHeight="1">
      <c r="A217" s="39"/>
      <c r="B217" s="40"/>
      <c r="C217" s="228" t="s">
        <v>695</v>
      </c>
      <c r="D217" s="228" t="s">
        <v>226</v>
      </c>
      <c r="E217" s="229" t="s">
        <v>2609</v>
      </c>
      <c r="F217" s="230" t="s">
        <v>2610</v>
      </c>
      <c r="G217" s="231" t="s">
        <v>398</v>
      </c>
      <c r="H217" s="232">
        <v>3</v>
      </c>
      <c r="I217" s="233"/>
      <c r="J217" s="234">
        <f>ROUND(I217*H217,2)</f>
        <v>0</v>
      </c>
      <c r="K217" s="230" t="s">
        <v>230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0.00056999999999999998</v>
      </c>
      <c r="R217" s="237">
        <f>Q217*H217</f>
        <v>0.0017099999999999999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363</v>
      </c>
      <c r="AT217" s="239" t="s">
        <v>226</v>
      </c>
      <c r="AU217" s="239" t="s">
        <v>85</v>
      </c>
      <c r="AY217" s="18" t="s">
        <v>224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363</v>
      </c>
      <c r="BM217" s="239" t="s">
        <v>2611</v>
      </c>
    </row>
    <row r="218" s="2" customFormat="1" ht="24.15" customHeight="1">
      <c r="A218" s="39"/>
      <c r="B218" s="40"/>
      <c r="C218" s="228" t="s">
        <v>700</v>
      </c>
      <c r="D218" s="228" t="s">
        <v>226</v>
      </c>
      <c r="E218" s="229" t="s">
        <v>2612</v>
      </c>
      <c r="F218" s="230" t="s">
        <v>2613</v>
      </c>
      <c r="G218" s="231" t="s">
        <v>398</v>
      </c>
      <c r="H218" s="232">
        <v>1</v>
      </c>
      <c r="I218" s="233"/>
      <c r="J218" s="234">
        <f>ROUND(I218*H218,2)</f>
        <v>0</v>
      </c>
      <c r="K218" s="230" t="s">
        <v>230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0.00080000000000000004</v>
      </c>
      <c r="R218" s="237">
        <f>Q218*H218</f>
        <v>0.00080000000000000004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363</v>
      </c>
      <c r="AT218" s="239" t="s">
        <v>226</v>
      </c>
      <c r="AU218" s="239" t="s">
        <v>85</v>
      </c>
      <c r="AY218" s="18" t="s">
        <v>224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363</v>
      </c>
      <c r="BM218" s="239" t="s">
        <v>2614</v>
      </c>
    </row>
    <row r="219" s="2" customFormat="1" ht="24.15" customHeight="1">
      <c r="A219" s="39"/>
      <c r="B219" s="40"/>
      <c r="C219" s="228" t="s">
        <v>705</v>
      </c>
      <c r="D219" s="228" t="s">
        <v>226</v>
      </c>
      <c r="E219" s="229" t="s">
        <v>2615</v>
      </c>
      <c r="F219" s="230" t="s">
        <v>2616</v>
      </c>
      <c r="G219" s="231" t="s">
        <v>398</v>
      </c>
      <c r="H219" s="232">
        <v>2</v>
      </c>
      <c r="I219" s="233"/>
      <c r="J219" s="234">
        <f>ROUND(I219*H219,2)</f>
        <v>0</v>
      </c>
      <c r="K219" s="230" t="s">
        <v>230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0.0011999999999999999</v>
      </c>
      <c r="R219" s="237">
        <f>Q219*H219</f>
        <v>0.0023999999999999998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363</v>
      </c>
      <c r="AT219" s="239" t="s">
        <v>226</v>
      </c>
      <c r="AU219" s="239" t="s">
        <v>85</v>
      </c>
      <c r="AY219" s="18" t="s">
        <v>224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363</v>
      </c>
      <c r="BM219" s="239" t="s">
        <v>2617</v>
      </c>
    </row>
    <row r="220" s="2" customFormat="1" ht="21.75" customHeight="1">
      <c r="A220" s="39"/>
      <c r="B220" s="40"/>
      <c r="C220" s="228" t="s">
        <v>729</v>
      </c>
      <c r="D220" s="228" t="s">
        <v>226</v>
      </c>
      <c r="E220" s="229" t="s">
        <v>2618</v>
      </c>
      <c r="F220" s="230" t="s">
        <v>2619</v>
      </c>
      <c r="G220" s="231" t="s">
        <v>398</v>
      </c>
      <c r="H220" s="232">
        <v>1</v>
      </c>
      <c r="I220" s="233"/>
      <c r="J220" s="234">
        <f>ROUND(I220*H220,2)</f>
        <v>0</v>
      </c>
      <c r="K220" s="230" t="s">
        <v>230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0.002</v>
      </c>
      <c r="R220" s="237">
        <f>Q220*H220</f>
        <v>0.002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363</v>
      </c>
      <c r="AT220" s="239" t="s">
        <v>226</v>
      </c>
      <c r="AU220" s="239" t="s">
        <v>85</v>
      </c>
      <c r="AY220" s="18" t="s">
        <v>224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363</v>
      </c>
      <c r="BM220" s="239" t="s">
        <v>2620</v>
      </c>
    </row>
    <row r="221" s="2" customFormat="1" ht="24.15" customHeight="1">
      <c r="A221" s="39"/>
      <c r="B221" s="40"/>
      <c r="C221" s="228" t="s">
        <v>749</v>
      </c>
      <c r="D221" s="228" t="s">
        <v>226</v>
      </c>
      <c r="E221" s="229" t="s">
        <v>2621</v>
      </c>
      <c r="F221" s="230" t="s">
        <v>2622</v>
      </c>
      <c r="G221" s="231" t="s">
        <v>398</v>
      </c>
      <c r="H221" s="232">
        <v>1</v>
      </c>
      <c r="I221" s="233"/>
      <c r="J221" s="234">
        <f>ROUND(I221*H221,2)</f>
        <v>0</v>
      </c>
      <c r="K221" s="230" t="s">
        <v>230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0.00014999999999999999</v>
      </c>
      <c r="R221" s="237">
        <f>Q221*H221</f>
        <v>0.00014999999999999999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363</v>
      </c>
      <c r="AT221" s="239" t="s">
        <v>226</v>
      </c>
      <c r="AU221" s="239" t="s">
        <v>85</v>
      </c>
      <c r="AY221" s="18" t="s">
        <v>224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363</v>
      </c>
      <c r="BM221" s="239" t="s">
        <v>2623</v>
      </c>
    </row>
    <row r="222" s="2" customFormat="1" ht="24.15" customHeight="1">
      <c r="A222" s="39"/>
      <c r="B222" s="40"/>
      <c r="C222" s="228" t="s">
        <v>755</v>
      </c>
      <c r="D222" s="228" t="s">
        <v>226</v>
      </c>
      <c r="E222" s="229" t="s">
        <v>2624</v>
      </c>
      <c r="F222" s="230" t="s">
        <v>2625</v>
      </c>
      <c r="G222" s="231" t="s">
        <v>2580</v>
      </c>
      <c r="H222" s="232">
        <v>2</v>
      </c>
      <c r="I222" s="233"/>
      <c r="J222" s="234">
        <f>ROUND(I222*H222,2)</f>
        <v>0</v>
      </c>
      <c r="K222" s="230" t="s">
        <v>230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0.028199999999999999</v>
      </c>
      <c r="R222" s="237">
        <f>Q222*H222</f>
        <v>0.056399999999999999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363</v>
      </c>
      <c r="AT222" s="239" t="s">
        <v>226</v>
      </c>
      <c r="AU222" s="239" t="s">
        <v>85</v>
      </c>
      <c r="AY222" s="18" t="s">
        <v>224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363</v>
      </c>
      <c r="BM222" s="239" t="s">
        <v>2626</v>
      </c>
    </row>
    <row r="223" s="2" customFormat="1" ht="24.15" customHeight="1">
      <c r="A223" s="39"/>
      <c r="B223" s="40"/>
      <c r="C223" s="228" t="s">
        <v>769</v>
      </c>
      <c r="D223" s="228" t="s">
        <v>226</v>
      </c>
      <c r="E223" s="229" t="s">
        <v>2627</v>
      </c>
      <c r="F223" s="230" t="s">
        <v>2628</v>
      </c>
      <c r="G223" s="231" t="s">
        <v>416</v>
      </c>
      <c r="H223" s="232">
        <v>488.5</v>
      </c>
      <c r="I223" s="233"/>
      <c r="J223" s="234">
        <f>ROUND(I223*H223,2)</f>
        <v>0</v>
      </c>
      <c r="K223" s="230" t="s">
        <v>230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0.00019000000000000001</v>
      </c>
      <c r="R223" s="237">
        <f>Q223*H223</f>
        <v>0.092815000000000009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363</v>
      </c>
      <c r="AT223" s="239" t="s">
        <v>226</v>
      </c>
      <c r="AU223" s="239" t="s">
        <v>85</v>
      </c>
      <c r="AY223" s="18" t="s">
        <v>224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363</v>
      </c>
      <c r="BM223" s="239" t="s">
        <v>2629</v>
      </c>
    </row>
    <row r="224" s="14" customFormat="1">
      <c r="A224" s="14"/>
      <c r="B224" s="252"/>
      <c r="C224" s="253"/>
      <c r="D224" s="243" t="s">
        <v>233</v>
      </c>
      <c r="E224" s="254" t="s">
        <v>1</v>
      </c>
      <c r="F224" s="255" t="s">
        <v>2630</v>
      </c>
      <c r="G224" s="253"/>
      <c r="H224" s="256">
        <v>488.5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233</v>
      </c>
      <c r="AU224" s="262" t="s">
        <v>85</v>
      </c>
      <c r="AV224" s="14" t="s">
        <v>85</v>
      </c>
      <c r="AW224" s="14" t="s">
        <v>32</v>
      </c>
      <c r="AX224" s="14" t="s">
        <v>83</v>
      </c>
      <c r="AY224" s="262" t="s">
        <v>224</v>
      </c>
    </row>
    <row r="225" s="2" customFormat="1" ht="21.75" customHeight="1">
      <c r="A225" s="39"/>
      <c r="B225" s="40"/>
      <c r="C225" s="228" t="s">
        <v>774</v>
      </c>
      <c r="D225" s="228" t="s">
        <v>226</v>
      </c>
      <c r="E225" s="229" t="s">
        <v>2631</v>
      </c>
      <c r="F225" s="230" t="s">
        <v>2632</v>
      </c>
      <c r="G225" s="231" t="s">
        <v>416</v>
      </c>
      <c r="H225" s="232">
        <v>488.5</v>
      </c>
      <c r="I225" s="233"/>
      <c r="J225" s="234">
        <f>ROUND(I225*H225,2)</f>
        <v>0</v>
      </c>
      <c r="K225" s="230" t="s">
        <v>230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1.0000000000000001E-05</v>
      </c>
      <c r="R225" s="237">
        <f>Q225*H225</f>
        <v>0.0048850000000000005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363</v>
      </c>
      <c r="AT225" s="239" t="s">
        <v>226</v>
      </c>
      <c r="AU225" s="239" t="s">
        <v>85</v>
      </c>
      <c r="AY225" s="18" t="s">
        <v>224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363</v>
      </c>
      <c r="BM225" s="239" t="s">
        <v>2633</v>
      </c>
    </row>
    <row r="226" s="2" customFormat="1" ht="24.15" customHeight="1">
      <c r="A226" s="39"/>
      <c r="B226" s="40"/>
      <c r="C226" s="228" t="s">
        <v>798</v>
      </c>
      <c r="D226" s="228" t="s">
        <v>226</v>
      </c>
      <c r="E226" s="229" t="s">
        <v>2634</v>
      </c>
      <c r="F226" s="230" t="s">
        <v>2635</v>
      </c>
      <c r="G226" s="231" t="s">
        <v>416</v>
      </c>
      <c r="H226" s="232">
        <v>329.10000000000002</v>
      </c>
      <c r="I226" s="233"/>
      <c r="J226" s="234">
        <f>ROUND(I226*H226,2)</f>
        <v>0</v>
      </c>
      <c r="K226" s="230" t="s">
        <v>230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0.00027999999999999998</v>
      </c>
      <c r="R226" s="237">
        <f>Q226*H226</f>
        <v>0.092147999999999994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363</v>
      </c>
      <c r="AT226" s="239" t="s">
        <v>226</v>
      </c>
      <c r="AU226" s="239" t="s">
        <v>85</v>
      </c>
      <c r="AY226" s="18" t="s">
        <v>224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363</v>
      </c>
      <c r="BM226" s="239" t="s">
        <v>2636</v>
      </c>
    </row>
    <row r="227" s="14" customFormat="1">
      <c r="A227" s="14"/>
      <c r="B227" s="252"/>
      <c r="C227" s="253"/>
      <c r="D227" s="243" t="s">
        <v>233</v>
      </c>
      <c r="E227" s="254" t="s">
        <v>1</v>
      </c>
      <c r="F227" s="255" t="s">
        <v>2637</v>
      </c>
      <c r="G227" s="253"/>
      <c r="H227" s="256">
        <v>103.8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233</v>
      </c>
      <c r="AU227" s="262" t="s">
        <v>85</v>
      </c>
      <c r="AV227" s="14" t="s">
        <v>85</v>
      </c>
      <c r="AW227" s="14" t="s">
        <v>32</v>
      </c>
      <c r="AX227" s="14" t="s">
        <v>76</v>
      </c>
      <c r="AY227" s="262" t="s">
        <v>224</v>
      </c>
    </row>
    <row r="228" s="14" customFormat="1">
      <c r="A228" s="14"/>
      <c r="B228" s="252"/>
      <c r="C228" s="253"/>
      <c r="D228" s="243" t="s">
        <v>233</v>
      </c>
      <c r="E228" s="254" t="s">
        <v>1</v>
      </c>
      <c r="F228" s="255" t="s">
        <v>2638</v>
      </c>
      <c r="G228" s="253"/>
      <c r="H228" s="256">
        <v>137.40000000000001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233</v>
      </c>
      <c r="AU228" s="262" t="s">
        <v>85</v>
      </c>
      <c r="AV228" s="14" t="s">
        <v>85</v>
      </c>
      <c r="AW228" s="14" t="s">
        <v>32</v>
      </c>
      <c r="AX228" s="14" t="s">
        <v>76</v>
      </c>
      <c r="AY228" s="262" t="s">
        <v>224</v>
      </c>
    </row>
    <row r="229" s="14" customFormat="1">
      <c r="A229" s="14"/>
      <c r="B229" s="252"/>
      <c r="C229" s="253"/>
      <c r="D229" s="243" t="s">
        <v>233</v>
      </c>
      <c r="E229" s="254" t="s">
        <v>1</v>
      </c>
      <c r="F229" s="255" t="s">
        <v>2639</v>
      </c>
      <c r="G229" s="253"/>
      <c r="H229" s="256">
        <v>87.900000000000006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233</v>
      </c>
      <c r="AU229" s="262" t="s">
        <v>85</v>
      </c>
      <c r="AV229" s="14" t="s">
        <v>85</v>
      </c>
      <c r="AW229" s="14" t="s">
        <v>32</v>
      </c>
      <c r="AX229" s="14" t="s">
        <v>76</v>
      </c>
      <c r="AY229" s="262" t="s">
        <v>224</v>
      </c>
    </row>
    <row r="230" s="15" customFormat="1">
      <c r="A230" s="15"/>
      <c r="B230" s="263"/>
      <c r="C230" s="264"/>
      <c r="D230" s="243" t="s">
        <v>233</v>
      </c>
      <c r="E230" s="265" t="s">
        <v>1</v>
      </c>
      <c r="F230" s="266" t="s">
        <v>237</v>
      </c>
      <c r="G230" s="264"/>
      <c r="H230" s="267">
        <v>329.10000000000002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3" t="s">
        <v>233</v>
      </c>
      <c r="AU230" s="273" t="s">
        <v>85</v>
      </c>
      <c r="AV230" s="15" t="s">
        <v>231</v>
      </c>
      <c r="AW230" s="15" t="s">
        <v>32</v>
      </c>
      <c r="AX230" s="15" t="s">
        <v>83</v>
      </c>
      <c r="AY230" s="273" t="s">
        <v>224</v>
      </c>
    </row>
    <row r="231" s="2" customFormat="1" ht="24.15" customHeight="1">
      <c r="A231" s="39"/>
      <c r="B231" s="40"/>
      <c r="C231" s="228" t="s">
        <v>802</v>
      </c>
      <c r="D231" s="228" t="s">
        <v>226</v>
      </c>
      <c r="E231" s="229" t="s">
        <v>2640</v>
      </c>
      <c r="F231" s="230" t="s">
        <v>2641</v>
      </c>
      <c r="G231" s="231" t="s">
        <v>416</v>
      </c>
      <c r="H231" s="232">
        <v>64.599999999999994</v>
      </c>
      <c r="I231" s="233"/>
      <c r="J231" s="234">
        <f>ROUND(I231*H231,2)</f>
        <v>0</v>
      </c>
      <c r="K231" s="230" t="s">
        <v>230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0.00038999999999999999</v>
      </c>
      <c r="R231" s="237">
        <f>Q231*H231</f>
        <v>0.025193999999999998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363</v>
      </c>
      <c r="AT231" s="239" t="s">
        <v>226</v>
      </c>
      <c r="AU231" s="239" t="s">
        <v>85</v>
      </c>
      <c r="AY231" s="18" t="s">
        <v>224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363</v>
      </c>
      <c r="BM231" s="239" t="s">
        <v>2642</v>
      </c>
    </row>
    <row r="232" s="14" customFormat="1">
      <c r="A232" s="14"/>
      <c r="B232" s="252"/>
      <c r="C232" s="253"/>
      <c r="D232" s="243" t="s">
        <v>233</v>
      </c>
      <c r="E232" s="254" t="s">
        <v>1</v>
      </c>
      <c r="F232" s="255" t="s">
        <v>2643</v>
      </c>
      <c r="G232" s="253"/>
      <c r="H232" s="256">
        <v>15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233</v>
      </c>
      <c r="AU232" s="262" t="s">
        <v>85</v>
      </c>
      <c r="AV232" s="14" t="s">
        <v>85</v>
      </c>
      <c r="AW232" s="14" t="s">
        <v>32</v>
      </c>
      <c r="AX232" s="14" t="s">
        <v>76</v>
      </c>
      <c r="AY232" s="262" t="s">
        <v>224</v>
      </c>
    </row>
    <row r="233" s="14" customFormat="1">
      <c r="A233" s="14"/>
      <c r="B233" s="252"/>
      <c r="C233" s="253"/>
      <c r="D233" s="243" t="s">
        <v>233</v>
      </c>
      <c r="E233" s="254" t="s">
        <v>1</v>
      </c>
      <c r="F233" s="255" t="s">
        <v>2644</v>
      </c>
      <c r="G233" s="253"/>
      <c r="H233" s="256">
        <v>49.600000000000001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233</v>
      </c>
      <c r="AU233" s="262" t="s">
        <v>85</v>
      </c>
      <c r="AV233" s="14" t="s">
        <v>85</v>
      </c>
      <c r="AW233" s="14" t="s">
        <v>32</v>
      </c>
      <c r="AX233" s="14" t="s">
        <v>76</v>
      </c>
      <c r="AY233" s="262" t="s">
        <v>224</v>
      </c>
    </row>
    <row r="234" s="15" customFormat="1">
      <c r="A234" s="15"/>
      <c r="B234" s="263"/>
      <c r="C234" s="264"/>
      <c r="D234" s="243" t="s">
        <v>233</v>
      </c>
      <c r="E234" s="265" t="s">
        <v>1</v>
      </c>
      <c r="F234" s="266" t="s">
        <v>237</v>
      </c>
      <c r="G234" s="264"/>
      <c r="H234" s="267">
        <v>64.599999999999994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3" t="s">
        <v>233</v>
      </c>
      <c r="AU234" s="273" t="s">
        <v>85</v>
      </c>
      <c r="AV234" s="15" t="s">
        <v>231</v>
      </c>
      <c r="AW234" s="15" t="s">
        <v>32</v>
      </c>
      <c r="AX234" s="15" t="s">
        <v>83</v>
      </c>
      <c r="AY234" s="273" t="s">
        <v>224</v>
      </c>
    </row>
    <row r="235" s="2" customFormat="1" ht="24.15" customHeight="1">
      <c r="A235" s="39"/>
      <c r="B235" s="40"/>
      <c r="C235" s="228" t="s">
        <v>810</v>
      </c>
      <c r="D235" s="228" t="s">
        <v>226</v>
      </c>
      <c r="E235" s="229" t="s">
        <v>2645</v>
      </c>
      <c r="F235" s="230" t="s">
        <v>2646</v>
      </c>
      <c r="G235" s="231" t="s">
        <v>416</v>
      </c>
      <c r="H235" s="232">
        <v>36.399999999999999</v>
      </c>
      <c r="I235" s="233"/>
      <c r="J235" s="234">
        <f>ROUND(I235*H235,2)</f>
        <v>0</v>
      </c>
      <c r="K235" s="230" t="s">
        <v>230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0.00059000000000000003</v>
      </c>
      <c r="R235" s="237">
        <f>Q235*H235</f>
        <v>0.021475999999999999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363</v>
      </c>
      <c r="AT235" s="239" t="s">
        <v>226</v>
      </c>
      <c r="AU235" s="239" t="s">
        <v>85</v>
      </c>
      <c r="AY235" s="18" t="s">
        <v>224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363</v>
      </c>
      <c r="BM235" s="239" t="s">
        <v>2647</v>
      </c>
    </row>
    <row r="236" s="14" customFormat="1">
      <c r="A236" s="14"/>
      <c r="B236" s="252"/>
      <c r="C236" s="253"/>
      <c r="D236" s="243" t="s">
        <v>233</v>
      </c>
      <c r="E236" s="254" t="s">
        <v>1</v>
      </c>
      <c r="F236" s="255" t="s">
        <v>2648</v>
      </c>
      <c r="G236" s="253"/>
      <c r="H236" s="256">
        <v>13.800000000000001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233</v>
      </c>
      <c r="AU236" s="262" t="s">
        <v>85</v>
      </c>
      <c r="AV236" s="14" t="s">
        <v>85</v>
      </c>
      <c r="AW236" s="14" t="s">
        <v>32</v>
      </c>
      <c r="AX236" s="14" t="s">
        <v>76</v>
      </c>
      <c r="AY236" s="262" t="s">
        <v>224</v>
      </c>
    </row>
    <row r="237" s="14" customFormat="1">
      <c r="A237" s="14"/>
      <c r="B237" s="252"/>
      <c r="C237" s="253"/>
      <c r="D237" s="243" t="s">
        <v>233</v>
      </c>
      <c r="E237" s="254" t="s">
        <v>1</v>
      </c>
      <c r="F237" s="255" t="s">
        <v>2649</v>
      </c>
      <c r="G237" s="253"/>
      <c r="H237" s="256">
        <v>22.600000000000001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233</v>
      </c>
      <c r="AU237" s="262" t="s">
        <v>85</v>
      </c>
      <c r="AV237" s="14" t="s">
        <v>85</v>
      </c>
      <c r="AW237" s="14" t="s">
        <v>32</v>
      </c>
      <c r="AX237" s="14" t="s">
        <v>76</v>
      </c>
      <c r="AY237" s="262" t="s">
        <v>224</v>
      </c>
    </row>
    <row r="238" s="15" customFormat="1">
      <c r="A238" s="15"/>
      <c r="B238" s="263"/>
      <c r="C238" s="264"/>
      <c r="D238" s="243" t="s">
        <v>233</v>
      </c>
      <c r="E238" s="265" t="s">
        <v>1</v>
      </c>
      <c r="F238" s="266" t="s">
        <v>237</v>
      </c>
      <c r="G238" s="264"/>
      <c r="H238" s="267">
        <v>36.399999999999999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3" t="s">
        <v>233</v>
      </c>
      <c r="AU238" s="273" t="s">
        <v>85</v>
      </c>
      <c r="AV238" s="15" t="s">
        <v>231</v>
      </c>
      <c r="AW238" s="15" t="s">
        <v>32</v>
      </c>
      <c r="AX238" s="15" t="s">
        <v>83</v>
      </c>
      <c r="AY238" s="273" t="s">
        <v>224</v>
      </c>
    </row>
    <row r="239" s="2" customFormat="1" ht="24.15" customHeight="1">
      <c r="A239" s="39"/>
      <c r="B239" s="40"/>
      <c r="C239" s="228" t="s">
        <v>816</v>
      </c>
      <c r="D239" s="228" t="s">
        <v>226</v>
      </c>
      <c r="E239" s="229" t="s">
        <v>2650</v>
      </c>
      <c r="F239" s="230" t="s">
        <v>2651</v>
      </c>
      <c r="G239" s="231" t="s">
        <v>416</v>
      </c>
      <c r="H239" s="232">
        <v>21.899999999999999</v>
      </c>
      <c r="I239" s="233"/>
      <c r="J239" s="234">
        <f>ROUND(I239*H239,2)</f>
        <v>0</v>
      </c>
      <c r="K239" s="230" t="s">
        <v>230</v>
      </c>
      <c r="L239" s="45"/>
      <c r="M239" s="235" t="s">
        <v>1</v>
      </c>
      <c r="N239" s="236" t="s">
        <v>41</v>
      </c>
      <c r="O239" s="92"/>
      <c r="P239" s="237">
        <f>O239*H239</f>
        <v>0</v>
      </c>
      <c r="Q239" s="237">
        <v>0.00087000000000000001</v>
      </c>
      <c r="R239" s="237">
        <f>Q239*H239</f>
        <v>0.019053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363</v>
      </c>
      <c r="AT239" s="239" t="s">
        <v>226</v>
      </c>
      <c r="AU239" s="239" t="s">
        <v>85</v>
      </c>
      <c r="AY239" s="18" t="s">
        <v>224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363</v>
      </c>
      <c r="BM239" s="239" t="s">
        <v>2652</v>
      </c>
    </row>
    <row r="240" s="14" customFormat="1">
      <c r="A240" s="14"/>
      <c r="B240" s="252"/>
      <c r="C240" s="253"/>
      <c r="D240" s="243" t="s">
        <v>233</v>
      </c>
      <c r="E240" s="254" t="s">
        <v>1</v>
      </c>
      <c r="F240" s="255" t="s">
        <v>2653</v>
      </c>
      <c r="G240" s="253"/>
      <c r="H240" s="256">
        <v>19.5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233</v>
      </c>
      <c r="AU240" s="262" t="s">
        <v>85</v>
      </c>
      <c r="AV240" s="14" t="s">
        <v>85</v>
      </c>
      <c r="AW240" s="14" t="s">
        <v>32</v>
      </c>
      <c r="AX240" s="14" t="s">
        <v>76</v>
      </c>
      <c r="AY240" s="262" t="s">
        <v>224</v>
      </c>
    </row>
    <row r="241" s="14" customFormat="1">
      <c r="A241" s="14"/>
      <c r="B241" s="252"/>
      <c r="C241" s="253"/>
      <c r="D241" s="243" t="s">
        <v>233</v>
      </c>
      <c r="E241" s="254" t="s">
        <v>1</v>
      </c>
      <c r="F241" s="255" t="s">
        <v>2654</v>
      </c>
      <c r="G241" s="253"/>
      <c r="H241" s="256">
        <v>2.3999999999999999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233</v>
      </c>
      <c r="AU241" s="262" t="s">
        <v>85</v>
      </c>
      <c r="AV241" s="14" t="s">
        <v>85</v>
      </c>
      <c r="AW241" s="14" t="s">
        <v>32</v>
      </c>
      <c r="AX241" s="14" t="s">
        <v>76</v>
      </c>
      <c r="AY241" s="262" t="s">
        <v>224</v>
      </c>
    </row>
    <row r="242" s="15" customFormat="1">
      <c r="A242" s="15"/>
      <c r="B242" s="263"/>
      <c r="C242" s="264"/>
      <c r="D242" s="243" t="s">
        <v>233</v>
      </c>
      <c r="E242" s="265" t="s">
        <v>1</v>
      </c>
      <c r="F242" s="266" t="s">
        <v>237</v>
      </c>
      <c r="G242" s="264"/>
      <c r="H242" s="267">
        <v>21.899999999999999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3" t="s">
        <v>233</v>
      </c>
      <c r="AU242" s="273" t="s">
        <v>85</v>
      </c>
      <c r="AV242" s="15" t="s">
        <v>231</v>
      </c>
      <c r="AW242" s="15" t="s">
        <v>32</v>
      </c>
      <c r="AX242" s="15" t="s">
        <v>83</v>
      </c>
      <c r="AY242" s="273" t="s">
        <v>224</v>
      </c>
    </row>
    <row r="243" s="2" customFormat="1" ht="24.15" customHeight="1">
      <c r="A243" s="39"/>
      <c r="B243" s="40"/>
      <c r="C243" s="228" t="s">
        <v>828</v>
      </c>
      <c r="D243" s="228" t="s">
        <v>226</v>
      </c>
      <c r="E243" s="229" t="s">
        <v>2655</v>
      </c>
      <c r="F243" s="230" t="s">
        <v>2656</v>
      </c>
      <c r="G243" s="231" t="s">
        <v>416</v>
      </c>
      <c r="H243" s="232">
        <v>32</v>
      </c>
      <c r="I243" s="233"/>
      <c r="J243" s="234">
        <f>ROUND(I243*H243,2)</f>
        <v>0</v>
      </c>
      <c r="K243" s="230" t="s">
        <v>230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0.00133</v>
      </c>
      <c r="R243" s="237">
        <f>Q243*H243</f>
        <v>0.042560000000000001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363</v>
      </c>
      <c r="AT243" s="239" t="s">
        <v>226</v>
      </c>
      <c r="AU243" s="239" t="s">
        <v>85</v>
      </c>
      <c r="AY243" s="18" t="s">
        <v>224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363</v>
      </c>
      <c r="BM243" s="239" t="s">
        <v>2657</v>
      </c>
    </row>
    <row r="244" s="14" customFormat="1">
      <c r="A244" s="14"/>
      <c r="B244" s="252"/>
      <c r="C244" s="253"/>
      <c r="D244" s="243" t="s">
        <v>233</v>
      </c>
      <c r="E244" s="254" t="s">
        <v>1</v>
      </c>
      <c r="F244" s="255" t="s">
        <v>2658</v>
      </c>
      <c r="G244" s="253"/>
      <c r="H244" s="256">
        <v>32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233</v>
      </c>
      <c r="AU244" s="262" t="s">
        <v>85</v>
      </c>
      <c r="AV244" s="14" t="s">
        <v>85</v>
      </c>
      <c r="AW244" s="14" t="s">
        <v>32</v>
      </c>
      <c r="AX244" s="14" t="s">
        <v>83</v>
      </c>
      <c r="AY244" s="262" t="s">
        <v>224</v>
      </c>
    </row>
    <row r="245" s="2" customFormat="1" ht="24.15" customHeight="1">
      <c r="A245" s="39"/>
      <c r="B245" s="40"/>
      <c r="C245" s="228" t="s">
        <v>838</v>
      </c>
      <c r="D245" s="228" t="s">
        <v>226</v>
      </c>
      <c r="E245" s="229" t="s">
        <v>2659</v>
      </c>
      <c r="F245" s="230" t="s">
        <v>2660</v>
      </c>
      <c r="G245" s="231" t="s">
        <v>1282</v>
      </c>
      <c r="H245" s="295"/>
      <c r="I245" s="233"/>
      <c r="J245" s="234">
        <f>ROUND(I245*H245,2)</f>
        <v>0</v>
      </c>
      <c r="K245" s="230" t="s">
        <v>230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363</v>
      </c>
      <c r="AT245" s="239" t="s">
        <v>226</v>
      </c>
      <c r="AU245" s="239" t="s">
        <v>85</v>
      </c>
      <c r="AY245" s="18" t="s">
        <v>224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363</v>
      </c>
      <c r="BM245" s="239" t="s">
        <v>2661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2662</v>
      </c>
      <c r="F246" s="226" t="s">
        <v>2663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SUM(P247:P250)</f>
        <v>0</v>
      </c>
      <c r="Q246" s="220"/>
      <c r="R246" s="221">
        <f>SUM(R247:R250)</f>
        <v>0.0092250000000000006</v>
      </c>
      <c r="S246" s="220"/>
      <c r="T246" s="222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85</v>
      </c>
      <c r="AT246" s="224" t="s">
        <v>75</v>
      </c>
      <c r="AU246" s="224" t="s">
        <v>83</v>
      </c>
      <c r="AY246" s="223" t="s">
        <v>224</v>
      </c>
      <c r="BK246" s="225">
        <f>SUM(BK247:BK250)</f>
        <v>0</v>
      </c>
    </row>
    <row r="247" s="2" customFormat="1" ht="16.5" customHeight="1">
      <c r="A247" s="39"/>
      <c r="B247" s="40"/>
      <c r="C247" s="228" t="s">
        <v>842</v>
      </c>
      <c r="D247" s="228" t="s">
        <v>226</v>
      </c>
      <c r="E247" s="229" t="s">
        <v>2664</v>
      </c>
      <c r="F247" s="230" t="s">
        <v>2665</v>
      </c>
      <c r="G247" s="231" t="s">
        <v>416</v>
      </c>
      <c r="H247" s="232">
        <v>0.5</v>
      </c>
      <c r="I247" s="233"/>
      <c r="J247" s="234">
        <f>ROUND(I247*H247,2)</f>
        <v>0</v>
      </c>
      <c r="K247" s="230" t="s">
        <v>230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0.0025600000000000002</v>
      </c>
      <c r="R247" s="237">
        <f>Q247*H247</f>
        <v>0.0012800000000000001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363</v>
      </c>
      <c r="AT247" s="239" t="s">
        <v>226</v>
      </c>
      <c r="AU247" s="239" t="s">
        <v>85</v>
      </c>
      <c r="AY247" s="18" t="s">
        <v>224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363</v>
      </c>
      <c r="BM247" s="239" t="s">
        <v>2666</v>
      </c>
    </row>
    <row r="248" s="2" customFormat="1" ht="16.5" customHeight="1">
      <c r="A248" s="39"/>
      <c r="B248" s="40"/>
      <c r="C248" s="228" t="s">
        <v>846</v>
      </c>
      <c r="D248" s="228" t="s">
        <v>226</v>
      </c>
      <c r="E248" s="229" t="s">
        <v>2667</v>
      </c>
      <c r="F248" s="230" t="s">
        <v>2668</v>
      </c>
      <c r="G248" s="231" t="s">
        <v>416</v>
      </c>
      <c r="H248" s="232">
        <v>1</v>
      </c>
      <c r="I248" s="233"/>
      <c r="J248" s="234">
        <f>ROUND(I248*H248,2)</f>
        <v>0</v>
      </c>
      <c r="K248" s="230" t="s">
        <v>230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0.0046800000000000001</v>
      </c>
      <c r="R248" s="237">
        <f>Q248*H248</f>
        <v>0.0046800000000000001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363</v>
      </c>
      <c r="AT248" s="239" t="s">
        <v>226</v>
      </c>
      <c r="AU248" s="239" t="s">
        <v>85</v>
      </c>
      <c r="AY248" s="18" t="s">
        <v>224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363</v>
      </c>
      <c r="BM248" s="239" t="s">
        <v>2669</v>
      </c>
    </row>
    <row r="249" s="2" customFormat="1" ht="16.5" customHeight="1">
      <c r="A249" s="39"/>
      <c r="B249" s="40"/>
      <c r="C249" s="228" t="s">
        <v>848</v>
      </c>
      <c r="D249" s="228" t="s">
        <v>226</v>
      </c>
      <c r="E249" s="229" t="s">
        <v>2670</v>
      </c>
      <c r="F249" s="230" t="s">
        <v>2671</v>
      </c>
      <c r="G249" s="231" t="s">
        <v>416</v>
      </c>
      <c r="H249" s="232">
        <v>0.5</v>
      </c>
      <c r="I249" s="233"/>
      <c r="J249" s="234">
        <f>ROUND(I249*H249,2)</f>
        <v>0</v>
      </c>
      <c r="K249" s="230" t="s">
        <v>230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0.0065300000000000002</v>
      </c>
      <c r="R249" s="237">
        <f>Q249*H249</f>
        <v>0.0032650000000000001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363</v>
      </c>
      <c r="AT249" s="239" t="s">
        <v>226</v>
      </c>
      <c r="AU249" s="239" t="s">
        <v>85</v>
      </c>
      <c r="AY249" s="18" t="s">
        <v>224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363</v>
      </c>
      <c r="BM249" s="239" t="s">
        <v>2672</v>
      </c>
    </row>
    <row r="250" s="2" customFormat="1" ht="24.15" customHeight="1">
      <c r="A250" s="39"/>
      <c r="B250" s="40"/>
      <c r="C250" s="228" t="s">
        <v>852</v>
      </c>
      <c r="D250" s="228" t="s">
        <v>226</v>
      </c>
      <c r="E250" s="229" t="s">
        <v>2673</v>
      </c>
      <c r="F250" s="230" t="s">
        <v>2674</v>
      </c>
      <c r="G250" s="231" t="s">
        <v>1282</v>
      </c>
      <c r="H250" s="295"/>
      <c r="I250" s="233"/>
      <c r="J250" s="234">
        <f>ROUND(I250*H250,2)</f>
        <v>0</v>
      </c>
      <c r="K250" s="230" t="s">
        <v>230</v>
      </c>
      <c r="L250" s="45"/>
      <c r="M250" s="235" t="s">
        <v>1</v>
      </c>
      <c r="N250" s="236" t="s">
        <v>41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363</v>
      </c>
      <c r="AT250" s="239" t="s">
        <v>226</v>
      </c>
      <c r="AU250" s="239" t="s">
        <v>85</v>
      </c>
      <c r="AY250" s="18" t="s">
        <v>224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363</v>
      </c>
      <c r="BM250" s="239" t="s">
        <v>2675</v>
      </c>
    </row>
    <row r="251" s="12" customFormat="1" ht="22.8" customHeight="1">
      <c r="A251" s="12"/>
      <c r="B251" s="212"/>
      <c r="C251" s="213"/>
      <c r="D251" s="214" t="s">
        <v>75</v>
      </c>
      <c r="E251" s="226" t="s">
        <v>2676</v>
      </c>
      <c r="F251" s="226" t="s">
        <v>2677</v>
      </c>
      <c r="G251" s="213"/>
      <c r="H251" s="213"/>
      <c r="I251" s="216"/>
      <c r="J251" s="227">
        <f>BK251</f>
        <v>0</v>
      </c>
      <c r="K251" s="213"/>
      <c r="L251" s="218"/>
      <c r="M251" s="219"/>
      <c r="N251" s="220"/>
      <c r="O251" s="220"/>
      <c r="P251" s="221">
        <f>SUM(P252:P254)</f>
        <v>0</v>
      </c>
      <c r="Q251" s="220"/>
      <c r="R251" s="221">
        <f>SUM(R252:R254)</f>
        <v>0.01234</v>
      </c>
      <c r="S251" s="220"/>
      <c r="T251" s="222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85</v>
      </c>
      <c r="AT251" s="224" t="s">
        <v>75</v>
      </c>
      <c r="AU251" s="224" t="s">
        <v>83</v>
      </c>
      <c r="AY251" s="223" t="s">
        <v>224</v>
      </c>
      <c r="BK251" s="225">
        <f>SUM(BK252:BK254)</f>
        <v>0</v>
      </c>
    </row>
    <row r="252" s="2" customFormat="1" ht="16.5" customHeight="1">
      <c r="A252" s="39"/>
      <c r="B252" s="40"/>
      <c r="C252" s="228" t="s">
        <v>856</v>
      </c>
      <c r="D252" s="228" t="s">
        <v>226</v>
      </c>
      <c r="E252" s="229" t="s">
        <v>2678</v>
      </c>
      <c r="F252" s="230" t="s">
        <v>2679</v>
      </c>
      <c r="G252" s="231" t="s">
        <v>2580</v>
      </c>
      <c r="H252" s="232">
        <v>2</v>
      </c>
      <c r="I252" s="233"/>
      <c r="J252" s="234">
        <f>ROUND(I252*H252,2)</f>
        <v>0</v>
      </c>
      <c r="K252" s="230" t="s">
        <v>230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0.00125</v>
      </c>
      <c r="R252" s="237">
        <f>Q252*H252</f>
        <v>0.0025000000000000001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363</v>
      </c>
      <c r="AT252" s="239" t="s">
        <v>226</v>
      </c>
      <c r="AU252" s="239" t="s">
        <v>85</v>
      </c>
      <c r="AY252" s="18" t="s">
        <v>224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363</v>
      </c>
      <c r="BM252" s="239" t="s">
        <v>2680</v>
      </c>
    </row>
    <row r="253" s="2" customFormat="1" ht="24.15" customHeight="1">
      <c r="A253" s="39"/>
      <c r="B253" s="40"/>
      <c r="C253" s="228" t="s">
        <v>860</v>
      </c>
      <c r="D253" s="228" t="s">
        <v>226</v>
      </c>
      <c r="E253" s="229" t="s">
        <v>2681</v>
      </c>
      <c r="F253" s="230" t="s">
        <v>2682</v>
      </c>
      <c r="G253" s="231" t="s">
        <v>2580</v>
      </c>
      <c r="H253" s="232">
        <v>2</v>
      </c>
      <c r="I253" s="233"/>
      <c r="J253" s="234">
        <f>ROUND(I253*H253,2)</f>
        <v>0</v>
      </c>
      <c r="K253" s="230" t="s">
        <v>230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0.0049199999999999999</v>
      </c>
      <c r="R253" s="237">
        <f>Q253*H253</f>
        <v>0.0098399999999999998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363</v>
      </c>
      <c r="AT253" s="239" t="s">
        <v>226</v>
      </c>
      <c r="AU253" s="239" t="s">
        <v>85</v>
      </c>
      <c r="AY253" s="18" t="s">
        <v>224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363</v>
      </c>
      <c r="BM253" s="239" t="s">
        <v>2683</v>
      </c>
    </row>
    <row r="254" s="2" customFormat="1" ht="24.15" customHeight="1">
      <c r="A254" s="39"/>
      <c r="B254" s="40"/>
      <c r="C254" s="228" t="s">
        <v>873</v>
      </c>
      <c r="D254" s="228" t="s">
        <v>226</v>
      </c>
      <c r="E254" s="229" t="s">
        <v>2684</v>
      </c>
      <c r="F254" s="230" t="s">
        <v>2685</v>
      </c>
      <c r="G254" s="231" t="s">
        <v>1282</v>
      </c>
      <c r="H254" s="295"/>
      <c r="I254" s="233"/>
      <c r="J254" s="234">
        <f>ROUND(I254*H254,2)</f>
        <v>0</v>
      </c>
      <c r="K254" s="230" t="s">
        <v>230</v>
      </c>
      <c r="L254" s="45"/>
      <c r="M254" s="235" t="s">
        <v>1</v>
      </c>
      <c r="N254" s="236" t="s">
        <v>41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363</v>
      </c>
      <c r="AT254" s="239" t="s">
        <v>226</v>
      </c>
      <c r="AU254" s="239" t="s">
        <v>85</v>
      </c>
      <c r="AY254" s="18" t="s">
        <v>224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363</v>
      </c>
      <c r="BM254" s="239" t="s">
        <v>2686</v>
      </c>
    </row>
    <row r="255" s="12" customFormat="1" ht="22.8" customHeight="1">
      <c r="A255" s="12"/>
      <c r="B255" s="212"/>
      <c r="C255" s="213"/>
      <c r="D255" s="214" t="s">
        <v>75</v>
      </c>
      <c r="E255" s="226" t="s">
        <v>2687</v>
      </c>
      <c r="F255" s="226" t="s">
        <v>2688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SUM(P256:P285)</f>
        <v>0</v>
      </c>
      <c r="Q255" s="220"/>
      <c r="R255" s="221">
        <f>SUM(R256:R285)</f>
        <v>0.63596999999999992</v>
      </c>
      <c r="S255" s="220"/>
      <c r="T255" s="222">
        <f>SUM(T256:T285)</f>
        <v>0.50802999999999998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85</v>
      </c>
      <c r="AT255" s="224" t="s">
        <v>75</v>
      </c>
      <c r="AU255" s="224" t="s">
        <v>83</v>
      </c>
      <c r="AY255" s="223" t="s">
        <v>224</v>
      </c>
      <c r="BK255" s="225">
        <f>SUM(BK256:BK285)</f>
        <v>0</v>
      </c>
    </row>
    <row r="256" s="2" customFormat="1" ht="16.5" customHeight="1">
      <c r="A256" s="39"/>
      <c r="B256" s="40"/>
      <c r="C256" s="228" t="s">
        <v>876</v>
      </c>
      <c r="D256" s="228" t="s">
        <v>226</v>
      </c>
      <c r="E256" s="229" t="s">
        <v>2689</v>
      </c>
      <c r="F256" s="230" t="s">
        <v>2690</v>
      </c>
      <c r="G256" s="231" t="s">
        <v>2580</v>
      </c>
      <c r="H256" s="232">
        <v>8</v>
      </c>
      <c r="I256" s="233"/>
      <c r="J256" s="234">
        <f>ROUND(I256*H256,2)</f>
        <v>0</v>
      </c>
      <c r="K256" s="230" t="s">
        <v>230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0.01933</v>
      </c>
      <c r="T256" s="238">
        <f>S256*H256</f>
        <v>0.15464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363</v>
      </c>
      <c r="AT256" s="239" t="s">
        <v>226</v>
      </c>
      <c r="AU256" s="239" t="s">
        <v>85</v>
      </c>
      <c r="AY256" s="18" t="s">
        <v>224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363</v>
      </c>
      <c r="BM256" s="239" t="s">
        <v>2691</v>
      </c>
    </row>
    <row r="257" s="2" customFormat="1" ht="33" customHeight="1">
      <c r="A257" s="39"/>
      <c r="B257" s="40"/>
      <c r="C257" s="228" t="s">
        <v>880</v>
      </c>
      <c r="D257" s="228" t="s">
        <v>226</v>
      </c>
      <c r="E257" s="229" t="s">
        <v>2692</v>
      </c>
      <c r="F257" s="230" t="s">
        <v>2693</v>
      </c>
      <c r="G257" s="231" t="s">
        <v>2580</v>
      </c>
      <c r="H257" s="232">
        <v>8</v>
      </c>
      <c r="I257" s="233"/>
      <c r="J257" s="234">
        <f>ROUND(I257*H257,2)</f>
        <v>0</v>
      </c>
      <c r="K257" s="230" t="s">
        <v>230</v>
      </c>
      <c r="L257" s="45"/>
      <c r="M257" s="235" t="s">
        <v>1</v>
      </c>
      <c r="N257" s="236" t="s">
        <v>41</v>
      </c>
      <c r="O257" s="92"/>
      <c r="P257" s="237">
        <f>O257*H257</f>
        <v>0</v>
      </c>
      <c r="Q257" s="237">
        <v>0.016969999999999999</v>
      </c>
      <c r="R257" s="237">
        <f>Q257*H257</f>
        <v>0.13575999999999999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363</v>
      </c>
      <c r="AT257" s="239" t="s">
        <v>226</v>
      </c>
      <c r="AU257" s="239" t="s">
        <v>85</v>
      </c>
      <c r="AY257" s="18" t="s">
        <v>224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83</v>
      </c>
      <c r="BK257" s="240">
        <f>ROUND(I257*H257,2)</f>
        <v>0</v>
      </c>
      <c r="BL257" s="18" t="s">
        <v>363</v>
      </c>
      <c r="BM257" s="239" t="s">
        <v>2694</v>
      </c>
    </row>
    <row r="258" s="2" customFormat="1" ht="33" customHeight="1">
      <c r="A258" s="39"/>
      <c r="B258" s="40"/>
      <c r="C258" s="228" t="s">
        <v>882</v>
      </c>
      <c r="D258" s="228" t="s">
        <v>226</v>
      </c>
      <c r="E258" s="229" t="s">
        <v>2695</v>
      </c>
      <c r="F258" s="230" t="s">
        <v>2696</v>
      </c>
      <c r="G258" s="231" t="s">
        <v>2580</v>
      </c>
      <c r="H258" s="232">
        <v>1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0.016969999999999999</v>
      </c>
      <c r="R258" s="237">
        <f>Q258*H258</f>
        <v>0.016969999999999999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363</v>
      </c>
      <c r="AT258" s="239" t="s">
        <v>226</v>
      </c>
      <c r="AU258" s="239" t="s">
        <v>85</v>
      </c>
      <c r="AY258" s="18" t="s">
        <v>224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363</v>
      </c>
      <c r="BM258" s="239" t="s">
        <v>2697</v>
      </c>
    </row>
    <row r="259" s="2" customFormat="1" ht="24.15" customHeight="1">
      <c r="A259" s="39"/>
      <c r="B259" s="40"/>
      <c r="C259" s="228" t="s">
        <v>887</v>
      </c>
      <c r="D259" s="228" t="s">
        <v>226</v>
      </c>
      <c r="E259" s="229" t="s">
        <v>2698</v>
      </c>
      <c r="F259" s="230" t="s">
        <v>2699</v>
      </c>
      <c r="G259" s="231" t="s">
        <v>2580</v>
      </c>
      <c r="H259" s="232">
        <v>7</v>
      </c>
      <c r="I259" s="233"/>
      <c r="J259" s="234">
        <f>ROUND(I259*H259,2)</f>
        <v>0</v>
      </c>
      <c r="K259" s="230" t="s">
        <v>230</v>
      </c>
      <c r="L259" s="45"/>
      <c r="M259" s="235" t="s">
        <v>1</v>
      </c>
      <c r="N259" s="236" t="s">
        <v>41</v>
      </c>
      <c r="O259" s="92"/>
      <c r="P259" s="237">
        <f>O259*H259</f>
        <v>0</v>
      </c>
      <c r="Q259" s="237">
        <v>0.01908</v>
      </c>
      <c r="R259" s="237">
        <f>Q259*H259</f>
        <v>0.13356000000000001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363</v>
      </c>
      <c r="AT259" s="239" t="s">
        <v>226</v>
      </c>
      <c r="AU259" s="239" t="s">
        <v>85</v>
      </c>
      <c r="AY259" s="18" t="s">
        <v>224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363</v>
      </c>
      <c r="BM259" s="239" t="s">
        <v>2700</v>
      </c>
    </row>
    <row r="260" s="2" customFormat="1" ht="24.15" customHeight="1">
      <c r="A260" s="39"/>
      <c r="B260" s="40"/>
      <c r="C260" s="228" t="s">
        <v>892</v>
      </c>
      <c r="D260" s="228" t="s">
        <v>226</v>
      </c>
      <c r="E260" s="229" t="s">
        <v>2701</v>
      </c>
      <c r="F260" s="230" t="s">
        <v>2702</v>
      </c>
      <c r="G260" s="231" t="s">
        <v>2580</v>
      </c>
      <c r="H260" s="232">
        <v>7</v>
      </c>
      <c r="I260" s="233"/>
      <c r="J260" s="234">
        <f>ROUND(I260*H260,2)</f>
        <v>0</v>
      </c>
      <c r="K260" s="230" t="s">
        <v>230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0.0172</v>
      </c>
      <c r="T260" s="238">
        <f>S260*H260</f>
        <v>0.12040000000000001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363</v>
      </c>
      <c r="AT260" s="239" t="s">
        <v>226</v>
      </c>
      <c r="AU260" s="239" t="s">
        <v>85</v>
      </c>
      <c r="AY260" s="18" t="s">
        <v>224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363</v>
      </c>
      <c r="BM260" s="239" t="s">
        <v>2703</v>
      </c>
    </row>
    <row r="261" s="2" customFormat="1" ht="16.5" customHeight="1">
      <c r="A261" s="39"/>
      <c r="B261" s="40"/>
      <c r="C261" s="228" t="s">
        <v>659</v>
      </c>
      <c r="D261" s="228" t="s">
        <v>226</v>
      </c>
      <c r="E261" s="229" t="s">
        <v>2704</v>
      </c>
      <c r="F261" s="230" t="s">
        <v>2705</v>
      </c>
      <c r="G261" s="231" t="s">
        <v>2580</v>
      </c>
      <c r="H261" s="232">
        <v>9</v>
      </c>
      <c r="I261" s="233"/>
      <c r="J261" s="234">
        <f>ROUND(I261*H261,2)</f>
        <v>0</v>
      </c>
      <c r="K261" s="230" t="s">
        <v>230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0.019460000000000002</v>
      </c>
      <c r="T261" s="238">
        <f>S261*H261</f>
        <v>0.17514000000000002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363</v>
      </c>
      <c r="AT261" s="239" t="s">
        <v>226</v>
      </c>
      <c r="AU261" s="239" t="s">
        <v>85</v>
      </c>
      <c r="AY261" s="18" t="s">
        <v>224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363</v>
      </c>
      <c r="BM261" s="239" t="s">
        <v>2706</v>
      </c>
    </row>
    <row r="262" s="2" customFormat="1" ht="24.15" customHeight="1">
      <c r="A262" s="39"/>
      <c r="B262" s="40"/>
      <c r="C262" s="228" t="s">
        <v>904</v>
      </c>
      <c r="D262" s="228" t="s">
        <v>226</v>
      </c>
      <c r="E262" s="229" t="s">
        <v>2707</v>
      </c>
      <c r="F262" s="230" t="s">
        <v>2708</v>
      </c>
      <c r="G262" s="231" t="s">
        <v>2580</v>
      </c>
      <c r="H262" s="232">
        <v>11</v>
      </c>
      <c r="I262" s="233"/>
      <c r="J262" s="234">
        <f>ROUND(I262*H262,2)</f>
        <v>0</v>
      </c>
      <c r="K262" s="230" t="s">
        <v>230</v>
      </c>
      <c r="L262" s="45"/>
      <c r="M262" s="235" t="s">
        <v>1</v>
      </c>
      <c r="N262" s="236" t="s">
        <v>41</v>
      </c>
      <c r="O262" s="92"/>
      <c r="P262" s="237">
        <f>O262*H262</f>
        <v>0</v>
      </c>
      <c r="Q262" s="237">
        <v>0.02223</v>
      </c>
      <c r="R262" s="237">
        <f>Q262*H262</f>
        <v>0.24453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363</v>
      </c>
      <c r="AT262" s="239" t="s">
        <v>226</v>
      </c>
      <c r="AU262" s="239" t="s">
        <v>85</v>
      </c>
      <c r="AY262" s="18" t="s">
        <v>224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363</v>
      </c>
      <c r="BM262" s="239" t="s">
        <v>2709</v>
      </c>
    </row>
    <row r="263" s="2" customFormat="1" ht="24.15" customHeight="1">
      <c r="A263" s="39"/>
      <c r="B263" s="40"/>
      <c r="C263" s="228" t="s">
        <v>910</v>
      </c>
      <c r="D263" s="228" t="s">
        <v>226</v>
      </c>
      <c r="E263" s="229" t="s">
        <v>2710</v>
      </c>
      <c r="F263" s="230" t="s">
        <v>2711</v>
      </c>
      <c r="G263" s="231" t="s">
        <v>2580</v>
      </c>
      <c r="H263" s="232">
        <v>1</v>
      </c>
      <c r="I263" s="233"/>
      <c r="J263" s="234">
        <f>ROUND(I263*H263,2)</f>
        <v>0</v>
      </c>
      <c r="K263" s="230" t="s">
        <v>230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0.019210000000000001</v>
      </c>
      <c r="R263" s="237">
        <f>Q263*H263</f>
        <v>0.019210000000000001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363</v>
      </c>
      <c r="AT263" s="239" t="s">
        <v>226</v>
      </c>
      <c r="AU263" s="239" t="s">
        <v>85</v>
      </c>
      <c r="AY263" s="18" t="s">
        <v>224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363</v>
      </c>
      <c r="BM263" s="239" t="s">
        <v>2712</v>
      </c>
    </row>
    <row r="264" s="2" customFormat="1" ht="24.15" customHeight="1">
      <c r="A264" s="39"/>
      <c r="B264" s="40"/>
      <c r="C264" s="228" t="s">
        <v>914</v>
      </c>
      <c r="D264" s="228" t="s">
        <v>226</v>
      </c>
      <c r="E264" s="229" t="s">
        <v>2713</v>
      </c>
      <c r="F264" s="230" t="s">
        <v>2714</v>
      </c>
      <c r="G264" s="231" t="s">
        <v>2580</v>
      </c>
      <c r="H264" s="232">
        <v>1</v>
      </c>
      <c r="I264" s="233"/>
      <c r="J264" s="234">
        <f>ROUND(I264*H264,2)</f>
        <v>0</v>
      </c>
      <c r="K264" s="230" t="s">
        <v>230</v>
      </c>
      <c r="L264" s="45"/>
      <c r="M264" s="235" t="s">
        <v>1</v>
      </c>
      <c r="N264" s="236" t="s">
        <v>41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0.0091999999999999998</v>
      </c>
      <c r="T264" s="238">
        <f>S264*H264</f>
        <v>0.0091999999999999998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363</v>
      </c>
      <c r="AT264" s="239" t="s">
        <v>226</v>
      </c>
      <c r="AU264" s="239" t="s">
        <v>85</v>
      </c>
      <c r="AY264" s="18" t="s">
        <v>224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363</v>
      </c>
      <c r="BM264" s="239" t="s">
        <v>2715</v>
      </c>
    </row>
    <row r="265" s="2" customFormat="1" ht="24.15" customHeight="1">
      <c r="A265" s="39"/>
      <c r="B265" s="40"/>
      <c r="C265" s="228" t="s">
        <v>919</v>
      </c>
      <c r="D265" s="228" t="s">
        <v>226</v>
      </c>
      <c r="E265" s="229" t="s">
        <v>2716</v>
      </c>
      <c r="F265" s="230" t="s">
        <v>2717</v>
      </c>
      <c r="G265" s="231" t="s">
        <v>2580</v>
      </c>
      <c r="H265" s="232">
        <v>4</v>
      </c>
      <c r="I265" s="233"/>
      <c r="J265" s="234">
        <f>ROUND(I265*H265,2)</f>
        <v>0</v>
      </c>
      <c r="K265" s="230" t="s">
        <v>230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0.00042999999999999999</v>
      </c>
      <c r="R265" s="237">
        <f>Q265*H265</f>
        <v>0.00172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363</v>
      </c>
      <c r="AT265" s="239" t="s">
        <v>226</v>
      </c>
      <c r="AU265" s="239" t="s">
        <v>85</v>
      </c>
      <c r="AY265" s="18" t="s">
        <v>224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363</v>
      </c>
      <c r="BM265" s="239" t="s">
        <v>2718</v>
      </c>
    </row>
    <row r="266" s="2" customFormat="1" ht="24.15" customHeight="1">
      <c r="A266" s="39"/>
      <c r="B266" s="40"/>
      <c r="C266" s="228" t="s">
        <v>925</v>
      </c>
      <c r="D266" s="228" t="s">
        <v>226</v>
      </c>
      <c r="E266" s="229" t="s">
        <v>2719</v>
      </c>
      <c r="F266" s="230" t="s">
        <v>2720</v>
      </c>
      <c r="G266" s="231" t="s">
        <v>2580</v>
      </c>
      <c r="H266" s="232">
        <v>2</v>
      </c>
      <c r="I266" s="233"/>
      <c r="J266" s="234">
        <f>ROUND(I266*H266,2)</f>
        <v>0</v>
      </c>
      <c r="K266" s="230" t="s">
        <v>230</v>
      </c>
      <c r="L266" s="45"/>
      <c r="M266" s="235" t="s">
        <v>1</v>
      </c>
      <c r="N266" s="236" t="s">
        <v>41</v>
      </c>
      <c r="O266" s="92"/>
      <c r="P266" s="237">
        <f>O266*H266</f>
        <v>0</v>
      </c>
      <c r="Q266" s="237">
        <v>0.014749999999999999</v>
      </c>
      <c r="R266" s="237">
        <f>Q266*H266</f>
        <v>0.029499999999999998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363</v>
      </c>
      <c r="AT266" s="239" t="s">
        <v>226</v>
      </c>
      <c r="AU266" s="239" t="s">
        <v>85</v>
      </c>
      <c r="AY266" s="18" t="s">
        <v>224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83</v>
      </c>
      <c r="BK266" s="240">
        <f>ROUND(I266*H266,2)</f>
        <v>0</v>
      </c>
      <c r="BL266" s="18" t="s">
        <v>363</v>
      </c>
      <c r="BM266" s="239" t="s">
        <v>2721</v>
      </c>
    </row>
    <row r="267" s="2" customFormat="1" ht="16.5" customHeight="1">
      <c r="A267" s="39"/>
      <c r="B267" s="40"/>
      <c r="C267" s="228" t="s">
        <v>930</v>
      </c>
      <c r="D267" s="228" t="s">
        <v>226</v>
      </c>
      <c r="E267" s="229" t="s">
        <v>2722</v>
      </c>
      <c r="F267" s="230" t="s">
        <v>2723</v>
      </c>
      <c r="G267" s="231" t="s">
        <v>398</v>
      </c>
      <c r="H267" s="232">
        <v>15</v>
      </c>
      <c r="I267" s="233"/>
      <c r="J267" s="234">
        <f>ROUND(I267*H267,2)</f>
        <v>0</v>
      </c>
      <c r="K267" s="230" t="s">
        <v>230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0.00048999999999999998</v>
      </c>
      <c r="T267" s="238">
        <f>S267*H267</f>
        <v>0.0073499999999999998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363</v>
      </c>
      <c r="AT267" s="239" t="s">
        <v>226</v>
      </c>
      <c r="AU267" s="239" t="s">
        <v>85</v>
      </c>
      <c r="AY267" s="18" t="s">
        <v>224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363</v>
      </c>
      <c r="BM267" s="239" t="s">
        <v>2724</v>
      </c>
    </row>
    <row r="268" s="2" customFormat="1" ht="24.15" customHeight="1">
      <c r="A268" s="39"/>
      <c r="B268" s="40"/>
      <c r="C268" s="228" t="s">
        <v>934</v>
      </c>
      <c r="D268" s="228" t="s">
        <v>226</v>
      </c>
      <c r="E268" s="229" t="s">
        <v>2725</v>
      </c>
      <c r="F268" s="230" t="s">
        <v>2726</v>
      </c>
      <c r="G268" s="231" t="s">
        <v>2580</v>
      </c>
      <c r="H268" s="232">
        <v>48</v>
      </c>
      <c r="I268" s="233"/>
      <c r="J268" s="234">
        <f>ROUND(I268*H268,2)</f>
        <v>0</v>
      </c>
      <c r="K268" s="230" t="s">
        <v>230</v>
      </c>
      <c r="L268" s="45"/>
      <c r="M268" s="235" t="s">
        <v>1</v>
      </c>
      <c r="N268" s="236" t="s">
        <v>41</v>
      </c>
      <c r="O268" s="92"/>
      <c r="P268" s="237">
        <f>O268*H268</f>
        <v>0</v>
      </c>
      <c r="Q268" s="237">
        <v>0.00024000000000000001</v>
      </c>
      <c r="R268" s="237">
        <f>Q268*H268</f>
        <v>0.011520000000000001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363</v>
      </c>
      <c r="AT268" s="239" t="s">
        <v>226</v>
      </c>
      <c r="AU268" s="239" t="s">
        <v>85</v>
      </c>
      <c r="AY268" s="18" t="s">
        <v>224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363</v>
      </c>
      <c r="BM268" s="239" t="s">
        <v>2727</v>
      </c>
    </row>
    <row r="269" s="14" customFormat="1">
      <c r="A269" s="14"/>
      <c r="B269" s="252"/>
      <c r="C269" s="253"/>
      <c r="D269" s="243" t="s">
        <v>233</v>
      </c>
      <c r="E269" s="254" t="s">
        <v>1</v>
      </c>
      <c r="F269" s="255" t="s">
        <v>2728</v>
      </c>
      <c r="G269" s="253"/>
      <c r="H269" s="256">
        <v>9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233</v>
      </c>
      <c r="AU269" s="262" t="s">
        <v>85</v>
      </c>
      <c r="AV269" s="14" t="s">
        <v>85</v>
      </c>
      <c r="AW269" s="14" t="s">
        <v>32</v>
      </c>
      <c r="AX269" s="14" t="s">
        <v>76</v>
      </c>
      <c r="AY269" s="262" t="s">
        <v>224</v>
      </c>
    </row>
    <row r="270" s="14" customFormat="1">
      <c r="A270" s="14"/>
      <c r="B270" s="252"/>
      <c r="C270" s="253"/>
      <c r="D270" s="243" t="s">
        <v>233</v>
      </c>
      <c r="E270" s="254" t="s">
        <v>1</v>
      </c>
      <c r="F270" s="255" t="s">
        <v>2729</v>
      </c>
      <c r="G270" s="253"/>
      <c r="H270" s="256">
        <v>24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233</v>
      </c>
      <c r="AU270" s="262" t="s">
        <v>85</v>
      </c>
      <c r="AV270" s="14" t="s">
        <v>85</v>
      </c>
      <c r="AW270" s="14" t="s">
        <v>32</v>
      </c>
      <c r="AX270" s="14" t="s">
        <v>76</v>
      </c>
      <c r="AY270" s="262" t="s">
        <v>224</v>
      </c>
    </row>
    <row r="271" s="14" customFormat="1">
      <c r="A271" s="14"/>
      <c r="B271" s="252"/>
      <c r="C271" s="253"/>
      <c r="D271" s="243" t="s">
        <v>233</v>
      </c>
      <c r="E271" s="254" t="s">
        <v>1</v>
      </c>
      <c r="F271" s="255" t="s">
        <v>2730</v>
      </c>
      <c r="G271" s="253"/>
      <c r="H271" s="256">
        <v>8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233</v>
      </c>
      <c r="AU271" s="262" t="s">
        <v>85</v>
      </c>
      <c r="AV271" s="14" t="s">
        <v>85</v>
      </c>
      <c r="AW271" s="14" t="s">
        <v>32</v>
      </c>
      <c r="AX271" s="14" t="s">
        <v>76</v>
      </c>
      <c r="AY271" s="262" t="s">
        <v>224</v>
      </c>
    </row>
    <row r="272" s="14" customFormat="1">
      <c r="A272" s="14"/>
      <c r="B272" s="252"/>
      <c r="C272" s="253"/>
      <c r="D272" s="243" t="s">
        <v>233</v>
      </c>
      <c r="E272" s="254" t="s">
        <v>1</v>
      </c>
      <c r="F272" s="255" t="s">
        <v>2731</v>
      </c>
      <c r="G272" s="253"/>
      <c r="H272" s="256">
        <v>7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233</v>
      </c>
      <c r="AU272" s="262" t="s">
        <v>85</v>
      </c>
      <c r="AV272" s="14" t="s">
        <v>85</v>
      </c>
      <c r="AW272" s="14" t="s">
        <v>32</v>
      </c>
      <c r="AX272" s="14" t="s">
        <v>76</v>
      </c>
      <c r="AY272" s="262" t="s">
        <v>224</v>
      </c>
    </row>
    <row r="273" s="15" customFormat="1">
      <c r="A273" s="15"/>
      <c r="B273" s="263"/>
      <c r="C273" s="264"/>
      <c r="D273" s="243" t="s">
        <v>233</v>
      </c>
      <c r="E273" s="265" t="s">
        <v>1</v>
      </c>
      <c r="F273" s="266" t="s">
        <v>237</v>
      </c>
      <c r="G273" s="264"/>
      <c r="H273" s="267">
        <v>48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3" t="s">
        <v>233</v>
      </c>
      <c r="AU273" s="273" t="s">
        <v>85</v>
      </c>
      <c r="AV273" s="15" t="s">
        <v>231</v>
      </c>
      <c r="AW273" s="15" t="s">
        <v>32</v>
      </c>
      <c r="AX273" s="15" t="s">
        <v>83</v>
      </c>
      <c r="AY273" s="273" t="s">
        <v>224</v>
      </c>
    </row>
    <row r="274" s="2" customFormat="1" ht="16.5" customHeight="1">
      <c r="A274" s="39"/>
      <c r="B274" s="40"/>
      <c r="C274" s="228" t="s">
        <v>939</v>
      </c>
      <c r="D274" s="228" t="s">
        <v>226</v>
      </c>
      <c r="E274" s="229" t="s">
        <v>2732</v>
      </c>
      <c r="F274" s="230" t="s">
        <v>2733</v>
      </c>
      <c r="G274" s="231" t="s">
        <v>398</v>
      </c>
      <c r="H274" s="232">
        <v>3</v>
      </c>
      <c r="I274" s="233"/>
      <c r="J274" s="234">
        <f>ROUND(I274*H274,2)</f>
        <v>0</v>
      </c>
      <c r="K274" s="230" t="s">
        <v>230</v>
      </c>
      <c r="L274" s="45"/>
      <c r="M274" s="235" t="s">
        <v>1</v>
      </c>
      <c r="N274" s="236" t="s">
        <v>41</v>
      </c>
      <c r="O274" s="92"/>
      <c r="P274" s="237">
        <f>O274*H274</f>
        <v>0</v>
      </c>
      <c r="Q274" s="237">
        <v>0.00109</v>
      </c>
      <c r="R274" s="237">
        <f>Q274*H274</f>
        <v>0.0032700000000000003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363</v>
      </c>
      <c r="AT274" s="239" t="s">
        <v>226</v>
      </c>
      <c r="AU274" s="239" t="s">
        <v>85</v>
      </c>
      <c r="AY274" s="18" t="s">
        <v>224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363</v>
      </c>
      <c r="BM274" s="239" t="s">
        <v>2734</v>
      </c>
    </row>
    <row r="275" s="2" customFormat="1" ht="16.5" customHeight="1">
      <c r="A275" s="39"/>
      <c r="B275" s="40"/>
      <c r="C275" s="228" t="s">
        <v>943</v>
      </c>
      <c r="D275" s="228" t="s">
        <v>226</v>
      </c>
      <c r="E275" s="229" t="s">
        <v>2735</v>
      </c>
      <c r="F275" s="230" t="s">
        <v>2736</v>
      </c>
      <c r="G275" s="231" t="s">
        <v>2580</v>
      </c>
      <c r="H275" s="232">
        <v>10</v>
      </c>
      <c r="I275" s="233"/>
      <c r="J275" s="234">
        <f>ROUND(I275*H275,2)</f>
        <v>0</v>
      </c>
      <c r="K275" s="230" t="s">
        <v>230</v>
      </c>
      <c r="L275" s="45"/>
      <c r="M275" s="235" t="s">
        <v>1</v>
      </c>
      <c r="N275" s="236" t="s">
        <v>41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0.00156</v>
      </c>
      <c r="T275" s="238">
        <f>S275*H275</f>
        <v>0.015599999999999999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363</v>
      </c>
      <c r="AT275" s="239" t="s">
        <v>226</v>
      </c>
      <c r="AU275" s="239" t="s">
        <v>85</v>
      </c>
      <c r="AY275" s="18" t="s">
        <v>224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83</v>
      </c>
      <c r="BK275" s="240">
        <f>ROUND(I275*H275,2)</f>
        <v>0</v>
      </c>
      <c r="BL275" s="18" t="s">
        <v>363</v>
      </c>
      <c r="BM275" s="239" t="s">
        <v>2737</v>
      </c>
    </row>
    <row r="276" s="14" customFormat="1">
      <c r="A276" s="14"/>
      <c r="B276" s="252"/>
      <c r="C276" s="253"/>
      <c r="D276" s="243" t="s">
        <v>233</v>
      </c>
      <c r="E276" s="254" t="s">
        <v>1</v>
      </c>
      <c r="F276" s="255" t="s">
        <v>2738</v>
      </c>
      <c r="G276" s="253"/>
      <c r="H276" s="256">
        <v>10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233</v>
      </c>
      <c r="AU276" s="262" t="s">
        <v>85</v>
      </c>
      <c r="AV276" s="14" t="s">
        <v>85</v>
      </c>
      <c r="AW276" s="14" t="s">
        <v>32</v>
      </c>
      <c r="AX276" s="14" t="s">
        <v>83</v>
      </c>
      <c r="AY276" s="262" t="s">
        <v>224</v>
      </c>
    </row>
    <row r="277" s="2" customFormat="1" ht="24.15" customHeight="1">
      <c r="A277" s="39"/>
      <c r="B277" s="40"/>
      <c r="C277" s="228" t="s">
        <v>947</v>
      </c>
      <c r="D277" s="228" t="s">
        <v>226</v>
      </c>
      <c r="E277" s="229" t="s">
        <v>2739</v>
      </c>
      <c r="F277" s="230" t="s">
        <v>2740</v>
      </c>
      <c r="G277" s="231" t="s">
        <v>2580</v>
      </c>
      <c r="H277" s="232">
        <v>2</v>
      </c>
      <c r="I277" s="233"/>
      <c r="J277" s="234">
        <f>ROUND(I277*H277,2)</f>
        <v>0</v>
      </c>
      <c r="K277" s="230" t="s">
        <v>230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0.00172</v>
      </c>
      <c r="R277" s="237">
        <f>Q277*H277</f>
        <v>0.0034399999999999999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363</v>
      </c>
      <c r="AT277" s="239" t="s">
        <v>226</v>
      </c>
      <c r="AU277" s="239" t="s">
        <v>85</v>
      </c>
      <c r="AY277" s="18" t="s">
        <v>224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363</v>
      </c>
      <c r="BM277" s="239" t="s">
        <v>2741</v>
      </c>
    </row>
    <row r="278" s="2" customFormat="1" ht="24.15" customHeight="1">
      <c r="A278" s="39"/>
      <c r="B278" s="40"/>
      <c r="C278" s="228" t="s">
        <v>951</v>
      </c>
      <c r="D278" s="228" t="s">
        <v>226</v>
      </c>
      <c r="E278" s="229" t="s">
        <v>2742</v>
      </c>
      <c r="F278" s="230" t="s">
        <v>2743</v>
      </c>
      <c r="G278" s="231" t="s">
        <v>2580</v>
      </c>
      <c r="H278" s="232">
        <v>2</v>
      </c>
      <c r="I278" s="233"/>
      <c r="J278" s="234">
        <f>ROUND(I278*H278,2)</f>
        <v>0</v>
      </c>
      <c r="K278" s="230" t="s">
        <v>230</v>
      </c>
      <c r="L278" s="45"/>
      <c r="M278" s="235" t="s">
        <v>1</v>
      </c>
      <c r="N278" s="236" t="s">
        <v>41</v>
      </c>
      <c r="O278" s="92"/>
      <c r="P278" s="237">
        <f>O278*H278</f>
        <v>0</v>
      </c>
      <c r="Q278" s="237">
        <v>0.0018</v>
      </c>
      <c r="R278" s="237">
        <f>Q278*H278</f>
        <v>0.0035999999999999999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363</v>
      </c>
      <c r="AT278" s="239" t="s">
        <v>226</v>
      </c>
      <c r="AU278" s="239" t="s">
        <v>85</v>
      </c>
      <c r="AY278" s="18" t="s">
        <v>224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363</v>
      </c>
      <c r="BM278" s="239" t="s">
        <v>2744</v>
      </c>
    </row>
    <row r="279" s="2" customFormat="1" ht="24.15" customHeight="1">
      <c r="A279" s="39"/>
      <c r="B279" s="40"/>
      <c r="C279" s="228" t="s">
        <v>2745</v>
      </c>
      <c r="D279" s="228" t="s">
        <v>226</v>
      </c>
      <c r="E279" s="229" t="s">
        <v>2746</v>
      </c>
      <c r="F279" s="230" t="s">
        <v>2747</v>
      </c>
      <c r="G279" s="231" t="s">
        <v>2580</v>
      </c>
      <c r="H279" s="232">
        <v>2</v>
      </c>
      <c r="I279" s="233"/>
      <c r="J279" s="234">
        <f>ROUND(I279*H279,2)</f>
        <v>0</v>
      </c>
      <c r="K279" s="230" t="s">
        <v>230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0.0018</v>
      </c>
      <c r="R279" s="237">
        <f>Q279*H279</f>
        <v>0.0035999999999999999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363</v>
      </c>
      <c r="AT279" s="239" t="s">
        <v>226</v>
      </c>
      <c r="AU279" s="239" t="s">
        <v>85</v>
      </c>
      <c r="AY279" s="18" t="s">
        <v>224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363</v>
      </c>
      <c r="BM279" s="239" t="s">
        <v>2748</v>
      </c>
    </row>
    <row r="280" s="2" customFormat="1" ht="21.75" customHeight="1">
      <c r="A280" s="39"/>
      <c r="B280" s="40"/>
      <c r="C280" s="228" t="s">
        <v>963</v>
      </c>
      <c r="D280" s="228" t="s">
        <v>226</v>
      </c>
      <c r="E280" s="229" t="s">
        <v>2749</v>
      </c>
      <c r="F280" s="230" t="s">
        <v>2750</v>
      </c>
      <c r="G280" s="231" t="s">
        <v>2580</v>
      </c>
      <c r="H280" s="232">
        <v>12</v>
      </c>
      <c r="I280" s="233"/>
      <c r="J280" s="234">
        <f>ROUND(I280*H280,2)</f>
        <v>0</v>
      </c>
      <c r="K280" s="230" t="s">
        <v>230</v>
      </c>
      <c r="L280" s="45"/>
      <c r="M280" s="235" t="s">
        <v>1</v>
      </c>
      <c r="N280" s="236" t="s">
        <v>41</v>
      </c>
      <c r="O280" s="92"/>
      <c r="P280" s="237">
        <f>O280*H280</f>
        <v>0</v>
      </c>
      <c r="Q280" s="237">
        <v>0.0018</v>
      </c>
      <c r="R280" s="237">
        <f>Q280*H280</f>
        <v>0.021600000000000001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363</v>
      </c>
      <c r="AT280" s="239" t="s">
        <v>226</v>
      </c>
      <c r="AU280" s="239" t="s">
        <v>85</v>
      </c>
      <c r="AY280" s="18" t="s">
        <v>224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83</v>
      </c>
      <c r="BK280" s="240">
        <f>ROUND(I280*H280,2)</f>
        <v>0</v>
      </c>
      <c r="BL280" s="18" t="s">
        <v>363</v>
      </c>
      <c r="BM280" s="239" t="s">
        <v>2751</v>
      </c>
    </row>
    <row r="281" s="2" customFormat="1" ht="16.5" customHeight="1">
      <c r="A281" s="39"/>
      <c r="B281" s="40"/>
      <c r="C281" s="228" t="s">
        <v>969</v>
      </c>
      <c r="D281" s="228" t="s">
        <v>226</v>
      </c>
      <c r="E281" s="229" t="s">
        <v>2752</v>
      </c>
      <c r="F281" s="230" t="s">
        <v>2753</v>
      </c>
      <c r="G281" s="231" t="s">
        <v>398</v>
      </c>
      <c r="H281" s="232">
        <v>5</v>
      </c>
      <c r="I281" s="233"/>
      <c r="J281" s="234">
        <f>ROUND(I281*H281,2)</f>
        <v>0</v>
      </c>
      <c r="K281" s="230" t="s">
        <v>230</v>
      </c>
      <c r="L281" s="45"/>
      <c r="M281" s="235" t="s">
        <v>1</v>
      </c>
      <c r="N281" s="236" t="s">
        <v>41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0.0022499999999999998</v>
      </c>
      <c r="T281" s="238">
        <f>S281*H281</f>
        <v>0.01125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363</v>
      </c>
      <c r="AT281" s="239" t="s">
        <v>226</v>
      </c>
      <c r="AU281" s="239" t="s">
        <v>85</v>
      </c>
      <c r="AY281" s="18" t="s">
        <v>224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363</v>
      </c>
      <c r="BM281" s="239" t="s">
        <v>2754</v>
      </c>
    </row>
    <row r="282" s="2" customFormat="1" ht="24.15" customHeight="1">
      <c r="A282" s="39"/>
      <c r="B282" s="40"/>
      <c r="C282" s="228" t="s">
        <v>974</v>
      </c>
      <c r="D282" s="228" t="s">
        <v>226</v>
      </c>
      <c r="E282" s="229" t="s">
        <v>2755</v>
      </c>
      <c r="F282" s="230" t="s">
        <v>2756</v>
      </c>
      <c r="G282" s="231" t="s">
        <v>2580</v>
      </c>
      <c r="H282" s="232">
        <v>3</v>
      </c>
      <c r="I282" s="233"/>
      <c r="J282" s="234">
        <f>ROUND(I282*H282,2)</f>
        <v>0</v>
      </c>
      <c r="K282" s="230" t="s">
        <v>230</v>
      </c>
      <c r="L282" s="45"/>
      <c r="M282" s="235" t="s">
        <v>1</v>
      </c>
      <c r="N282" s="236" t="s">
        <v>41</v>
      </c>
      <c r="O282" s="92"/>
      <c r="P282" s="237">
        <f>O282*H282</f>
        <v>0</v>
      </c>
      <c r="Q282" s="237">
        <v>0.0018400000000000001</v>
      </c>
      <c r="R282" s="237">
        <f>Q282*H282</f>
        <v>0.0055200000000000006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363</v>
      </c>
      <c r="AT282" s="239" t="s">
        <v>226</v>
      </c>
      <c r="AU282" s="239" t="s">
        <v>85</v>
      </c>
      <c r="AY282" s="18" t="s">
        <v>224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363</v>
      </c>
      <c r="BM282" s="239" t="s">
        <v>2757</v>
      </c>
    </row>
    <row r="283" s="2" customFormat="1" ht="16.5" customHeight="1">
      <c r="A283" s="39"/>
      <c r="B283" s="40"/>
      <c r="C283" s="228" t="s">
        <v>978</v>
      </c>
      <c r="D283" s="228" t="s">
        <v>226</v>
      </c>
      <c r="E283" s="229" t="s">
        <v>2758</v>
      </c>
      <c r="F283" s="230" t="s">
        <v>2759</v>
      </c>
      <c r="G283" s="231" t="s">
        <v>398</v>
      </c>
      <c r="H283" s="232">
        <v>17</v>
      </c>
      <c r="I283" s="233"/>
      <c r="J283" s="234">
        <f>ROUND(I283*H283,2)</f>
        <v>0</v>
      </c>
      <c r="K283" s="230" t="s">
        <v>230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0.00084999999999999995</v>
      </c>
      <c r="T283" s="238">
        <f>S283*H283</f>
        <v>0.014449999999999999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363</v>
      </c>
      <c r="AT283" s="239" t="s">
        <v>226</v>
      </c>
      <c r="AU283" s="239" t="s">
        <v>85</v>
      </c>
      <c r="AY283" s="18" t="s">
        <v>224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363</v>
      </c>
      <c r="BM283" s="239" t="s">
        <v>2760</v>
      </c>
    </row>
    <row r="284" s="2" customFormat="1" ht="16.5" customHeight="1">
      <c r="A284" s="39"/>
      <c r="B284" s="40"/>
      <c r="C284" s="228" t="s">
        <v>982</v>
      </c>
      <c r="D284" s="228" t="s">
        <v>226</v>
      </c>
      <c r="E284" s="229" t="s">
        <v>2761</v>
      </c>
      <c r="F284" s="230" t="s">
        <v>2762</v>
      </c>
      <c r="G284" s="231" t="s">
        <v>398</v>
      </c>
      <c r="H284" s="232">
        <v>7</v>
      </c>
      <c r="I284" s="233"/>
      <c r="J284" s="234">
        <f>ROUND(I284*H284,2)</f>
        <v>0</v>
      </c>
      <c r="K284" s="230" t="s">
        <v>230</v>
      </c>
      <c r="L284" s="45"/>
      <c r="M284" s="235" t="s">
        <v>1</v>
      </c>
      <c r="N284" s="236" t="s">
        <v>41</v>
      </c>
      <c r="O284" s="92"/>
      <c r="P284" s="237">
        <f>O284*H284</f>
        <v>0</v>
      </c>
      <c r="Q284" s="237">
        <v>0.00031</v>
      </c>
      <c r="R284" s="237">
        <f>Q284*H284</f>
        <v>0.0021700000000000001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363</v>
      </c>
      <c r="AT284" s="239" t="s">
        <v>226</v>
      </c>
      <c r="AU284" s="239" t="s">
        <v>85</v>
      </c>
      <c r="AY284" s="18" t="s">
        <v>224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83</v>
      </c>
      <c r="BK284" s="240">
        <f>ROUND(I284*H284,2)</f>
        <v>0</v>
      </c>
      <c r="BL284" s="18" t="s">
        <v>363</v>
      </c>
      <c r="BM284" s="239" t="s">
        <v>2763</v>
      </c>
    </row>
    <row r="285" s="2" customFormat="1" ht="24.15" customHeight="1">
      <c r="A285" s="39"/>
      <c r="B285" s="40"/>
      <c r="C285" s="228" t="s">
        <v>986</v>
      </c>
      <c r="D285" s="228" t="s">
        <v>226</v>
      </c>
      <c r="E285" s="229" t="s">
        <v>2764</v>
      </c>
      <c r="F285" s="230" t="s">
        <v>2765</v>
      </c>
      <c r="G285" s="231" t="s">
        <v>1282</v>
      </c>
      <c r="H285" s="295"/>
      <c r="I285" s="233"/>
      <c r="J285" s="234">
        <f>ROUND(I285*H285,2)</f>
        <v>0</v>
      </c>
      <c r="K285" s="230" t="s">
        <v>230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363</v>
      </c>
      <c r="AT285" s="239" t="s">
        <v>226</v>
      </c>
      <c r="AU285" s="239" t="s">
        <v>85</v>
      </c>
      <c r="AY285" s="18" t="s">
        <v>224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363</v>
      </c>
      <c r="BM285" s="239" t="s">
        <v>2766</v>
      </c>
    </row>
    <row r="286" s="12" customFormat="1" ht="22.8" customHeight="1">
      <c r="A286" s="12"/>
      <c r="B286" s="212"/>
      <c r="C286" s="213"/>
      <c r="D286" s="214" t="s">
        <v>75</v>
      </c>
      <c r="E286" s="226" t="s">
        <v>2767</v>
      </c>
      <c r="F286" s="226" t="s">
        <v>2768</v>
      </c>
      <c r="G286" s="213"/>
      <c r="H286" s="213"/>
      <c r="I286" s="216"/>
      <c r="J286" s="227">
        <f>BK286</f>
        <v>0</v>
      </c>
      <c r="K286" s="213"/>
      <c r="L286" s="218"/>
      <c r="M286" s="219"/>
      <c r="N286" s="220"/>
      <c r="O286" s="220"/>
      <c r="P286" s="221">
        <f>SUM(P287:P289)</f>
        <v>0</v>
      </c>
      <c r="Q286" s="220"/>
      <c r="R286" s="221">
        <f>SUM(R287:R289)</f>
        <v>0.091249999999999998</v>
      </c>
      <c r="S286" s="220"/>
      <c r="T286" s="222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3" t="s">
        <v>85</v>
      </c>
      <c r="AT286" s="224" t="s">
        <v>75</v>
      </c>
      <c r="AU286" s="224" t="s">
        <v>83</v>
      </c>
      <c r="AY286" s="223" t="s">
        <v>224</v>
      </c>
      <c r="BK286" s="225">
        <f>SUM(BK287:BK289)</f>
        <v>0</v>
      </c>
    </row>
    <row r="287" s="2" customFormat="1" ht="33" customHeight="1">
      <c r="A287" s="39"/>
      <c r="B287" s="40"/>
      <c r="C287" s="228" t="s">
        <v>990</v>
      </c>
      <c r="D287" s="228" t="s">
        <v>226</v>
      </c>
      <c r="E287" s="229" t="s">
        <v>2769</v>
      </c>
      <c r="F287" s="230" t="s">
        <v>2770</v>
      </c>
      <c r="G287" s="231" t="s">
        <v>2580</v>
      </c>
      <c r="H287" s="232">
        <v>8</v>
      </c>
      <c r="I287" s="233"/>
      <c r="J287" s="234">
        <f>ROUND(I287*H287,2)</f>
        <v>0</v>
      </c>
      <c r="K287" s="230" t="s">
        <v>230</v>
      </c>
      <c r="L287" s="45"/>
      <c r="M287" s="235" t="s">
        <v>1</v>
      </c>
      <c r="N287" s="236" t="s">
        <v>41</v>
      </c>
      <c r="O287" s="92"/>
      <c r="P287" s="237">
        <f>O287*H287</f>
        <v>0</v>
      </c>
      <c r="Q287" s="237">
        <v>0.0091999999999999998</v>
      </c>
      <c r="R287" s="237">
        <f>Q287*H287</f>
        <v>0.073599999999999999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363</v>
      </c>
      <c r="AT287" s="239" t="s">
        <v>226</v>
      </c>
      <c r="AU287" s="239" t="s">
        <v>85</v>
      </c>
      <c r="AY287" s="18" t="s">
        <v>224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363</v>
      </c>
      <c r="BM287" s="239" t="s">
        <v>2771</v>
      </c>
    </row>
    <row r="288" s="2" customFormat="1" ht="33" customHeight="1">
      <c r="A288" s="39"/>
      <c r="B288" s="40"/>
      <c r="C288" s="228" t="s">
        <v>995</v>
      </c>
      <c r="D288" s="228" t="s">
        <v>226</v>
      </c>
      <c r="E288" s="229" t="s">
        <v>2772</v>
      </c>
      <c r="F288" s="230" t="s">
        <v>2773</v>
      </c>
      <c r="G288" s="231" t="s">
        <v>2580</v>
      </c>
      <c r="H288" s="232">
        <v>1</v>
      </c>
      <c r="I288" s="233"/>
      <c r="J288" s="234">
        <f>ROUND(I288*H288,2)</f>
        <v>0</v>
      </c>
      <c r="K288" s="230" t="s">
        <v>230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0.017649999999999999</v>
      </c>
      <c r="R288" s="237">
        <f>Q288*H288</f>
        <v>0.017649999999999999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363</v>
      </c>
      <c r="AT288" s="239" t="s">
        <v>226</v>
      </c>
      <c r="AU288" s="239" t="s">
        <v>85</v>
      </c>
      <c r="AY288" s="18" t="s">
        <v>224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363</v>
      </c>
      <c r="BM288" s="239" t="s">
        <v>2774</v>
      </c>
    </row>
    <row r="289" s="2" customFormat="1" ht="24.15" customHeight="1">
      <c r="A289" s="39"/>
      <c r="B289" s="40"/>
      <c r="C289" s="228" t="s">
        <v>1000</v>
      </c>
      <c r="D289" s="228" t="s">
        <v>226</v>
      </c>
      <c r="E289" s="229" t="s">
        <v>2775</v>
      </c>
      <c r="F289" s="230" t="s">
        <v>2776</v>
      </c>
      <c r="G289" s="231" t="s">
        <v>1282</v>
      </c>
      <c r="H289" s="295"/>
      <c r="I289" s="233"/>
      <c r="J289" s="234">
        <f>ROUND(I289*H289,2)</f>
        <v>0</v>
      </c>
      <c r="K289" s="230" t="s">
        <v>230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363</v>
      </c>
      <c r="AT289" s="239" t="s">
        <v>226</v>
      </c>
      <c r="AU289" s="239" t="s">
        <v>85</v>
      </c>
      <c r="AY289" s="18" t="s">
        <v>224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363</v>
      </c>
      <c r="BM289" s="239" t="s">
        <v>2777</v>
      </c>
    </row>
    <row r="290" s="12" customFormat="1" ht="22.8" customHeight="1">
      <c r="A290" s="12"/>
      <c r="B290" s="212"/>
      <c r="C290" s="213"/>
      <c r="D290" s="214" t="s">
        <v>75</v>
      </c>
      <c r="E290" s="226" t="s">
        <v>2778</v>
      </c>
      <c r="F290" s="226" t="s">
        <v>2779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SUM(P291:P292)</f>
        <v>0</v>
      </c>
      <c r="Q290" s="220"/>
      <c r="R290" s="221">
        <f>SUM(R291:R292)</f>
        <v>0.0032799999999999999</v>
      </c>
      <c r="S290" s="220"/>
      <c r="T290" s="222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85</v>
      </c>
      <c r="AT290" s="224" t="s">
        <v>75</v>
      </c>
      <c r="AU290" s="224" t="s">
        <v>83</v>
      </c>
      <c r="AY290" s="223" t="s">
        <v>224</v>
      </c>
      <c r="BK290" s="225">
        <f>SUM(BK291:BK292)</f>
        <v>0</v>
      </c>
    </row>
    <row r="291" s="2" customFormat="1" ht="33" customHeight="1">
      <c r="A291" s="39"/>
      <c r="B291" s="40"/>
      <c r="C291" s="228" t="s">
        <v>1006</v>
      </c>
      <c r="D291" s="228" t="s">
        <v>226</v>
      </c>
      <c r="E291" s="229" t="s">
        <v>2780</v>
      </c>
      <c r="F291" s="230" t="s">
        <v>2781</v>
      </c>
      <c r="G291" s="231" t="s">
        <v>2580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41</v>
      </c>
      <c r="O291" s="92"/>
      <c r="P291" s="237">
        <f>O291*H291</f>
        <v>0</v>
      </c>
      <c r="Q291" s="237">
        <v>0.0032799999999999999</v>
      </c>
      <c r="R291" s="237">
        <f>Q291*H291</f>
        <v>0.0032799999999999999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363</v>
      </c>
      <c r="AT291" s="239" t="s">
        <v>226</v>
      </c>
      <c r="AU291" s="239" t="s">
        <v>85</v>
      </c>
      <c r="AY291" s="18" t="s">
        <v>224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363</v>
      </c>
      <c r="BM291" s="239" t="s">
        <v>2782</v>
      </c>
    </row>
    <row r="292" s="2" customFormat="1" ht="24.15" customHeight="1">
      <c r="A292" s="39"/>
      <c r="B292" s="40"/>
      <c r="C292" s="228" t="s">
        <v>610</v>
      </c>
      <c r="D292" s="228" t="s">
        <v>226</v>
      </c>
      <c r="E292" s="229" t="s">
        <v>2783</v>
      </c>
      <c r="F292" s="230" t="s">
        <v>2784</v>
      </c>
      <c r="G292" s="231" t="s">
        <v>1282</v>
      </c>
      <c r="H292" s="295"/>
      <c r="I292" s="233"/>
      <c r="J292" s="234">
        <f>ROUND(I292*H292,2)</f>
        <v>0</v>
      </c>
      <c r="K292" s="230" t="s">
        <v>230</v>
      </c>
      <c r="L292" s="45"/>
      <c r="M292" s="299" t="s">
        <v>1</v>
      </c>
      <c r="N292" s="300" t="s">
        <v>41</v>
      </c>
      <c r="O292" s="301"/>
      <c r="P292" s="302">
        <f>O292*H292</f>
        <v>0</v>
      </c>
      <c r="Q292" s="302">
        <v>0</v>
      </c>
      <c r="R292" s="302">
        <f>Q292*H292</f>
        <v>0</v>
      </c>
      <c r="S292" s="302">
        <v>0</v>
      </c>
      <c r="T292" s="30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363</v>
      </c>
      <c r="AT292" s="239" t="s">
        <v>226</v>
      </c>
      <c r="AU292" s="239" t="s">
        <v>85</v>
      </c>
      <c r="AY292" s="18" t="s">
        <v>224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83</v>
      </c>
      <c r="BK292" s="240">
        <f>ROUND(I292*H292,2)</f>
        <v>0</v>
      </c>
      <c r="BL292" s="18" t="s">
        <v>363</v>
      </c>
      <c r="BM292" s="239" t="s">
        <v>2785</v>
      </c>
    </row>
    <row r="293" s="2" customFormat="1" ht="6.96" customHeight="1">
      <c r="A293" s="39"/>
      <c r="B293" s="67"/>
      <c r="C293" s="68"/>
      <c r="D293" s="68"/>
      <c r="E293" s="68"/>
      <c r="F293" s="68"/>
      <c r="G293" s="68"/>
      <c r="H293" s="68"/>
      <c r="I293" s="68"/>
      <c r="J293" s="68"/>
      <c r="K293" s="68"/>
      <c r="L293" s="45"/>
      <c r="M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</sheetData>
  <sheetProtection sheet="1" autoFilter="0" formatColumns="0" formatRows="0" objects="1" scenarios="1" spinCount="100000" saltValue="DIOaHp/IDN3jLc2M85ADt8pLFZuSe+q7/6s+NyqM4mGfN396kHYNEIu7IbYoWnkGg58/IuBYeZ04/5JgJ8luEw==" hashValue="ExiX5pUi8OStbrzkewYMZh7hxY2zvADeC+FBI5kBrA2MZNFoYKoZR/3EIRD0FRyjUzz/7ucmgica8bceNlu5DA==" algorithmName="SHA-512" password="CC35"/>
  <autoFilter ref="C133:K2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1" customFormat="1" ht="12" customHeight="1">
      <c r="B8" s="21"/>
      <c r="D8" s="152" t="s">
        <v>156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2786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11. 1. 2023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ROUND((SUM(BE136:BE225)),  2)</f>
        <v>0</v>
      </c>
      <c r="G35" s="39"/>
      <c r="H35" s="39"/>
      <c r="I35" s="166">
        <v>0.20999999999999999</v>
      </c>
      <c r="J35" s="165">
        <f>ROUND(((SUM(BE136:BE225))*I35),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ROUND((SUM(BF136:BF225)),  2)</f>
        <v>0</v>
      </c>
      <c r="G36" s="39"/>
      <c r="H36" s="39"/>
      <c r="I36" s="166">
        <v>0.12</v>
      </c>
      <c r="J36" s="165">
        <f>ROUND(((SUM(BF136:BF225))*I36),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ROUND((SUM(BG136:BG225)),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ROUND((SUM(BH136:BH225)),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ROUND((SUM(BI136:BI225)),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D1.4.2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Valašské Meziříčí</v>
      </c>
      <c r="G91" s="41"/>
      <c r="H91" s="41"/>
      <c r="I91" s="33" t="s">
        <v>22</v>
      </c>
      <c r="J91" s="80" t="str">
        <f>IF(J14="","",J14)</f>
        <v>11. 1. 2023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Valašské Meziříčí</v>
      </c>
      <c r="G93" s="41"/>
      <c r="H93" s="41"/>
      <c r="I93" s="33" t="s">
        <v>30</v>
      </c>
      <c r="J93" s="37" t="str">
        <f>E23</f>
        <v>Ing.arch.Petr Klier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Fajfrová Irena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181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2787</v>
      </c>
      <c r="E100" s="198"/>
      <c r="F100" s="198"/>
      <c r="G100" s="198"/>
      <c r="H100" s="198"/>
      <c r="I100" s="198"/>
      <c r="J100" s="199">
        <f>J138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189</v>
      </c>
      <c r="E101" s="198"/>
      <c r="F101" s="198"/>
      <c r="G101" s="198"/>
      <c r="H101" s="198"/>
      <c r="I101" s="198"/>
      <c r="J101" s="199">
        <f>J143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190</v>
      </c>
      <c r="E102" s="198"/>
      <c r="F102" s="198"/>
      <c r="G102" s="198"/>
      <c r="H102" s="198"/>
      <c r="I102" s="198"/>
      <c r="J102" s="199">
        <f>J149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191</v>
      </c>
      <c r="E103" s="193"/>
      <c r="F103" s="193"/>
      <c r="G103" s="193"/>
      <c r="H103" s="193"/>
      <c r="I103" s="193"/>
      <c r="J103" s="194">
        <f>J151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194</v>
      </c>
      <c r="E104" s="198"/>
      <c r="F104" s="198"/>
      <c r="G104" s="198"/>
      <c r="H104" s="198"/>
      <c r="I104" s="198"/>
      <c r="J104" s="199">
        <f>J152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2424</v>
      </c>
      <c r="E105" s="198"/>
      <c r="F105" s="198"/>
      <c r="G105" s="198"/>
      <c r="H105" s="198"/>
      <c r="I105" s="198"/>
      <c r="J105" s="199">
        <f>J157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2788</v>
      </c>
      <c r="E106" s="198"/>
      <c r="F106" s="198"/>
      <c r="G106" s="198"/>
      <c r="H106" s="198"/>
      <c r="I106" s="198"/>
      <c r="J106" s="199">
        <f>J160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2429</v>
      </c>
      <c r="E107" s="198"/>
      <c r="F107" s="198"/>
      <c r="G107" s="198"/>
      <c r="H107" s="198"/>
      <c r="I107" s="198"/>
      <c r="J107" s="199">
        <f>J168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2789</v>
      </c>
      <c r="E108" s="198"/>
      <c r="F108" s="198"/>
      <c r="G108" s="198"/>
      <c r="H108" s="198"/>
      <c r="I108" s="198"/>
      <c r="J108" s="199">
        <f>J176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2790</v>
      </c>
      <c r="E109" s="198"/>
      <c r="F109" s="198"/>
      <c r="G109" s="198"/>
      <c r="H109" s="198"/>
      <c r="I109" s="198"/>
      <c r="J109" s="199">
        <f>J193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2791</v>
      </c>
      <c r="E110" s="198"/>
      <c r="F110" s="198"/>
      <c r="G110" s="198"/>
      <c r="H110" s="198"/>
      <c r="I110" s="198"/>
      <c r="J110" s="199">
        <f>J210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201</v>
      </c>
      <c r="E111" s="198"/>
      <c r="F111" s="198"/>
      <c r="G111" s="198"/>
      <c r="H111" s="198"/>
      <c r="I111" s="198"/>
      <c r="J111" s="199">
        <f>J217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2792</v>
      </c>
      <c r="E112" s="193"/>
      <c r="F112" s="193"/>
      <c r="G112" s="193"/>
      <c r="H112" s="193"/>
      <c r="I112" s="193"/>
      <c r="J112" s="194">
        <f>J220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2793</v>
      </c>
      <c r="E113" s="198"/>
      <c r="F113" s="198"/>
      <c r="G113" s="198"/>
      <c r="H113" s="198"/>
      <c r="I113" s="198"/>
      <c r="J113" s="199">
        <f>J221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0"/>
      <c r="C114" s="191"/>
      <c r="D114" s="192" t="s">
        <v>2794</v>
      </c>
      <c r="E114" s="193"/>
      <c r="F114" s="193"/>
      <c r="G114" s="193"/>
      <c r="H114" s="193"/>
      <c r="I114" s="193"/>
      <c r="J114" s="194">
        <f>J223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209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Rekonstrukce sportovně - kulturního areálu TJ Juřina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156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5" t="s">
        <v>159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162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03 - D1.4.2 Vytápění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>Valašské Meziříčí</v>
      </c>
      <c r="G130" s="41"/>
      <c r="H130" s="41"/>
      <c r="I130" s="33" t="s">
        <v>22</v>
      </c>
      <c r="J130" s="80" t="str">
        <f>IF(J14="","",J14)</f>
        <v>11. 1. 2023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E17</f>
        <v>Město Valašské Meziříčí</v>
      </c>
      <c r="G132" s="41"/>
      <c r="H132" s="41"/>
      <c r="I132" s="33" t="s">
        <v>30</v>
      </c>
      <c r="J132" s="37" t="str">
        <f>E23</f>
        <v>Ing.arch.Petr Klier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33</v>
      </c>
      <c r="J133" s="37" t="str">
        <f>E26</f>
        <v>Fajfrová Irena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210</v>
      </c>
      <c r="D135" s="204" t="s">
        <v>61</v>
      </c>
      <c r="E135" s="204" t="s">
        <v>57</v>
      </c>
      <c r="F135" s="204" t="s">
        <v>58</v>
      </c>
      <c r="G135" s="204" t="s">
        <v>211</v>
      </c>
      <c r="H135" s="204" t="s">
        <v>212</v>
      </c>
      <c r="I135" s="204" t="s">
        <v>213</v>
      </c>
      <c r="J135" s="204" t="s">
        <v>178</v>
      </c>
      <c r="K135" s="205" t="s">
        <v>214</v>
      </c>
      <c r="L135" s="206"/>
      <c r="M135" s="101" t="s">
        <v>1</v>
      </c>
      <c r="N135" s="102" t="s">
        <v>40</v>
      </c>
      <c r="O135" s="102" t="s">
        <v>215</v>
      </c>
      <c r="P135" s="102" t="s">
        <v>216</v>
      </c>
      <c r="Q135" s="102" t="s">
        <v>217</v>
      </c>
      <c r="R135" s="102" t="s">
        <v>218</v>
      </c>
      <c r="S135" s="102" t="s">
        <v>219</v>
      </c>
      <c r="T135" s="103" t="s">
        <v>220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221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P137+P151+P220+P223</f>
        <v>0</v>
      </c>
      <c r="Q136" s="105"/>
      <c r="R136" s="209">
        <f>R137+R151+R220+R223</f>
        <v>1.838897</v>
      </c>
      <c r="S136" s="105"/>
      <c r="T136" s="210">
        <f>T137+T151+T220+T223</f>
        <v>0.16800000000000001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180</v>
      </c>
      <c r="BK136" s="211">
        <f>BK137+BK151+BK220+BK223</f>
        <v>0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222</v>
      </c>
      <c r="F137" s="215" t="s">
        <v>223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P138+P143+P149</f>
        <v>0</v>
      </c>
      <c r="Q137" s="220"/>
      <c r="R137" s="221">
        <f>R138+R143+R149</f>
        <v>0.24540500000000001</v>
      </c>
      <c r="S137" s="220"/>
      <c r="T137" s="222">
        <f>T138+T143+T149</f>
        <v>0.16800000000000001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224</v>
      </c>
      <c r="BK137" s="225">
        <f>BK138+BK143+BK149</f>
        <v>0</v>
      </c>
    </row>
    <row r="138" s="12" customFormat="1" ht="22.8" customHeight="1">
      <c r="A138" s="12"/>
      <c r="B138" s="212"/>
      <c r="C138" s="213"/>
      <c r="D138" s="214" t="s">
        <v>75</v>
      </c>
      <c r="E138" s="226" t="s">
        <v>303</v>
      </c>
      <c r="F138" s="226" t="s">
        <v>2795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SUM(P139:P142)</f>
        <v>0</v>
      </c>
      <c r="Q138" s="220"/>
      <c r="R138" s="221">
        <f>SUM(R139:R142)</f>
        <v>0.24540500000000001</v>
      </c>
      <c r="S138" s="220"/>
      <c r="T138" s="222">
        <f>SUM(T139:T142)</f>
        <v>0.16800000000000001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83</v>
      </c>
      <c r="AT138" s="224" t="s">
        <v>75</v>
      </c>
      <c r="AU138" s="224" t="s">
        <v>83</v>
      </c>
      <c r="AY138" s="223" t="s">
        <v>224</v>
      </c>
      <c r="BK138" s="225">
        <f>SUM(BK139:BK142)</f>
        <v>0</v>
      </c>
    </row>
    <row r="139" s="2" customFormat="1" ht="33" customHeight="1">
      <c r="A139" s="39"/>
      <c r="B139" s="40"/>
      <c r="C139" s="228" t="s">
        <v>83</v>
      </c>
      <c r="D139" s="228" t="s">
        <v>226</v>
      </c>
      <c r="E139" s="229" t="s">
        <v>2796</v>
      </c>
      <c r="F139" s="230" t="s">
        <v>2797</v>
      </c>
      <c r="G139" s="231" t="s">
        <v>2580</v>
      </c>
      <c r="H139" s="232">
        <v>1</v>
      </c>
      <c r="I139" s="233"/>
      <c r="J139" s="234">
        <f>ROUND(I139*H139,2)</f>
        <v>0</v>
      </c>
      <c r="K139" s="230" t="s">
        <v>230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0.14582000000000001</v>
      </c>
      <c r="R139" s="237">
        <f>Q139*H139</f>
        <v>0.14582000000000001</v>
      </c>
      <c r="S139" s="237">
        <v>0.112</v>
      </c>
      <c r="T139" s="238">
        <f>S139*H139</f>
        <v>0.112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231</v>
      </c>
      <c r="AT139" s="239" t="s">
        <v>226</v>
      </c>
      <c r="AU139" s="239" t="s">
        <v>85</v>
      </c>
      <c r="AY139" s="18" t="s">
        <v>224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231</v>
      </c>
      <c r="BM139" s="239" t="s">
        <v>2798</v>
      </c>
    </row>
    <row r="140" s="2" customFormat="1" ht="24.15" customHeight="1">
      <c r="A140" s="39"/>
      <c r="B140" s="40"/>
      <c r="C140" s="228" t="s">
        <v>85</v>
      </c>
      <c r="D140" s="228" t="s">
        <v>226</v>
      </c>
      <c r="E140" s="229" t="s">
        <v>2799</v>
      </c>
      <c r="F140" s="230" t="s">
        <v>2800</v>
      </c>
      <c r="G140" s="231" t="s">
        <v>2580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0.07596</v>
      </c>
      <c r="R140" s="237">
        <f>Q140*H140</f>
        <v>0.07596</v>
      </c>
      <c r="S140" s="237">
        <v>0.056000000000000001</v>
      </c>
      <c r="T140" s="238">
        <f>S140*H140</f>
        <v>0.056000000000000001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231</v>
      </c>
      <c r="AT140" s="239" t="s">
        <v>226</v>
      </c>
      <c r="AU140" s="239" t="s">
        <v>85</v>
      </c>
      <c r="AY140" s="18" t="s">
        <v>224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231</v>
      </c>
      <c r="BM140" s="239" t="s">
        <v>2801</v>
      </c>
    </row>
    <row r="141" s="2" customFormat="1" ht="37.8" customHeight="1">
      <c r="A141" s="39"/>
      <c r="B141" s="40"/>
      <c r="C141" s="228" t="s">
        <v>243</v>
      </c>
      <c r="D141" s="228" t="s">
        <v>226</v>
      </c>
      <c r="E141" s="229" t="s">
        <v>2802</v>
      </c>
      <c r="F141" s="230" t="s">
        <v>2803</v>
      </c>
      <c r="G141" s="231" t="s">
        <v>416</v>
      </c>
      <c r="H141" s="232">
        <v>7.5</v>
      </c>
      <c r="I141" s="233"/>
      <c r="J141" s="234">
        <f>ROUND(I141*H141,2)</f>
        <v>0</v>
      </c>
      <c r="K141" s="230" t="s">
        <v>230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0.0021199999999999999</v>
      </c>
      <c r="R141" s="237">
        <f>Q141*H141</f>
        <v>0.015900000000000001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231</v>
      </c>
      <c r="AT141" s="239" t="s">
        <v>226</v>
      </c>
      <c r="AU141" s="239" t="s">
        <v>85</v>
      </c>
      <c r="AY141" s="18" t="s">
        <v>224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231</v>
      </c>
      <c r="BM141" s="239" t="s">
        <v>2804</v>
      </c>
    </row>
    <row r="142" s="2" customFormat="1" ht="33" customHeight="1">
      <c r="A142" s="39"/>
      <c r="B142" s="40"/>
      <c r="C142" s="228" t="s">
        <v>231</v>
      </c>
      <c r="D142" s="228" t="s">
        <v>226</v>
      </c>
      <c r="E142" s="229" t="s">
        <v>2805</v>
      </c>
      <c r="F142" s="230" t="s">
        <v>2806</v>
      </c>
      <c r="G142" s="231" t="s">
        <v>416</v>
      </c>
      <c r="H142" s="232">
        <v>7.5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0.0010300000000000001</v>
      </c>
      <c r="R142" s="237">
        <f>Q142*H142</f>
        <v>0.007725000000000001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231</v>
      </c>
      <c r="AT142" s="239" t="s">
        <v>226</v>
      </c>
      <c r="AU142" s="239" t="s">
        <v>85</v>
      </c>
      <c r="AY142" s="18" t="s">
        <v>224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231</v>
      </c>
      <c r="BM142" s="239" t="s">
        <v>2807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1214</v>
      </c>
      <c r="F143" s="226" t="s">
        <v>1215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83</v>
      </c>
      <c r="AY143" s="223" t="s">
        <v>224</v>
      </c>
      <c r="BK143" s="225">
        <f>SUM(BK144:BK148)</f>
        <v>0</v>
      </c>
    </row>
    <row r="144" s="2" customFormat="1" ht="24.15" customHeight="1">
      <c r="A144" s="39"/>
      <c r="B144" s="40"/>
      <c r="C144" s="228" t="s">
        <v>264</v>
      </c>
      <c r="D144" s="228" t="s">
        <v>226</v>
      </c>
      <c r="E144" s="229" t="s">
        <v>2477</v>
      </c>
      <c r="F144" s="230" t="s">
        <v>2478</v>
      </c>
      <c r="G144" s="231" t="s">
        <v>332</v>
      </c>
      <c r="H144" s="232">
        <v>0.16800000000000001</v>
      </c>
      <c r="I144" s="233"/>
      <c r="J144" s="234">
        <f>ROUND(I144*H144,2)</f>
        <v>0</v>
      </c>
      <c r="K144" s="230" t="s">
        <v>230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231</v>
      </c>
      <c r="AT144" s="239" t="s">
        <v>226</v>
      </c>
      <c r="AU144" s="239" t="s">
        <v>85</v>
      </c>
      <c r="AY144" s="18" t="s">
        <v>224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231</v>
      </c>
      <c r="BM144" s="239" t="s">
        <v>2808</v>
      </c>
    </row>
    <row r="145" s="2" customFormat="1" ht="24.15" customHeight="1">
      <c r="A145" s="39"/>
      <c r="B145" s="40"/>
      <c r="C145" s="228" t="s">
        <v>270</v>
      </c>
      <c r="D145" s="228" t="s">
        <v>226</v>
      </c>
      <c r="E145" s="229" t="s">
        <v>1221</v>
      </c>
      <c r="F145" s="230" t="s">
        <v>1222</v>
      </c>
      <c r="G145" s="231" t="s">
        <v>332</v>
      </c>
      <c r="H145" s="232">
        <v>0.16800000000000001</v>
      </c>
      <c r="I145" s="233"/>
      <c r="J145" s="234">
        <f>ROUND(I145*H145,2)</f>
        <v>0</v>
      </c>
      <c r="K145" s="230" t="s">
        <v>230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231</v>
      </c>
      <c r="AT145" s="239" t="s">
        <v>226</v>
      </c>
      <c r="AU145" s="239" t="s">
        <v>85</v>
      </c>
      <c r="AY145" s="18" t="s">
        <v>224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231</v>
      </c>
      <c r="BM145" s="239" t="s">
        <v>2809</v>
      </c>
    </row>
    <row r="146" s="2" customFormat="1" ht="24.15" customHeight="1">
      <c r="A146" s="39"/>
      <c r="B146" s="40"/>
      <c r="C146" s="228" t="s">
        <v>275</v>
      </c>
      <c r="D146" s="228" t="s">
        <v>226</v>
      </c>
      <c r="E146" s="229" t="s">
        <v>1225</v>
      </c>
      <c r="F146" s="230" t="s">
        <v>1226</v>
      </c>
      <c r="G146" s="231" t="s">
        <v>332</v>
      </c>
      <c r="H146" s="232">
        <v>3.1920000000000002</v>
      </c>
      <c r="I146" s="233"/>
      <c r="J146" s="234">
        <f>ROUND(I146*H146,2)</f>
        <v>0</v>
      </c>
      <c r="K146" s="230" t="s">
        <v>230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231</v>
      </c>
      <c r="AT146" s="239" t="s">
        <v>226</v>
      </c>
      <c r="AU146" s="239" t="s">
        <v>85</v>
      </c>
      <c r="AY146" s="18" t="s">
        <v>224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231</v>
      </c>
      <c r="BM146" s="239" t="s">
        <v>2810</v>
      </c>
    </row>
    <row r="147" s="14" customFormat="1">
      <c r="A147" s="14"/>
      <c r="B147" s="252"/>
      <c r="C147" s="253"/>
      <c r="D147" s="243" t="s">
        <v>233</v>
      </c>
      <c r="E147" s="253"/>
      <c r="F147" s="255" t="s">
        <v>2811</v>
      </c>
      <c r="G147" s="253"/>
      <c r="H147" s="256">
        <v>3.1920000000000002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233</v>
      </c>
      <c r="AU147" s="262" t="s">
        <v>85</v>
      </c>
      <c r="AV147" s="14" t="s">
        <v>85</v>
      </c>
      <c r="AW147" s="14" t="s">
        <v>4</v>
      </c>
      <c r="AX147" s="14" t="s">
        <v>83</v>
      </c>
      <c r="AY147" s="262" t="s">
        <v>224</v>
      </c>
    </row>
    <row r="148" s="2" customFormat="1" ht="33" customHeight="1">
      <c r="A148" s="39"/>
      <c r="B148" s="40"/>
      <c r="C148" s="228" t="s">
        <v>293</v>
      </c>
      <c r="D148" s="228" t="s">
        <v>226</v>
      </c>
      <c r="E148" s="229" t="s">
        <v>1230</v>
      </c>
      <c r="F148" s="230" t="s">
        <v>1231</v>
      </c>
      <c r="G148" s="231" t="s">
        <v>332</v>
      </c>
      <c r="H148" s="232">
        <v>0.16800000000000001</v>
      </c>
      <c r="I148" s="233"/>
      <c r="J148" s="234">
        <f>ROUND(I148*H148,2)</f>
        <v>0</v>
      </c>
      <c r="K148" s="230" t="s">
        <v>230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231</v>
      </c>
      <c r="AT148" s="239" t="s">
        <v>226</v>
      </c>
      <c r="AU148" s="239" t="s">
        <v>85</v>
      </c>
      <c r="AY148" s="18" t="s">
        <v>224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231</v>
      </c>
      <c r="BM148" s="239" t="s">
        <v>2812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1233</v>
      </c>
      <c r="F149" s="226" t="s">
        <v>1234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P150</f>
        <v>0</v>
      </c>
      <c r="Q149" s="220"/>
      <c r="R149" s="221">
        <f>R150</f>
        <v>0</v>
      </c>
      <c r="S149" s="220"/>
      <c r="T149" s="22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224</v>
      </c>
      <c r="BK149" s="225">
        <f>BK150</f>
        <v>0</v>
      </c>
    </row>
    <row r="150" s="2" customFormat="1" ht="16.5" customHeight="1">
      <c r="A150" s="39"/>
      <c r="B150" s="40"/>
      <c r="C150" s="228" t="s">
        <v>303</v>
      </c>
      <c r="D150" s="228" t="s">
        <v>226</v>
      </c>
      <c r="E150" s="229" t="s">
        <v>1236</v>
      </c>
      <c r="F150" s="230" t="s">
        <v>1237</v>
      </c>
      <c r="G150" s="231" t="s">
        <v>332</v>
      </c>
      <c r="H150" s="232">
        <v>0.245</v>
      </c>
      <c r="I150" s="233"/>
      <c r="J150" s="234">
        <f>ROUND(I150*H150,2)</f>
        <v>0</v>
      </c>
      <c r="K150" s="230" t="s">
        <v>230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231</v>
      </c>
      <c r="AT150" s="239" t="s">
        <v>226</v>
      </c>
      <c r="AU150" s="239" t="s">
        <v>85</v>
      </c>
      <c r="AY150" s="18" t="s">
        <v>224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231</v>
      </c>
      <c r="BM150" s="239" t="s">
        <v>2813</v>
      </c>
    </row>
    <row r="151" s="12" customFormat="1" ht="25.92" customHeight="1">
      <c r="A151" s="12"/>
      <c r="B151" s="212"/>
      <c r="C151" s="213"/>
      <c r="D151" s="214" t="s">
        <v>75</v>
      </c>
      <c r="E151" s="215" t="s">
        <v>1239</v>
      </c>
      <c r="F151" s="215" t="s">
        <v>1240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P152+P157+P160+P168+P176+P193+P210+P217</f>
        <v>0</v>
      </c>
      <c r="Q151" s="220"/>
      <c r="R151" s="221">
        <f>R152+R157+R160+R168+R176+R193+R210+R217</f>
        <v>1.5934919999999999</v>
      </c>
      <c r="S151" s="220"/>
      <c r="T151" s="222">
        <f>T152+T157+T160+T168+T176+T193+T210+T217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85</v>
      </c>
      <c r="AT151" s="224" t="s">
        <v>75</v>
      </c>
      <c r="AU151" s="224" t="s">
        <v>76</v>
      </c>
      <c r="AY151" s="223" t="s">
        <v>224</v>
      </c>
      <c r="BK151" s="225">
        <f>BK152+BK157+BK160+BK168+BK176+BK193+BK210+BK217</f>
        <v>0</v>
      </c>
    </row>
    <row r="152" s="12" customFormat="1" ht="22.8" customHeight="1">
      <c r="A152" s="12"/>
      <c r="B152" s="212"/>
      <c r="C152" s="213"/>
      <c r="D152" s="214" t="s">
        <v>75</v>
      </c>
      <c r="E152" s="226" t="s">
        <v>1331</v>
      </c>
      <c r="F152" s="226" t="s">
        <v>1332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SUM(P153:P156)</f>
        <v>0</v>
      </c>
      <c r="Q152" s="220"/>
      <c r="R152" s="221">
        <f>SUM(R153:R156)</f>
        <v>0.0027720000000000002</v>
      </c>
      <c r="S152" s="220"/>
      <c r="T152" s="222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85</v>
      </c>
      <c r="AT152" s="224" t="s">
        <v>75</v>
      </c>
      <c r="AU152" s="224" t="s">
        <v>83</v>
      </c>
      <c r="AY152" s="223" t="s">
        <v>224</v>
      </c>
      <c r="BK152" s="225">
        <f>SUM(BK153:BK156)</f>
        <v>0</v>
      </c>
    </row>
    <row r="153" s="2" customFormat="1" ht="33" customHeight="1">
      <c r="A153" s="39"/>
      <c r="B153" s="40"/>
      <c r="C153" s="228" t="s">
        <v>316</v>
      </c>
      <c r="D153" s="228" t="s">
        <v>226</v>
      </c>
      <c r="E153" s="229" t="s">
        <v>2814</v>
      </c>
      <c r="F153" s="230" t="s">
        <v>2815</v>
      </c>
      <c r="G153" s="231" t="s">
        <v>416</v>
      </c>
      <c r="H153" s="232">
        <v>6</v>
      </c>
      <c r="I153" s="233"/>
      <c r="J153" s="234">
        <f>ROUND(I153*H153,2)</f>
        <v>0</v>
      </c>
      <c r="K153" s="230" t="s">
        <v>230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0.00011</v>
      </c>
      <c r="R153" s="237">
        <f>Q153*H153</f>
        <v>0.00066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363</v>
      </c>
      <c r="AT153" s="239" t="s">
        <v>226</v>
      </c>
      <c r="AU153" s="239" t="s">
        <v>85</v>
      </c>
      <c r="AY153" s="18" t="s">
        <v>224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363</v>
      </c>
      <c r="BM153" s="239" t="s">
        <v>2816</v>
      </c>
    </row>
    <row r="154" s="2" customFormat="1" ht="24.15" customHeight="1">
      <c r="A154" s="39"/>
      <c r="B154" s="40"/>
      <c r="C154" s="285" t="s">
        <v>321</v>
      </c>
      <c r="D154" s="285" t="s">
        <v>420</v>
      </c>
      <c r="E154" s="286" t="s">
        <v>2817</v>
      </c>
      <c r="F154" s="287" t="s">
        <v>2818</v>
      </c>
      <c r="G154" s="288" t="s">
        <v>416</v>
      </c>
      <c r="H154" s="289">
        <v>6.5999999999999996</v>
      </c>
      <c r="I154" s="290"/>
      <c r="J154" s="291">
        <f>ROUND(I154*H154,2)</f>
        <v>0</v>
      </c>
      <c r="K154" s="287" t="s">
        <v>230</v>
      </c>
      <c r="L154" s="292"/>
      <c r="M154" s="293" t="s">
        <v>1</v>
      </c>
      <c r="N154" s="294" t="s">
        <v>41</v>
      </c>
      <c r="O154" s="92"/>
      <c r="P154" s="237">
        <f>O154*H154</f>
        <v>0</v>
      </c>
      <c r="Q154" s="237">
        <v>0.00032000000000000003</v>
      </c>
      <c r="R154" s="237">
        <f>Q154*H154</f>
        <v>0.0021120000000000002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480</v>
      </c>
      <c r="AT154" s="239" t="s">
        <v>420</v>
      </c>
      <c r="AU154" s="239" t="s">
        <v>85</v>
      </c>
      <c r="AY154" s="18" t="s">
        <v>224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363</v>
      </c>
      <c r="BM154" s="239" t="s">
        <v>2819</v>
      </c>
    </row>
    <row r="155" s="14" customFormat="1">
      <c r="A155" s="14"/>
      <c r="B155" s="252"/>
      <c r="C155" s="253"/>
      <c r="D155" s="243" t="s">
        <v>233</v>
      </c>
      <c r="E155" s="253"/>
      <c r="F155" s="255" t="s">
        <v>2820</v>
      </c>
      <c r="G155" s="253"/>
      <c r="H155" s="256">
        <v>6.5999999999999996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233</v>
      </c>
      <c r="AU155" s="262" t="s">
        <v>85</v>
      </c>
      <c r="AV155" s="14" t="s">
        <v>85</v>
      </c>
      <c r="AW155" s="14" t="s">
        <v>4</v>
      </c>
      <c r="AX155" s="14" t="s">
        <v>83</v>
      </c>
      <c r="AY155" s="262" t="s">
        <v>224</v>
      </c>
    </row>
    <row r="156" s="2" customFormat="1" ht="24.15" customHeight="1">
      <c r="A156" s="39"/>
      <c r="B156" s="40"/>
      <c r="C156" s="228" t="s">
        <v>8</v>
      </c>
      <c r="D156" s="228" t="s">
        <v>226</v>
      </c>
      <c r="E156" s="229" t="s">
        <v>1424</v>
      </c>
      <c r="F156" s="230" t="s">
        <v>1425</v>
      </c>
      <c r="G156" s="231" t="s">
        <v>1282</v>
      </c>
      <c r="H156" s="295"/>
      <c r="I156" s="233"/>
      <c r="J156" s="234">
        <f>ROUND(I156*H156,2)</f>
        <v>0</v>
      </c>
      <c r="K156" s="230" t="s">
        <v>230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363</v>
      </c>
      <c r="AT156" s="239" t="s">
        <v>226</v>
      </c>
      <c r="AU156" s="239" t="s">
        <v>85</v>
      </c>
      <c r="AY156" s="18" t="s">
        <v>224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363</v>
      </c>
      <c r="BM156" s="239" t="s">
        <v>2821</v>
      </c>
    </row>
    <row r="157" s="12" customFormat="1" ht="22.8" customHeight="1">
      <c r="A157" s="12"/>
      <c r="B157" s="212"/>
      <c r="C157" s="213"/>
      <c r="D157" s="214" t="s">
        <v>75</v>
      </c>
      <c r="E157" s="226" t="s">
        <v>2553</v>
      </c>
      <c r="F157" s="226" t="s">
        <v>2554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SUM(P158:P159)</f>
        <v>0</v>
      </c>
      <c r="Q157" s="220"/>
      <c r="R157" s="221">
        <f>SUM(R158:R159)</f>
        <v>0.0016000000000000001</v>
      </c>
      <c r="S157" s="220"/>
      <c r="T157" s="22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85</v>
      </c>
      <c r="AT157" s="224" t="s">
        <v>75</v>
      </c>
      <c r="AU157" s="224" t="s">
        <v>83</v>
      </c>
      <c r="AY157" s="223" t="s">
        <v>224</v>
      </c>
      <c r="BK157" s="225">
        <f>SUM(BK158:BK159)</f>
        <v>0</v>
      </c>
    </row>
    <row r="158" s="2" customFormat="1" ht="24.15" customHeight="1">
      <c r="A158" s="39"/>
      <c r="B158" s="40"/>
      <c r="C158" s="228" t="s">
        <v>329</v>
      </c>
      <c r="D158" s="228" t="s">
        <v>226</v>
      </c>
      <c r="E158" s="229" t="s">
        <v>2606</v>
      </c>
      <c r="F158" s="230" t="s">
        <v>2607</v>
      </c>
      <c r="G158" s="231" t="s">
        <v>398</v>
      </c>
      <c r="H158" s="232">
        <v>4</v>
      </c>
      <c r="I158" s="233"/>
      <c r="J158" s="234">
        <f>ROUND(I158*H158,2)</f>
        <v>0</v>
      </c>
      <c r="K158" s="230" t="s">
        <v>230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0.00040000000000000002</v>
      </c>
      <c r="R158" s="237">
        <f>Q158*H158</f>
        <v>0.0016000000000000001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363</v>
      </c>
      <c r="AT158" s="239" t="s">
        <v>226</v>
      </c>
      <c r="AU158" s="239" t="s">
        <v>85</v>
      </c>
      <c r="AY158" s="18" t="s">
        <v>224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363</v>
      </c>
      <c r="BM158" s="239" t="s">
        <v>2822</v>
      </c>
    </row>
    <row r="159" s="2" customFormat="1" ht="24.15" customHeight="1">
      <c r="A159" s="39"/>
      <c r="B159" s="40"/>
      <c r="C159" s="228" t="s">
        <v>337</v>
      </c>
      <c r="D159" s="228" t="s">
        <v>226</v>
      </c>
      <c r="E159" s="229" t="s">
        <v>2659</v>
      </c>
      <c r="F159" s="230" t="s">
        <v>2660</v>
      </c>
      <c r="G159" s="231" t="s">
        <v>1282</v>
      </c>
      <c r="H159" s="295"/>
      <c r="I159" s="233"/>
      <c r="J159" s="234">
        <f>ROUND(I159*H159,2)</f>
        <v>0</v>
      </c>
      <c r="K159" s="230" t="s">
        <v>230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363</v>
      </c>
      <c r="AT159" s="239" t="s">
        <v>226</v>
      </c>
      <c r="AU159" s="239" t="s">
        <v>85</v>
      </c>
      <c r="AY159" s="18" t="s">
        <v>224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363</v>
      </c>
      <c r="BM159" s="239" t="s">
        <v>2823</v>
      </c>
    </row>
    <row r="160" s="12" customFormat="1" ht="22.8" customHeight="1">
      <c r="A160" s="12"/>
      <c r="B160" s="212"/>
      <c r="C160" s="213"/>
      <c r="D160" s="214" t="s">
        <v>75</v>
      </c>
      <c r="E160" s="226" t="s">
        <v>2824</v>
      </c>
      <c r="F160" s="226" t="s">
        <v>2825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SUM(P161:P167)</f>
        <v>0</v>
      </c>
      <c r="Q160" s="220"/>
      <c r="R160" s="221">
        <f>SUM(R161:R167)</f>
        <v>0.056049999999999996</v>
      </c>
      <c r="S160" s="220"/>
      <c r="T160" s="222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85</v>
      </c>
      <c r="AT160" s="224" t="s">
        <v>75</v>
      </c>
      <c r="AU160" s="224" t="s">
        <v>83</v>
      </c>
      <c r="AY160" s="223" t="s">
        <v>224</v>
      </c>
      <c r="BK160" s="225">
        <f>SUM(BK161:BK167)</f>
        <v>0</v>
      </c>
    </row>
    <row r="161" s="2" customFormat="1" ht="24.15" customHeight="1">
      <c r="A161" s="39"/>
      <c r="B161" s="40"/>
      <c r="C161" s="228" t="s">
        <v>355</v>
      </c>
      <c r="D161" s="228" t="s">
        <v>226</v>
      </c>
      <c r="E161" s="229" t="s">
        <v>2826</v>
      </c>
      <c r="F161" s="230" t="s">
        <v>2827</v>
      </c>
      <c r="G161" s="231" t="s">
        <v>2580</v>
      </c>
      <c r="H161" s="232">
        <v>1</v>
      </c>
      <c r="I161" s="233"/>
      <c r="J161" s="234">
        <f>ROUND(I161*H161,2)</f>
        <v>0</v>
      </c>
      <c r="K161" s="230" t="s">
        <v>230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0.04761</v>
      </c>
      <c r="R161" s="237">
        <f>Q161*H161</f>
        <v>0.04761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363</v>
      </c>
      <c r="AT161" s="239" t="s">
        <v>226</v>
      </c>
      <c r="AU161" s="239" t="s">
        <v>85</v>
      </c>
      <c r="AY161" s="18" t="s">
        <v>224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363</v>
      </c>
      <c r="BM161" s="239" t="s">
        <v>2828</v>
      </c>
    </row>
    <row r="162" s="2" customFormat="1" ht="21.75" customHeight="1">
      <c r="A162" s="39"/>
      <c r="B162" s="40"/>
      <c r="C162" s="228" t="s">
        <v>363</v>
      </c>
      <c r="D162" s="228" t="s">
        <v>226</v>
      </c>
      <c r="E162" s="229" t="s">
        <v>2829</v>
      </c>
      <c r="F162" s="230" t="s">
        <v>2830</v>
      </c>
      <c r="G162" s="231" t="s">
        <v>2580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0.0026099999999999999</v>
      </c>
      <c r="R162" s="237">
        <f>Q162*H162</f>
        <v>0.0026099999999999999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363</v>
      </c>
      <c r="AT162" s="239" t="s">
        <v>226</v>
      </c>
      <c r="AU162" s="239" t="s">
        <v>85</v>
      </c>
      <c r="AY162" s="18" t="s">
        <v>224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363</v>
      </c>
      <c r="BM162" s="239" t="s">
        <v>2831</v>
      </c>
    </row>
    <row r="163" s="2" customFormat="1" ht="16.5" customHeight="1">
      <c r="A163" s="39"/>
      <c r="B163" s="40"/>
      <c r="C163" s="228" t="s">
        <v>369</v>
      </c>
      <c r="D163" s="228" t="s">
        <v>226</v>
      </c>
      <c r="E163" s="229" t="s">
        <v>2832</v>
      </c>
      <c r="F163" s="230" t="s">
        <v>2833</v>
      </c>
      <c r="G163" s="231" t="s">
        <v>2580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0.0026099999999999999</v>
      </c>
      <c r="R163" s="237">
        <f>Q163*H163</f>
        <v>0.0026099999999999999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363</v>
      </c>
      <c r="AT163" s="239" t="s">
        <v>226</v>
      </c>
      <c r="AU163" s="239" t="s">
        <v>85</v>
      </c>
      <c r="AY163" s="18" t="s">
        <v>224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363</v>
      </c>
      <c r="BM163" s="239" t="s">
        <v>2834</v>
      </c>
    </row>
    <row r="164" s="2" customFormat="1" ht="33" customHeight="1">
      <c r="A164" s="39"/>
      <c r="B164" s="40"/>
      <c r="C164" s="228" t="s">
        <v>378</v>
      </c>
      <c r="D164" s="228" t="s">
        <v>226</v>
      </c>
      <c r="E164" s="229" t="s">
        <v>2835</v>
      </c>
      <c r="F164" s="230" t="s">
        <v>2836</v>
      </c>
      <c r="G164" s="231" t="s">
        <v>2580</v>
      </c>
      <c r="H164" s="232">
        <v>1</v>
      </c>
      <c r="I164" s="233"/>
      <c r="J164" s="234">
        <f>ROUND(I164*H164,2)</f>
        <v>0</v>
      </c>
      <c r="K164" s="230" t="s">
        <v>230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0.00117</v>
      </c>
      <c r="R164" s="237">
        <f>Q164*H164</f>
        <v>0.00117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363</v>
      </c>
      <c r="AT164" s="239" t="s">
        <v>226</v>
      </c>
      <c r="AU164" s="239" t="s">
        <v>85</v>
      </c>
      <c r="AY164" s="18" t="s">
        <v>224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363</v>
      </c>
      <c r="BM164" s="239" t="s">
        <v>2837</v>
      </c>
    </row>
    <row r="165" s="2" customFormat="1" ht="33" customHeight="1">
      <c r="A165" s="39"/>
      <c r="B165" s="40"/>
      <c r="C165" s="228" t="s">
        <v>395</v>
      </c>
      <c r="D165" s="228" t="s">
        <v>226</v>
      </c>
      <c r="E165" s="229" t="s">
        <v>2838</v>
      </c>
      <c r="F165" s="230" t="s">
        <v>2839</v>
      </c>
      <c r="G165" s="231" t="s">
        <v>2580</v>
      </c>
      <c r="H165" s="232">
        <v>1</v>
      </c>
      <c r="I165" s="233"/>
      <c r="J165" s="234">
        <f>ROUND(I165*H165,2)</f>
        <v>0</v>
      </c>
      <c r="K165" s="230" t="s">
        <v>230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0.00117</v>
      </c>
      <c r="R165" s="237">
        <f>Q165*H165</f>
        <v>0.00117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363</v>
      </c>
      <c r="AT165" s="239" t="s">
        <v>226</v>
      </c>
      <c r="AU165" s="239" t="s">
        <v>85</v>
      </c>
      <c r="AY165" s="18" t="s">
        <v>224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363</v>
      </c>
      <c r="BM165" s="239" t="s">
        <v>2840</v>
      </c>
    </row>
    <row r="166" s="2" customFormat="1" ht="24.15" customHeight="1">
      <c r="A166" s="39"/>
      <c r="B166" s="40"/>
      <c r="C166" s="228" t="s">
        <v>401</v>
      </c>
      <c r="D166" s="228" t="s">
        <v>226</v>
      </c>
      <c r="E166" s="229" t="s">
        <v>2841</v>
      </c>
      <c r="F166" s="230" t="s">
        <v>2842</v>
      </c>
      <c r="G166" s="231" t="s">
        <v>416</v>
      </c>
      <c r="H166" s="232">
        <v>2</v>
      </c>
      <c r="I166" s="233"/>
      <c r="J166" s="234">
        <f>ROUND(I166*H166,2)</f>
        <v>0</v>
      </c>
      <c r="K166" s="230" t="s">
        <v>230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0.00044000000000000002</v>
      </c>
      <c r="R166" s="237">
        <f>Q166*H166</f>
        <v>0.00088000000000000003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363</v>
      </c>
      <c r="AT166" s="239" t="s">
        <v>226</v>
      </c>
      <c r="AU166" s="239" t="s">
        <v>85</v>
      </c>
      <c r="AY166" s="18" t="s">
        <v>224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363</v>
      </c>
      <c r="BM166" s="239" t="s">
        <v>2843</v>
      </c>
    </row>
    <row r="167" s="2" customFormat="1" ht="24.15" customHeight="1">
      <c r="A167" s="39"/>
      <c r="B167" s="40"/>
      <c r="C167" s="228" t="s">
        <v>7</v>
      </c>
      <c r="D167" s="228" t="s">
        <v>226</v>
      </c>
      <c r="E167" s="229" t="s">
        <v>2844</v>
      </c>
      <c r="F167" s="230" t="s">
        <v>2845</v>
      </c>
      <c r="G167" s="231" t="s">
        <v>1282</v>
      </c>
      <c r="H167" s="295"/>
      <c r="I167" s="233"/>
      <c r="J167" s="234">
        <f>ROUND(I167*H167,2)</f>
        <v>0</v>
      </c>
      <c r="K167" s="230" t="s">
        <v>230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363</v>
      </c>
      <c r="AT167" s="239" t="s">
        <v>226</v>
      </c>
      <c r="AU167" s="239" t="s">
        <v>85</v>
      </c>
      <c r="AY167" s="18" t="s">
        <v>224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363</v>
      </c>
      <c r="BM167" s="239" t="s">
        <v>2846</v>
      </c>
    </row>
    <row r="168" s="12" customFormat="1" ht="22.8" customHeight="1">
      <c r="A168" s="12"/>
      <c r="B168" s="212"/>
      <c r="C168" s="213"/>
      <c r="D168" s="214" t="s">
        <v>75</v>
      </c>
      <c r="E168" s="226" t="s">
        <v>2778</v>
      </c>
      <c r="F168" s="226" t="s">
        <v>2779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SUM(P169:P175)</f>
        <v>0</v>
      </c>
      <c r="Q168" s="220"/>
      <c r="R168" s="221">
        <f>SUM(R169:R175)</f>
        <v>0.35275999999999996</v>
      </c>
      <c r="S168" s="220"/>
      <c r="T168" s="222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85</v>
      </c>
      <c r="AT168" s="224" t="s">
        <v>75</v>
      </c>
      <c r="AU168" s="224" t="s">
        <v>83</v>
      </c>
      <c r="AY168" s="223" t="s">
        <v>224</v>
      </c>
      <c r="BK168" s="225">
        <f>SUM(BK169:BK175)</f>
        <v>0</v>
      </c>
    </row>
    <row r="169" s="2" customFormat="1" ht="24.15" customHeight="1">
      <c r="A169" s="39"/>
      <c r="B169" s="40"/>
      <c r="C169" s="228" t="s">
        <v>409</v>
      </c>
      <c r="D169" s="228" t="s">
        <v>226</v>
      </c>
      <c r="E169" s="229" t="s">
        <v>2847</v>
      </c>
      <c r="F169" s="230" t="s">
        <v>2848</v>
      </c>
      <c r="G169" s="231" t="s">
        <v>398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0.028340000000000001</v>
      </c>
      <c r="R169" s="237">
        <f>Q169*H169</f>
        <v>0.028340000000000001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363</v>
      </c>
      <c r="AT169" s="239" t="s">
        <v>226</v>
      </c>
      <c r="AU169" s="239" t="s">
        <v>85</v>
      </c>
      <c r="AY169" s="18" t="s">
        <v>224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363</v>
      </c>
      <c r="BM169" s="239" t="s">
        <v>2849</v>
      </c>
    </row>
    <row r="170" s="2" customFormat="1" ht="24.15" customHeight="1">
      <c r="A170" s="39"/>
      <c r="B170" s="40"/>
      <c r="C170" s="228" t="s">
        <v>413</v>
      </c>
      <c r="D170" s="228" t="s">
        <v>226</v>
      </c>
      <c r="E170" s="229" t="s">
        <v>2850</v>
      </c>
      <c r="F170" s="230" t="s">
        <v>2851</v>
      </c>
      <c r="G170" s="231" t="s">
        <v>398</v>
      </c>
      <c r="H170" s="232">
        <v>1</v>
      </c>
      <c r="I170" s="233"/>
      <c r="J170" s="234">
        <f>ROUND(I170*H170,2)</f>
        <v>0</v>
      </c>
      <c r="K170" s="230" t="s">
        <v>230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0.011129999999999999</v>
      </c>
      <c r="R170" s="237">
        <f>Q170*H170</f>
        <v>0.011129999999999999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363</v>
      </c>
      <c r="AT170" s="239" t="s">
        <v>226</v>
      </c>
      <c r="AU170" s="239" t="s">
        <v>85</v>
      </c>
      <c r="AY170" s="18" t="s">
        <v>224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363</v>
      </c>
      <c r="BM170" s="239" t="s">
        <v>2852</v>
      </c>
    </row>
    <row r="171" s="2" customFormat="1" ht="24.15" customHeight="1">
      <c r="A171" s="39"/>
      <c r="B171" s="40"/>
      <c r="C171" s="228" t="s">
        <v>419</v>
      </c>
      <c r="D171" s="228" t="s">
        <v>226</v>
      </c>
      <c r="E171" s="229" t="s">
        <v>2853</v>
      </c>
      <c r="F171" s="230" t="s">
        <v>2854</v>
      </c>
      <c r="G171" s="231" t="s">
        <v>2580</v>
      </c>
      <c r="H171" s="232">
        <v>2</v>
      </c>
      <c r="I171" s="233"/>
      <c r="J171" s="234">
        <f>ROUND(I171*H171,2)</f>
        <v>0</v>
      </c>
      <c r="K171" s="230" t="s">
        <v>230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0.01023</v>
      </c>
      <c r="R171" s="237">
        <f>Q171*H171</f>
        <v>0.020459999999999999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363</v>
      </c>
      <c r="AT171" s="239" t="s">
        <v>226</v>
      </c>
      <c r="AU171" s="239" t="s">
        <v>85</v>
      </c>
      <c r="AY171" s="18" t="s">
        <v>224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363</v>
      </c>
      <c r="BM171" s="239" t="s">
        <v>2855</v>
      </c>
    </row>
    <row r="172" s="2" customFormat="1" ht="24.15" customHeight="1">
      <c r="A172" s="39"/>
      <c r="B172" s="40"/>
      <c r="C172" s="285" t="s">
        <v>424</v>
      </c>
      <c r="D172" s="285" t="s">
        <v>420</v>
      </c>
      <c r="E172" s="286" t="s">
        <v>2856</v>
      </c>
      <c r="F172" s="287" t="s">
        <v>2857</v>
      </c>
      <c r="G172" s="288" t="s">
        <v>398</v>
      </c>
      <c r="H172" s="289">
        <v>2</v>
      </c>
      <c r="I172" s="290"/>
      <c r="J172" s="291">
        <f>ROUND(I172*H172,2)</f>
        <v>0</v>
      </c>
      <c r="K172" s="287" t="s">
        <v>1</v>
      </c>
      <c r="L172" s="292"/>
      <c r="M172" s="293" t="s">
        <v>1</v>
      </c>
      <c r="N172" s="294" t="s">
        <v>41</v>
      </c>
      <c r="O172" s="92"/>
      <c r="P172" s="237">
        <f>O172*H172</f>
        <v>0</v>
      </c>
      <c r="Q172" s="237">
        <v>0.14299999999999999</v>
      </c>
      <c r="R172" s="237">
        <f>Q172*H172</f>
        <v>0.28599999999999998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480</v>
      </c>
      <c r="AT172" s="239" t="s">
        <v>420</v>
      </c>
      <c r="AU172" s="239" t="s">
        <v>85</v>
      </c>
      <c r="AY172" s="18" t="s">
        <v>224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363</v>
      </c>
      <c r="BM172" s="239" t="s">
        <v>2858</v>
      </c>
    </row>
    <row r="173" s="2" customFormat="1" ht="37.8" customHeight="1">
      <c r="A173" s="39"/>
      <c r="B173" s="40"/>
      <c r="C173" s="228" t="s">
        <v>435</v>
      </c>
      <c r="D173" s="228" t="s">
        <v>226</v>
      </c>
      <c r="E173" s="229" t="s">
        <v>2859</v>
      </c>
      <c r="F173" s="230" t="s">
        <v>2860</v>
      </c>
      <c r="G173" s="231" t="s">
        <v>2580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0.00547</v>
      </c>
      <c r="R173" s="237">
        <f>Q173*H173</f>
        <v>0.00547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363</v>
      </c>
      <c r="AT173" s="239" t="s">
        <v>226</v>
      </c>
      <c r="AU173" s="239" t="s">
        <v>85</v>
      </c>
      <c r="AY173" s="18" t="s">
        <v>224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363</v>
      </c>
      <c r="BM173" s="239" t="s">
        <v>2861</v>
      </c>
    </row>
    <row r="174" s="2" customFormat="1" ht="24.15" customHeight="1">
      <c r="A174" s="39"/>
      <c r="B174" s="40"/>
      <c r="C174" s="228" t="s">
        <v>449</v>
      </c>
      <c r="D174" s="228" t="s">
        <v>226</v>
      </c>
      <c r="E174" s="229" t="s">
        <v>2862</v>
      </c>
      <c r="F174" s="230" t="s">
        <v>2863</v>
      </c>
      <c r="G174" s="231" t="s">
        <v>2580</v>
      </c>
      <c r="H174" s="232">
        <v>2</v>
      </c>
      <c r="I174" s="233"/>
      <c r="J174" s="234">
        <f>ROUND(I174*H174,2)</f>
        <v>0</v>
      </c>
      <c r="K174" s="230" t="s">
        <v>2864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0.00068000000000000005</v>
      </c>
      <c r="R174" s="237">
        <f>Q174*H174</f>
        <v>0.0013600000000000001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363</v>
      </c>
      <c r="AT174" s="239" t="s">
        <v>226</v>
      </c>
      <c r="AU174" s="239" t="s">
        <v>85</v>
      </c>
      <c r="AY174" s="18" t="s">
        <v>224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363</v>
      </c>
      <c r="BM174" s="239" t="s">
        <v>2865</v>
      </c>
    </row>
    <row r="175" s="2" customFormat="1" ht="24.15" customHeight="1">
      <c r="A175" s="39"/>
      <c r="B175" s="40"/>
      <c r="C175" s="228" t="s">
        <v>458</v>
      </c>
      <c r="D175" s="228" t="s">
        <v>226</v>
      </c>
      <c r="E175" s="229" t="s">
        <v>2783</v>
      </c>
      <c r="F175" s="230" t="s">
        <v>2784</v>
      </c>
      <c r="G175" s="231" t="s">
        <v>1282</v>
      </c>
      <c r="H175" s="295"/>
      <c r="I175" s="233"/>
      <c r="J175" s="234">
        <f>ROUND(I175*H175,2)</f>
        <v>0</v>
      </c>
      <c r="K175" s="230" t="s">
        <v>230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363</v>
      </c>
      <c r="AT175" s="239" t="s">
        <v>226</v>
      </c>
      <c r="AU175" s="239" t="s">
        <v>85</v>
      </c>
      <c r="AY175" s="18" t="s">
        <v>224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363</v>
      </c>
      <c r="BM175" s="239" t="s">
        <v>2866</v>
      </c>
    </row>
    <row r="176" s="12" customFormat="1" ht="22.8" customHeight="1">
      <c r="A176" s="12"/>
      <c r="B176" s="212"/>
      <c r="C176" s="213"/>
      <c r="D176" s="214" t="s">
        <v>75</v>
      </c>
      <c r="E176" s="226" t="s">
        <v>2867</v>
      </c>
      <c r="F176" s="226" t="s">
        <v>2868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SUM(P177:P192)</f>
        <v>0</v>
      </c>
      <c r="Q176" s="220"/>
      <c r="R176" s="221">
        <f>SUM(R177:R192)</f>
        <v>0.35440000000000005</v>
      </c>
      <c r="S176" s="220"/>
      <c r="T176" s="222">
        <f>SUM(T177:T192)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85</v>
      </c>
      <c r="AT176" s="224" t="s">
        <v>75</v>
      </c>
      <c r="AU176" s="224" t="s">
        <v>83</v>
      </c>
      <c r="AY176" s="223" t="s">
        <v>224</v>
      </c>
      <c r="BK176" s="225">
        <f>SUM(BK177:BK192)</f>
        <v>0</v>
      </c>
    </row>
    <row r="177" s="2" customFormat="1" ht="24.15" customHeight="1">
      <c r="A177" s="39"/>
      <c r="B177" s="40"/>
      <c r="C177" s="228" t="s">
        <v>462</v>
      </c>
      <c r="D177" s="228" t="s">
        <v>226</v>
      </c>
      <c r="E177" s="229" t="s">
        <v>2869</v>
      </c>
      <c r="F177" s="230" t="s">
        <v>2870</v>
      </c>
      <c r="G177" s="231" t="s">
        <v>416</v>
      </c>
      <c r="H177" s="232">
        <v>222</v>
      </c>
      <c r="I177" s="233"/>
      <c r="J177" s="234">
        <f>ROUND(I177*H177,2)</f>
        <v>0</v>
      </c>
      <c r="K177" s="230" t="s">
        <v>230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0.00046999999999999999</v>
      </c>
      <c r="R177" s="237">
        <f>Q177*H177</f>
        <v>0.10434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363</v>
      </c>
      <c r="AT177" s="239" t="s">
        <v>226</v>
      </c>
      <c r="AU177" s="239" t="s">
        <v>85</v>
      </c>
      <c r="AY177" s="18" t="s">
        <v>224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363</v>
      </c>
      <c r="BM177" s="239" t="s">
        <v>2871</v>
      </c>
    </row>
    <row r="178" s="2" customFormat="1" ht="24.15" customHeight="1">
      <c r="A178" s="39"/>
      <c r="B178" s="40"/>
      <c r="C178" s="228" t="s">
        <v>470</v>
      </c>
      <c r="D178" s="228" t="s">
        <v>226</v>
      </c>
      <c r="E178" s="229" t="s">
        <v>2872</v>
      </c>
      <c r="F178" s="230" t="s">
        <v>2873</v>
      </c>
      <c r="G178" s="231" t="s">
        <v>416</v>
      </c>
      <c r="H178" s="232">
        <v>66</v>
      </c>
      <c r="I178" s="233"/>
      <c r="J178" s="234">
        <f>ROUND(I178*H178,2)</f>
        <v>0</v>
      </c>
      <c r="K178" s="230" t="s">
        <v>230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0.00058</v>
      </c>
      <c r="R178" s="237">
        <f>Q178*H178</f>
        <v>0.038280000000000002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363</v>
      </c>
      <c r="AT178" s="239" t="s">
        <v>226</v>
      </c>
      <c r="AU178" s="239" t="s">
        <v>85</v>
      </c>
      <c r="AY178" s="18" t="s">
        <v>224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363</v>
      </c>
      <c r="BM178" s="239" t="s">
        <v>2874</v>
      </c>
    </row>
    <row r="179" s="2" customFormat="1" ht="24.15" customHeight="1">
      <c r="A179" s="39"/>
      <c r="B179" s="40"/>
      <c r="C179" s="228" t="s">
        <v>475</v>
      </c>
      <c r="D179" s="228" t="s">
        <v>226</v>
      </c>
      <c r="E179" s="229" t="s">
        <v>2875</v>
      </c>
      <c r="F179" s="230" t="s">
        <v>2876</v>
      </c>
      <c r="G179" s="231" t="s">
        <v>416</v>
      </c>
      <c r="H179" s="232">
        <v>124</v>
      </c>
      <c r="I179" s="233"/>
      <c r="J179" s="234">
        <f>ROUND(I179*H179,2)</f>
        <v>0</v>
      </c>
      <c r="K179" s="230" t="s">
        <v>230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0.00072999999999999996</v>
      </c>
      <c r="R179" s="237">
        <f>Q179*H179</f>
        <v>0.090519999999999989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363</v>
      </c>
      <c r="AT179" s="239" t="s">
        <v>226</v>
      </c>
      <c r="AU179" s="239" t="s">
        <v>85</v>
      </c>
      <c r="AY179" s="18" t="s">
        <v>224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363</v>
      </c>
      <c r="BM179" s="239" t="s">
        <v>2877</v>
      </c>
    </row>
    <row r="180" s="2" customFormat="1" ht="24.15" customHeight="1">
      <c r="A180" s="39"/>
      <c r="B180" s="40"/>
      <c r="C180" s="228" t="s">
        <v>480</v>
      </c>
      <c r="D180" s="228" t="s">
        <v>226</v>
      </c>
      <c r="E180" s="229" t="s">
        <v>2878</v>
      </c>
      <c r="F180" s="230" t="s">
        <v>2879</v>
      </c>
      <c r="G180" s="231" t="s">
        <v>416</v>
      </c>
      <c r="H180" s="232">
        <v>38</v>
      </c>
      <c r="I180" s="233"/>
      <c r="J180" s="234">
        <f>ROUND(I180*H180,2)</f>
        <v>0</v>
      </c>
      <c r="K180" s="230" t="s">
        <v>230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0.0012700000000000001</v>
      </c>
      <c r="R180" s="237">
        <f>Q180*H180</f>
        <v>0.048260000000000004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363</v>
      </c>
      <c r="AT180" s="239" t="s">
        <v>226</v>
      </c>
      <c r="AU180" s="239" t="s">
        <v>85</v>
      </c>
      <c r="AY180" s="18" t="s">
        <v>224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363</v>
      </c>
      <c r="BM180" s="239" t="s">
        <v>2880</v>
      </c>
    </row>
    <row r="181" s="2" customFormat="1" ht="24.15" customHeight="1">
      <c r="A181" s="39"/>
      <c r="B181" s="40"/>
      <c r="C181" s="228" t="s">
        <v>448</v>
      </c>
      <c r="D181" s="228" t="s">
        <v>226</v>
      </c>
      <c r="E181" s="229" t="s">
        <v>2881</v>
      </c>
      <c r="F181" s="230" t="s">
        <v>2882</v>
      </c>
      <c r="G181" s="231" t="s">
        <v>416</v>
      </c>
      <c r="H181" s="232">
        <v>6</v>
      </c>
      <c r="I181" s="233"/>
      <c r="J181" s="234">
        <f>ROUND(I181*H181,2)</f>
        <v>0</v>
      </c>
      <c r="K181" s="230" t="s">
        <v>230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0.0015900000000000001</v>
      </c>
      <c r="R181" s="237">
        <f>Q181*H181</f>
        <v>0.0095399999999999999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363</v>
      </c>
      <c r="AT181" s="239" t="s">
        <v>226</v>
      </c>
      <c r="AU181" s="239" t="s">
        <v>85</v>
      </c>
      <c r="AY181" s="18" t="s">
        <v>224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363</v>
      </c>
      <c r="BM181" s="239" t="s">
        <v>2883</v>
      </c>
    </row>
    <row r="182" s="2" customFormat="1" ht="24.15" customHeight="1">
      <c r="A182" s="39"/>
      <c r="B182" s="40"/>
      <c r="C182" s="228" t="s">
        <v>505</v>
      </c>
      <c r="D182" s="228" t="s">
        <v>226</v>
      </c>
      <c r="E182" s="229" t="s">
        <v>2884</v>
      </c>
      <c r="F182" s="230" t="s">
        <v>2885</v>
      </c>
      <c r="G182" s="231" t="s">
        <v>416</v>
      </c>
      <c r="H182" s="232">
        <v>38</v>
      </c>
      <c r="I182" s="233"/>
      <c r="J182" s="234">
        <f>ROUND(I182*H182,2)</f>
        <v>0</v>
      </c>
      <c r="K182" s="230" t="s">
        <v>230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5.0000000000000002E-05</v>
      </c>
      <c r="R182" s="237">
        <f>Q182*H182</f>
        <v>0.0019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363</v>
      </c>
      <c r="AT182" s="239" t="s">
        <v>226</v>
      </c>
      <c r="AU182" s="239" t="s">
        <v>85</v>
      </c>
      <c r="AY182" s="18" t="s">
        <v>224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363</v>
      </c>
      <c r="BM182" s="239" t="s">
        <v>2886</v>
      </c>
    </row>
    <row r="183" s="2" customFormat="1" ht="24.15" customHeight="1">
      <c r="A183" s="39"/>
      <c r="B183" s="40"/>
      <c r="C183" s="228" t="s">
        <v>434</v>
      </c>
      <c r="D183" s="228" t="s">
        <v>226</v>
      </c>
      <c r="E183" s="229" t="s">
        <v>2887</v>
      </c>
      <c r="F183" s="230" t="s">
        <v>2888</v>
      </c>
      <c r="G183" s="231" t="s">
        <v>416</v>
      </c>
      <c r="H183" s="232">
        <v>6</v>
      </c>
      <c r="I183" s="233"/>
      <c r="J183" s="234">
        <f>ROUND(I183*H183,2)</f>
        <v>0</v>
      </c>
      <c r="K183" s="230" t="s">
        <v>230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6.0000000000000002E-05</v>
      </c>
      <c r="R183" s="237">
        <f>Q183*H183</f>
        <v>0.00036000000000000002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363</v>
      </c>
      <c r="AT183" s="239" t="s">
        <v>226</v>
      </c>
      <c r="AU183" s="239" t="s">
        <v>85</v>
      </c>
      <c r="AY183" s="18" t="s">
        <v>224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363</v>
      </c>
      <c r="BM183" s="239" t="s">
        <v>2889</v>
      </c>
    </row>
    <row r="184" s="2" customFormat="1" ht="24.15" customHeight="1">
      <c r="A184" s="39"/>
      <c r="B184" s="40"/>
      <c r="C184" s="228" t="s">
        <v>519</v>
      </c>
      <c r="D184" s="228" t="s">
        <v>226</v>
      </c>
      <c r="E184" s="229" t="s">
        <v>2890</v>
      </c>
      <c r="F184" s="230" t="s">
        <v>2891</v>
      </c>
      <c r="G184" s="231" t="s">
        <v>398</v>
      </c>
      <c r="H184" s="232">
        <v>72</v>
      </c>
      <c r="I184" s="233"/>
      <c r="J184" s="234">
        <f>ROUND(I184*H184,2)</f>
        <v>0</v>
      </c>
      <c r="K184" s="230" t="s">
        <v>230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1.0000000000000001E-05</v>
      </c>
      <c r="R184" s="237">
        <f>Q184*H184</f>
        <v>0.00072000000000000005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363</v>
      </c>
      <c r="AT184" s="239" t="s">
        <v>226</v>
      </c>
      <c r="AU184" s="239" t="s">
        <v>85</v>
      </c>
      <c r="AY184" s="18" t="s">
        <v>224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363</v>
      </c>
      <c r="BM184" s="239" t="s">
        <v>2892</v>
      </c>
    </row>
    <row r="185" s="14" customFormat="1">
      <c r="A185" s="14"/>
      <c r="B185" s="252"/>
      <c r="C185" s="253"/>
      <c r="D185" s="243" t="s">
        <v>233</v>
      </c>
      <c r="E185" s="254" t="s">
        <v>1</v>
      </c>
      <c r="F185" s="255" t="s">
        <v>2893</v>
      </c>
      <c r="G185" s="253"/>
      <c r="H185" s="256">
        <v>72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233</v>
      </c>
      <c r="AU185" s="262" t="s">
        <v>85</v>
      </c>
      <c r="AV185" s="14" t="s">
        <v>85</v>
      </c>
      <c r="AW185" s="14" t="s">
        <v>32</v>
      </c>
      <c r="AX185" s="14" t="s">
        <v>83</v>
      </c>
      <c r="AY185" s="262" t="s">
        <v>224</v>
      </c>
    </row>
    <row r="186" s="2" customFormat="1" ht="16.5" customHeight="1">
      <c r="A186" s="39"/>
      <c r="B186" s="40"/>
      <c r="C186" s="228" t="s">
        <v>524</v>
      </c>
      <c r="D186" s="228" t="s">
        <v>226</v>
      </c>
      <c r="E186" s="229" t="s">
        <v>2894</v>
      </c>
      <c r="F186" s="230" t="s">
        <v>2895</v>
      </c>
      <c r="G186" s="231" t="s">
        <v>416</v>
      </c>
      <c r="H186" s="232">
        <v>456</v>
      </c>
      <c r="I186" s="233"/>
      <c r="J186" s="234">
        <f>ROUND(I186*H186,2)</f>
        <v>0</v>
      </c>
      <c r="K186" s="230" t="s">
        <v>230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363</v>
      </c>
      <c r="AT186" s="239" t="s">
        <v>226</v>
      </c>
      <c r="AU186" s="239" t="s">
        <v>85</v>
      </c>
      <c r="AY186" s="18" t="s">
        <v>224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363</v>
      </c>
      <c r="BM186" s="239" t="s">
        <v>2896</v>
      </c>
    </row>
    <row r="187" s="14" customFormat="1">
      <c r="A187" s="14"/>
      <c r="B187" s="252"/>
      <c r="C187" s="253"/>
      <c r="D187" s="243" t="s">
        <v>233</v>
      </c>
      <c r="E187" s="254" t="s">
        <v>1</v>
      </c>
      <c r="F187" s="255" t="s">
        <v>2897</v>
      </c>
      <c r="G187" s="253"/>
      <c r="H187" s="256">
        <v>456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233</v>
      </c>
      <c r="AU187" s="262" t="s">
        <v>85</v>
      </c>
      <c r="AV187" s="14" t="s">
        <v>85</v>
      </c>
      <c r="AW187" s="14" t="s">
        <v>32</v>
      </c>
      <c r="AX187" s="14" t="s">
        <v>83</v>
      </c>
      <c r="AY187" s="262" t="s">
        <v>224</v>
      </c>
    </row>
    <row r="188" s="2" customFormat="1" ht="33" customHeight="1">
      <c r="A188" s="39"/>
      <c r="B188" s="40"/>
      <c r="C188" s="228" t="s">
        <v>530</v>
      </c>
      <c r="D188" s="228" t="s">
        <v>226</v>
      </c>
      <c r="E188" s="229" t="s">
        <v>2898</v>
      </c>
      <c r="F188" s="230" t="s">
        <v>2899</v>
      </c>
      <c r="G188" s="231" t="s">
        <v>416</v>
      </c>
      <c r="H188" s="232">
        <v>288</v>
      </c>
      <c r="I188" s="233"/>
      <c r="J188" s="234">
        <f>ROUND(I188*H188,2)</f>
        <v>0</v>
      </c>
      <c r="K188" s="230" t="s">
        <v>230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0.00012</v>
      </c>
      <c r="R188" s="237">
        <f>Q188*H188</f>
        <v>0.03456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363</v>
      </c>
      <c r="AT188" s="239" t="s">
        <v>226</v>
      </c>
      <c r="AU188" s="239" t="s">
        <v>85</v>
      </c>
      <c r="AY188" s="18" t="s">
        <v>224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363</v>
      </c>
      <c r="BM188" s="239" t="s">
        <v>2900</v>
      </c>
    </row>
    <row r="189" s="14" customFormat="1">
      <c r="A189" s="14"/>
      <c r="B189" s="252"/>
      <c r="C189" s="253"/>
      <c r="D189" s="243" t="s">
        <v>233</v>
      </c>
      <c r="E189" s="254" t="s">
        <v>1</v>
      </c>
      <c r="F189" s="255" t="s">
        <v>2901</v>
      </c>
      <c r="G189" s="253"/>
      <c r="H189" s="256">
        <v>288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233</v>
      </c>
      <c r="AU189" s="262" t="s">
        <v>85</v>
      </c>
      <c r="AV189" s="14" t="s">
        <v>85</v>
      </c>
      <c r="AW189" s="14" t="s">
        <v>32</v>
      </c>
      <c r="AX189" s="14" t="s">
        <v>83</v>
      </c>
      <c r="AY189" s="262" t="s">
        <v>224</v>
      </c>
    </row>
    <row r="190" s="2" customFormat="1" ht="33" customHeight="1">
      <c r="A190" s="39"/>
      <c r="B190" s="40"/>
      <c r="C190" s="228" t="s">
        <v>536</v>
      </c>
      <c r="D190" s="228" t="s">
        <v>226</v>
      </c>
      <c r="E190" s="229" t="s">
        <v>2902</v>
      </c>
      <c r="F190" s="230" t="s">
        <v>2903</v>
      </c>
      <c r="G190" s="231" t="s">
        <v>416</v>
      </c>
      <c r="H190" s="232">
        <v>162</v>
      </c>
      <c r="I190" s="233"/>
      <c r="J190" s="234">
        <f>ROUND(I190*H190,2)</f>
        <v>0</v>
      </c>
      <c r="K190" s="230" t="s">
        <v>230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0.00016000000000000001</v>
      </c>
      <c r="R190" s="237">
        <f>Q190*H190</f>
        <v>0.025920000000000002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363</v>
      </c>
      <c r="AT190" s="239" t="s">
        <v>226</v>
      </c>
      <c r="AU190" s="239" t="s">
        <v>85</v>
      </c>
      <c r="AY190" s="18" t="s">
        <v>224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363</v>
      </c>
      <c r="BM190" s="239" t="s">
        <v>2904</v>
      </c>
    </row>
    <row r="191" s="14" customFormat="1">
      <c r="A191" s="14"/>
      <c r="B191" s="252"/>
      <c r="C191" s="253"/>
      <c r="D191" s="243" t="s">
        <v>233</v>
      </c>
      <c r="E191" s="254" t="s">
        <v>1</v>
      </c>
      <c r="F191" s="255" t="s">
        <v>2905</v>
      </c>
      <c r="G191" s="253"/>
      <c r="H191" s="256">
        <v>162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233</v>
      </c>
      <c r="AU191" s="262" t="s">
        <v>85</v>
      </c>
      <c r="AV191" s="14" t="s">
        <v>85</v>
      </c>
      <c r="AW191" s="14" t="s">
        <v>32</v>
      </c>
      <c r="AX191" s="14" t="s">
        <v>83</v>
      </c>
      <c r="AY191" s="262" t="s">
        <v>224</v>
      </c>
    </row>
    <row r="192" s="2" customFormat="1" ht="24.15" customHeight="1">
      <c r="A192" s="39"/>
      <c r="B192" s="40"/>
      <c r="C192" s="228" t="s">
        <v>540</v>
      </c>
      <c r="D192" s="228" t="s">
        <v>226</v>
      </c>
      <c r="E192" s="229" t="s">
        <v>2906</v>
      </c>
      <c r="F192" s="230" t="s">
        <v>2907</v>
      </c>
      <c r="G192" s="231" t="s">
        <v>1282</v>
      </c>
      <c r="H192" s="295"/>
      <c r="I192" s="233"/>
      <c r="J192" s="234">
        <f>ROUND(I192*H192,2)</f>
        <v>0</v>
      </c>
      <c r="K192" s="230" t="s">
        <v>230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363</v>
      </c>
      <c r="AT192" s="239" t="s">
        <v>226</v>
      </c>
      <c r="AU192" s="239" t="s">
        <v>85</v>
      </c>
      <c r="AY192" s="18" t="s">
        <v>224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363</v>
      </c>
      <c r="BM192" s="239" t="s">
        <v>2908</v>
      </c>
    </row>
    <row r="193" s="12" customFormat="1" ht="22.8" customHeight="1">
      <c r="A193" s="12"/>
      <c r="B193" s="212"/>
      <c r="C193" s="213"/>
      <c r="D193" s="214" t="s">
        <v>75</v>
      </c>
      <c r="E193" s="226" t="s">
        <v>2909</v>
      </c>
      <c r="F193" s="226" t="s">
        <v>2910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SUM(P194:P209)</f>
        <v>0</v>
      </c>
      <c r="Q193" s="220"/>
      <c r="R193" s="221">
        <f>SUM(R194:R209)</f>
        <v>0.053810000000000004</v>
      </c>
      <c r="S193" s="220"/>
      <c r="T193" s="222">
        <f>SUM(T194:T209)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85</v>
      </c>
      <c r="AT193" s="224" t="s">
        <v>75</v>
      </c>
      <c r="AU193" s="224" t="s">
        <v>83</v>
      </c>
      <c r="AY193" s="223" t="s">
        <v>224</v>
      </c>
      <c r="BK193" s="225">
        <f>SUM(BK194:BK209)</f>
        <v>0</v>
      </c>
    </row>
    <row r="194" s="2" customFormat="1" ht="24.15" customHeight="1">
      <c r="A194" s="39"/>
      <c r="B194" s="40"/>
      <c r="C194" s="228" t="s">
        <v>547</v>
      </c>
      <c r="D194" s="228" t="s">
        <v>226</v>
      </c>
      <c r="E194" s="229" t="s">
        <v>2911</v>
      </c>
      <c r="F194" s="230" t="s">
        <v>2912</v>
      </c>
      <c r="G194" s="231" t="s">
        <v>398</v>
      </c>
      <c r="H194" s="232">
        <v>2</v>
      </c>
      <c r="I194" s="233"/>
      <c r="J194" s="234">
        <f>ROUND(I194*H194,2)</f>
        <v>0</v>
      </c>
      <c r="K194" s="230" t="s">
        <v>230</v>
      </c>
      <c r="L194" s="45"/>
      <c r="M194" s="235" t="s">
        <v>1</v>
      </c>
      <c r="N194" s="236" t="s">
        <v>41</v>
      </c>
      <c r="O194" s="92"/>
      <c r="P194" s="237">
        <f>O194*H194</f>
        <v>0</v>
      </c>
      <c r="Q194" s="237">
        <v>0.00024000000000000001</v>
      </c>
      <c r="R194" s="237">
        <f>Q194*H194</f>
        <v>0.00048000000000000001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363</v>
      </c>
      <c r="AT194" s="239" t="s">
        <v>226</v>
      </c>
      <c r="AU194" s="239" t="s">
        <v>85</v>
      </c>
      <c r="AY194" s="18" t="s">
        <v>224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363</v>
      </c>
      <c r="BM194" s="239" t="s">
        <v>2913</v>
      </c>
    </row>
    <row r="195" s="2" customFormat="1" ht="24.15" customHeight="1">
      <c r="A195" s="39"/>
      <c r="B195" s="40"/>
      <c r="C195" s="228" t="s">
        <v>555</v>
      </c>
      <c r="D195" s="228" t="s">
        <v>226</v>
      </c>
      <c r="E195" s="229" t="s">
        <v>2914</v>
      </c>
      <c r="F195" s="230" t="s">
        <v>2915</v>
      </c>
      <c r="G195" s="231" t="s">
        <v>398</v>
      </c>
      <c r="H195" s="232">
        <v>4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0.00051999999999999995</v>
      </c>
      <c r="R195" s="237">
        <f>Q195*H195</f>
        <v>0.0020799999999999998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363</v>
      </c>
      <c r="AT195" s="239" t="s">
        <v>226</v>
      </c>
      <c r="AU195" s="239" t="s">
        <v>85</v>
      </c>
      <c r="AY195" s="18" t="s">
        <v>224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363</v>
      </c>
      <c r="BM195" s="239" t="s">
        <v>2916</v>
      </c>
    </row>
    <row r="196" s="2" customFormat="1" ht="24.15" customHeight="1">
      <c r="A196" s="39"/>
      <c r="B196" s="40"/>
      <c r="C196" s="228" t="s">
        <v>562</v>
      </c>
      <c r="D196" s="228" t="s">
        <v>226</v>
      </c>
      <c r="E196" s="229" t="s">
        <v>2917</v>
      </c>
      <c r="F196" s="230" t="s">
        <v>2918</v>
      </c>
      <c r="G196" s="231" t="s">
        <v>398</v>
      </c>
      <c r="H196" s="232">
        <v>2</v>
      </c>
      <c r="I196" s="233"/>
      <c r="J196" s="234">
        <f>ROUND(I196*H196,2)</f>
        <v>0</v>
      </c>
      <c r="K196" s="230" t="s">
        <v>230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0.00051999999999999995</v>
      </c>
      <c r="R196" s="237">
        <f>Q196*H196</f>
        <v>0.0010399999999999999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363</v>
      </c>
      <c r="AT196" s="239" t="s">
        <v>226</v>
      </c>
      <c r="AU196" s="239" t="s">
        <v>85</v>
      </c>
      <c r="AY196" s="18" t="s">
        <v>224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363</v>
      </c>
      <c r="BM196" s="239" t="s">
        <v>2919</v>
      </c>
    </row>
    <row r="197" s="2" customFormat="1" ht="24.15" customHeight="1">
      <c r="A197" s="39"/>
      <c r="B197" s="40"/>
      <c r="C197" s="228" t="s">
        <v>601</v>
      </c>
      <c r="D197" s="228" t="s">
        <v>226</v>
      </c>
      <c r="E197" s="229" t="s">
        <v>2920</v>
      </c>
      <c r="F197" s="230" t="s">
        <v>2921</v>
      </c>
      <c r="G197" s="231" t="s">
        <v>398</v>
      </c>
      <c r="H197" s="232">
        <v>36</v>
      </c>
      <c r="I197" s="233"/>
      <c r="J197" s="234">
        <f>ROUND(I197*H197,2)</f>
        <v>0</v>
      </c>
      <c r="K197" s="230" t="s">
        <v>230</v>
      </c>
      <c r="L197" s="45"/>
      <c r="M197" s="235" t="s">
        <v>1</v>
      </c>
      <c r="N197" s="236" t="s">
        <v>41</v>
      </c>
      <c r="O197" s="92"/>
      <c r="P197" s="237">
        <f>O197*H197</f>
        <v>0</v>
      </c>
      <c r="Q197" s="237">
        <v>0.00013999999999999999</v>
      </c>
      <c r="R197" s="237">
        <f>Q197*H197</f>
        <v>0.0050399999999999993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363</v>
      </c>
      <c r="AT197" s="239" t="s">
        <v>226</v>
      </c>
      <c r="AU197" s="239" t="s">
        <v>85</v>
      </c>
      <c r="AY197" s="18" t="s">
        <v>224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83</v>
      </c>
      <c r="BK197" s="240">
        <f>ROUND(I197*H197,2)</f>
        <v>0</v>
      </c>
      <c r="BL197" s="18" t="s">
        <v>363</v>
      </c>
      <c r="BM197" s="239" t="s">
        <v>2922</v>
      </c>
    </row>
    <row r="198" s="2" customFormat="1" ht="21.75" customHeight="1">
      <c r="A198" s="39"/>
      <c r="B198" s="40"/>
      <c r="C198" s="228" t="s">
        <v>611</v>
      </c>
      <c r="D198" s="228" t="s">
        <v>226</v>
      </c>
      <c r="E198" s="229" t="s">
        <v>2923</v>
      </c>
      <c r="F198" s="230" t="s">
        <v>2924</v>
      </c>
      <c r="G198" s="231" t="s">
        <v>398</v>
      </c>
      <c r="H198" s="232">
        <v>2</v>
      </c>
      <c r="I198" s="233"/>
      <c r="J198" s="234">
        <f>ROUND(I198*H198,2)</f>
        <v>0</v>
      </c>
      <c r="K198" s="230" t="s">
        <v>230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0.00084000000000000003</v>
      </c>
      <c r="R198" s="237">
        <f>Q198*H198</f>
        <v>0.0016800000000000001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363</v>
      </c>
      <c r="AT198" s="239" t="s">
        <v>226</v>
      </c>
      <c r="AU198" s="239" t="s">
        <v>85</v>
      </c>
      <c r="AY198" s="18" t="s">
        <v>224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363</v>
      </c>
      <c r="BM198" s="239" t="s">
        <v>2925</v>
      </c>
    </row>
    <row r="199" s="2" customFormat="1" ht="24.15" customHeight="1">
      <c r="A199" s="39"/>
      <c r="B199" s="40"/>
      <c r="C199" s="228" t="s">
        <v>619</v>
      </c>
      <c r="D199" s="228" t="s">
        <v>226</v>
      </c>
      <c r="E199" s="229" t="s">
        <v>2926</v>
      </c>
      <c r="F199" s="230" t="s">
        <v>2927</v>
      </c>
      <c r="G199" s="231" t="s">
        <v>398</v>
      </c>
      <c r="H199" s="232">
        <v>36</v>
      </c>
      <c r="I199" s="233"/>
      <c r="J199" s="234">
        <f>ROUND(I199*H199,2)</f>
        <v>0</v>
      </c>
      <c r="K199" s="230" t="s">
        <v>230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0.00069999999999999999</v>
      </c>
      <c r="R199" s="237">
        <f>Q199*H199</f>
        <v>0.0252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363</v>
      </c>
      <c r="AT199" s="239" t="s">
        <v>226</v>
      </c>
      <c r="AU199" s="239" t="s">
        <v>85</v>
      </c>
      <c r="AY199" s="18" t="s">
        <v>224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363</v>
      </c>
      <c r="BM199" s="239" t="s">
        <v>2928</v>
      </c>
    </row>
    <row r="200" s="2" customFormat="1" ht="24.15" customHeight="1">
      <c r="A200" s="39"/>
      <c r="B200" s="40"/>
      <c r="C200" s="228" t="s">
        <v>394</v>
      </c>
      <c r="D200" s="228" t="s">
        <v>226</v>
      </c>
      <c r="E200" s="229" t="s">
        <v>2929</v>
      </c>
      <c r="F200" s="230" t="s">
        <v>2930</v>
      </c>
      <c r="G200" s="231" t="s">
        <v>398</v>
      </c>
      <c r="H200" s="232">
        <v>9</v>
      </c>
      <c r="I200" s="233"/>
      <c r="J200" s="234">
        <f>ROUND(I200*H200,2)</f>
        <v>0</v>
      </c>
      <c r="K200" s="230" t="s">
        <v>230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0.00022000000000000001</v>
      </c>
      <c r="R200" s="237">
        <f>Q200*H200</f>
        <v>0.00198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363</v>
      </c>
      <c r="AT200" s="239" t="s">
        <v>226</v>
      </c>
      <c r="AU200" s="239" t="s">
        <v>85</v>
      </c>
      <c r="AY200" s="18" t="s">
        <v>224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363</v>
      </c>
      <c r="BM200" s="239" t="s">
        <v>2931</v>
      </c>
    </row>
    <row r="201" s="2" customFormat="1" ht="24.15" customHeight="1">
      <c r="A201" s="39"/>
      <c r="B201" s="40"/>
      <c r="C201" s="228" t="s">
        <v>637</v>
      </c>
      <c r="D201" s="228" t="s">
        <v>226</v>
      </c>
      <c r="E201" s="229" t="s">
        <v>2932</v>
      </c>
      <c r="F201" s="230" t="s">
        <v>2933</v>
      </c>
      <c r="G201" s="231" t="s">
        <v>398</v>
      </c>
      <c r="H201" s="232">
        <v>1</v>
      </c>
      <c r="I201" s="233"/>
      <c r="J201" s="234">
        <f>ROUND(I201*H201,2)</f>
        <v>0</v>
      </c>
      <c r="K201" s="230" t="s">
        <v>230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0.00114</v>
      </c>
      <c r="R201" s="237">
        <f>Q201*H201</f>
        <v>0.00114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363</v>
      </c>
      <c r="AT201" s="239" t="s">
        <v>226</v>
      </c>
      <c r="AU201" s="239" t="s">
        <v>85</v>
      </c>
      <c r="AY201" s="18" t="s">
        <v>224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363</v>
      </c>
      <c r="BM201" s="239" t="s">
        <v>2934</v>
      </c>
    </row>
    <row r="202" s="2" customFormat="1" ht="21.75" customHeight="1">
      <c r="A202" s="39"/>
      <c r="B202" s="40"/>
      <c r="C202" s="228" t="s">
        <v>645</v>
      </c>
      <c r="D202" s="228" t="s">
        <v>226</v>
      </c>
      <c r="E202" s="229" t="s">
        <v>2935</v>
      </c>
      <c r="F202" s="230" t="s">
        <v>2598</v>
      </c>
      <c r="G202" s="231" t="s">
        <v>398</v>
      </c>
      <c r="H202" s="232">
        <v>4</v>
      </c>
      <c r="I202" s="233"/>
      <c r="J202" s="234">
        <f>ROUND(I202*H202,2)</f>
        <v>0</v>
      </c>
      <c r="K202" s="230" t="s">
        <v>230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0.00034000000000000002</v>
      </c>
      <c r="R202" s="237">
        <f>Q202*H202</f>
        <v>0.0013600000000000001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363</v>
      </c>
      <c r="AT202" s="239" t="s">
        <v>226</v>
      </c>
      <c r="AU202" s="239" t="s">
        <v>85</v>
      </c>
      <c r="AY202" s="18" t="s">
        <v>224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363</v>
      </c>
      <c r="BM202" s="239" t="s">
        <v>2936</v>
      </c>
    </row>
    <row r="203" s="2" customFormat="1" ht="24.15" customHeight="1">
      <c r="A203" s="39"/>
      <c r="B203" s="40"/>
      <c r="C203" s="228" t="s">
        <v>654</v>
      </c>
      <c r="D203" s="228" t="s">
        <v>226</v>
      </c>
      <c r="E203" s="229" t="s">
        <v>2937</v>
      </c>
      <c r="F203" s="230" t="s">
        <v>2938</v>
      </c>
      <c r="G203" s="231" t="s">
        <v>398</v>
      </c>
      <c r="H203" s="232">
        <v>5</v>
      </c>
      <c r="I203" s="233"/>
      <c r="J203" s="234">
        <f>ROUND(I203*H203,2)</f>
        <v>0</v>
      </c>
      <c r="K203" s="230" t="s">
        <v>230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0.00069999999999999999</v>
      </c>
      <c r="R203" s="237">
        <f>Q203*H203</f>
        <v>0.0035000000000000001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363</v>
      </c>
      <c r="AT203" s="239" t="s">
        <v>226</v>
      </c>
      <c r="AU203" s="239" t="s">
        <v>85</v>
      </c>
      <c r="AY203" s="18" t="s">
        <v>224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363</v>
      </c>
      <c r="BM203" s="239" t="s">
        <v>2939</v>
      </c>
    </row>
    <row r="204" s="2" customFormat="1" ht="24.15" customHeight="1">
      <c r="A204" s="39"/>
      <c r="B204" s="40"/>
      <c r="C204" s="228" t="s">
        <v>660</v>
      </c>
      <c r="D204" s="228" t="s">
        <v>226</v>
      </c>
      <c r="E204" s="229" t="s">
        <v>2940</v>
      </c>
      <c r="F204" s="230" t="s">
        <v>2941</v>
      </c>
      <c r="G204" s="231" t="s">
        <v>398</v>
      </c>
      <c r="H204" s="232">
        <v>1</v>
      </c>
      <c r="I204" s="233"/>
      <c r="J204" s="234">
        <f>ROUND(I204*H204,2)</f>
        <v>0</v>
      </c>
      <c r="K204" s="230" t="s">
        <v>230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0.00172</v>
      </c>
      <c r="R204" s="237">
        <f>Q204*H204</f>
        <v>0.00172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363</v>
      </c>
      <c r="AT204" s="239" t="s">
        <v>226</v>
      </c>
      <c r="AU204" s="239" t="s">
        <v>85</v>
      </c>
      <c r="AY204" s="18" t="s">
        <v>224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363</v>
      </c>
      <c r="BM204" s="239" t="s">
        <v>2942</v>
      </c>
    </row>
    <row r="205" s="2" customFormat="1" ht="33" customHeight="1">
      <c r="A205" s="39"/>
      <c r="B205" s="40"/>
      <c r="C205" s="228" t="s">
        <v>665</v>
      </c>
      <c r="D205" s="228" t="s">
        <v>226</v>
      </c>
      <c r="E205" s="229" t="s">
        <v>2943</v>
      </c>
      <c r="F205" s="230" t="s">
        <v>2944</v>
      </c>
      <c r="G205" s="231" t="s">
        <v>398</v>
      </c>
      <c r="H205" s="232">
        <v>2</v>
      </c>
      <c r="I205" s="233"/>
      <c r="J205" s="234">
        <f>ROUND(I205*H205,2)</f>
        <v>0</v>
      </c>
      <c r="K205" s="230" t="s">
        <v>230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0.00055999999999999995</v>
      </c>
      <c r="R205" s="237">
        <f>Q205*H205</f>
        <v>0.0011199999999999999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363</v>
      </c>
      <c r="AT205" s="239" t="s">
        <v>226</v>
      </c>
      <c r="AU205" s="239" t="s">
        <v>85</v>
      </c>
      <c r="AY205" s="18" t="s">
        <v>224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363</v>
      </c>
      <c r="BM205" s="239" t="s">
        <v>2945</v>
      </c>
    </row>
    <row r="206" s="2" customFormat="1" ht="16.5" customHeight="1">
      <c r="A206" s="39"/>
      <c r="B206" s="40"/>
      <c r="C206" s="228" t="s">
        <v>680</v>
      </c>
      <c r="D206" s="228" t="s">
        <v>226</v>
      </c>
      <c r="E206" s="229" t="s">
        <v>2946</v>
      </c>
      <c r="F206" s="230" t="s">
        <v>2947</v>
      </c>
      <c r="G206" s="231" t="s">
        <v>398</v>
      </c>
      <c r="H206" s="232">
        <v>2</v>
      </c>
      <c r="I206" s="233"/>
      <c r="J206" s="234">
        <f>ROUND(I206*H206,2)</f>
        <v>0</v>
      </c>
      <c r="K206" s="230" t="s">
        <v>230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0.002</v>
      </c>
      <c r="R206" s="237">
        <f>Q206*H206</f>
        <v>0.0040000000000000001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363</v>
      </c>
      <c r="AT206" s="239" t="s">
        <v>226</v>
      </c>
      <c r="AU206" s="239" t="s">
        <v>85</v>
      </c>
      <c r="AY206" s="18" t="s">
        <v>224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363</v>
      </c>
      <c r="BM206" s="239" t="s">
        <v>2948</v>
      </c>
    </row>
    <row r="207" s="2" customFormat="1" ht="16.5" customHeight="1">
      <c r="A207" s="39"/>
      <c r="B207" s="40"/>
      <c r="C207" s="228" t="s">
        <v>685</v>
      </c>
      <c r="D207" s="228" t="s">
        <v>226</v>
      </c>
      <c r="E207" s="229" t="s">
        <v>2949</v>
      </c>
      <c r="F207" s="230" t="s">
        <v>2950</v>
      </c>
      <c r="G207" s="231" t="s">
        <v>398</v>
      </c>
      <c r="H207" s="232">
        <v>1</v>
      </c>
      <c r="I207" s="233"/>
      <c r="J207" s="234">
        <f>ROUND(I207*H207,2)</f>
        <v>0</v>
      </c>
      <c r="K207" s="230" t="s">
        <v>230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0.002</v>
      </c>
      <c r="R207" s="237">
        <f>Q207*H207</f>
        <v>0.002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363</v>
      </c>
      <c r="AT207" s="239" t="s">
        <v>226</v>
      </c>
      <c r="AU207" s="239" t="s">
        <v>85</v>
      </c>
      <c r="AY207" s="18" t="s">
        <v>224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363</v>
      </c>
      <c r="BM207" s="239" t="s">
        <v>2951</v>
      </c>
    </row>
    <row r="208" s="2" customFormat="1" ht="24.15" customHeight="1">
      <c r="A208" s="39"/>
      <c r="B208" s="40"/>
      <c r="C208" s="228" t="s">
        <v>690</v>
      </c>
      <c r="D208" s="228" t="s">
        <v>226</v>
      </c>
      <c r="E208" s="229" t="s">
        <v>2952</v>
      </c>
      <c r="F208" s="230" t="s">
        <v>2953</v>
      </c>
      <c r="G208" s="231" t="s">
        <v>398</v>
      </c>
      <c r="H208" s="232">
        <v>1</v>
      </c>
      <c r="I208" s="233"/>
      <c r="J208" s="234">
        <f>ROUND(I208*H208,2)</f>
        <v>0</v>
      </c>
      <c r="K208" s="230" t="s">
        <v>230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0.00147</v>
      </c>
      <c r="R208" s="237">
        <f>Q208*H208</f>
        <v>0.00147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363</v>
      </c>
      <c r="AT208" s="239" t="s">
        <v>226</v>
      </c>
      <c r="AU208" s="239" t="s">
        <v>85</v>
      </c>
      <c r="AY208" s="18" t="s">
        <v>224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363</v>
      </c>
      <c r="BM208" s="239" t="s">
        <v>2954</v>
      </c>
    </row>
    <row r="209" s="2" customFormat="1" ht="24.15" customHeight="1">
      <c r="A209" s="39"/>
      <c r="B209" s="40"/>
      <c r="C209" s="228" t="s">
        <v>695</v>
      </c>
      <c r="D209" s="228" t="s">
        <v>226</v>
      </c>
      <c r="E209" s="229" t="s">
        <v>2955</v>
      </c>
      <c r="F209" s="230" t="s">
        <v>2956</v>
      </c>
      <c r="G209" s="231" t="s">
        <v>1282</v>
      </c>
      <c r="H209" s="295"/>
      <c r="I209" s="233"/>
      <c r="J209" s="234">
        <f>ROUND(I209*H209,2)</f>
        <v>0</v>
      </c>
      <c r="K209" s="230" t="s">
        <v>230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363</v>
      </c>
      <c r="AT209" s="239" t="s">
        <v>226</v>
      </c>
      <c r="AU209" s="239" t="s">
        <v>85</v>
      </c>
      <c r="AY209" s="18" t="s">
        <v>224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363</v>
      </c>
      <c r="BM209" s="239" t="s">
        <v>2957</v>
      </c>
    </row>
    <row r="210" s="12" customFormat="1" ht="22.8" customHeight="1">
      <c r="A210" s="12"/>
      <c r="B210" s="212"/>
      <c r="C210" s="213"/>
      <c r="D210" s="214" t="s">
        <v>75</v>
      </c>
      <c r="E210" s="226" t="s">
        <v>2958</v>
      </c>
      <c r="F210" s="226" t="s">
        <v>2959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SUM(P211:P216)</f>
        <v>0</v>
      </c>
      <c r="Q210" s="220"/>
      <c r="R210" s="221">
        <f>SUM(R211:R216)</f>
        <v>0.77210000000000001</v>
      </c>
      <c r="S210" s="220"/>
      <c r="T210" s="222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85</v>
      </c>
      <c r="AT210" s="224" t="s">
        <v>75</v>
      </c>
      <c r="AU210" s="224" t="s">
        <v>83</v>
      </c>
      <c r="AY210" s="223" t="s">
        <v>224</v>
      </c>
      <c r="BK210" s="225">
        <f>SUM(BK211:BK216)</f>
        <v>0</v>
      </c>
    </row>
    <row r="211" s="2" customFormat="1" ht="24.15" customHeight="1">
      <c r="A211" s="39"/>
      <c r="B211" s="40"/>
      <c r="C211" s="228" t="s">
        <v>700</v>
      </c>
      <c r="D211" s="228" t="s">
        <v>226</v>
      </c>
      <c r="E211" s="229" t="s">
        <v>2960</v>
      </c>
      <c r="F211" s="230" t="s">
        <v>2961</v>
      </c>
      <c r="G211" s="231" t="s">
        <v>398</v>
      </c>
      <c r="H211" s="232">
        <v>36</v>
      </c>
      <c r="I211" s="233"/>
      <c r="J211" s="234">
        <f>ROUND(I211*H211,2)</f>
        <v>0</v>
      </c>
      <c r="K211" s="230" t="s">
        <v>230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363</v>
      </c>
      <c r="AT211" s="239" t="s">
        <v>226</v>
      </c>
      <c r="AU211" s="239" t="s">
        <v>85</v>
      </c>
      <c r="AY211" s="18" t="s">
        <v>224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363</v>
      </c>
      <c r="BM211" s="239" t="s">
        <v>2962</v>
      </c>
    </row>
    <row r="212" s="2" customFormat="1" ht="33" customHeight="1">
      <c r="A212" s="39"/>
      <c r="B212" s="40"/>
      <c r="C212" s="228" t="s">
        <v>705</v>
      </c>
      <c r="D212" s="228" t="s">
        <v>226</v>
      </c>
      <c r="E212" s="229" t="s">
        <v>2963</v>
      </c>
      <c r="F212" s="230" t="s">
        <v>2964</v>
      </c>
      <c r="G212" s="231" t="s">
        <v>398</v>
      </c>
      <c r="H212" s="232">
        <v>8</v>
      </c>
      <c r="I212" s="233"/>
      <c r="J212" s="234">
        <f>ROUND(I212*H212,2)</f>
        <v>0</v>
      </c>
      <c r="K212" s="230" t="s">
        <v>230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0.014500000000000001</v>
      </c>
      <c r="R212" s="237">
        <f>Q212*H212</f>
        <v>0.11600000000000001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363</v>
      </c>
      <c r="AT212" s="239" t="s">
        <v>226</v>
      </c>
      <c r="AU212" s="239" t="s">
        <v>85</v>
      </c>
      <c r="AY212" s="18" t="s">
        <v>224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363</v>
      </c>
      <c r="BM212" s="239" t="s">
        <v>2965</v>
      </c>
    </row>
    <row r="213" s="2" customFormat="1" ht="33" customHeight="1">
      <c r="A213" s="39"/>
      <c r="B213" s="40"/>
      <c r="C213" s="228" t="s">
        <v>729</v>
      </c>
      <c r="D213" s="228" t="s">
        <v>226</v>
      </c>
      <c r="E213" s="229" t="s">
        <v>2966</v>
      </c>
      <c r="F213" s="230" t="s">
        <v>2967</v>
      </c>
      <c r="G213" s="231" t="s">
        <v>398</v>
      </c>
      <c r="H213" s="232">
        <v>4</v>
      </c>
      <c r="I213" s="233"/>
      <c r="J213" s="234">
        <f>ROUND(I213*H213,2)</f>
        <v>0</v>
      </c>
      <c r="K213" s="230" t="s">
        <v>230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0.018599999999999998</v>
      </c>
      <c r="R213" s="237">
        <f>Q213*H213</f>
        <v>0.074399999999999994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363</v>
      </c>
      <c r="AT213" s="239" t="s">
        <v>226</v>
      </c>
      <c r="AU213" s="239" t="s">
        <v>85</v>
      </c>
      <c r="AY213" s="18" t="s">
        <v>224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363</v>
      </c>
      <c r="BM213" s="239" t="s">
        <v>2968</v>
      </c>
    </row>
    <row r="214" s="2" customFormat="1" ht="37.8" customHeight="1">
      <c r="A214" s="39"/>
      <c r="B214" s="40"/>
      <c r="C214" s="228" t="s">
        <v>749</v>
      </c>
      <c r="D214" s="228" t="s">
        <v>226</v>
      </c>
      <c r="E214" s="229" t="s">
        <v>2969</v>
      </c>
      <c r="F214" s="230" t="s">
        <v>2970</v>
      </c>
      <c r="G214" s="231" t="s">
        <v>398</v>
      </c>
      <c r="H214" s="232">
        <v>15</v>
      </c>
      <c r="I214" s="233"/>
      <c r="J214" s="234">
        <f>ROUND(I214*H214,2)</f>
        <v>0</v>
      </c>
      <c r="K214" s="230" t="s">
        <v>230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0.022700000000000001</v>
      </c>
      <c r="R214" s="237">
        <f>Q214*H214</f>
        <v>0.34050000000000002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363</v>
      </c>
      <c r="AT214" s="239" t="s">
        <v>226</v>
      </c>
      <c r="AU214" s="239" t="s">
        <v>85</v>
      </c>
      <c r="AY214" s="18" t="s">
        <v>224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363</v>
      </c>
      <c r="BM214" s="239" t="s">
        <v>2971</v>
      </c>
    </row>
    <row r="215" s="2" customFormat="1" ht="37.8" customHeight="1">
      <c r="A215" s="39"/>
      <c r="B215" s="40"/>
      <c r="C215" s="228" t="s">
        <v>755</v>
      </c>
      <c r="D215" s="228" t="s">
        <v>226</v>
      </c>
      <c r="E215" s="229" t="s">
        <v>2972</v>
      </c>
      <c r="F215" s="230" t="s">
        <v>2973</v>
      </c>
      <c r="G215" s="231" t="s">
        <v>398</v>
      </c>
      <c r="H215" s="232">
        <v>9</v>
      </c>
      <c r="I215" s="233"/>
      <c r="J215" s="234">
        <f>ROUND(I215*H215,2)</f>
        <v>0</v>
      </c>
      <c r="K215" s="230" t="s">
        <v>230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0.026800000000000001</v>
      </c>
      <c r="R215" s="237">
        <f>Q215*H215</f>
        <v>0.2412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363</v>
      </c>
      <c r="AT215" s="239" t="s">
        <v>226</v>
      </c>
      <c r="AU215" s="239" t="s">
        <v>85</v>
      </c>
      <c r="AY215" s="18" t="s">
        <v>224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363</v>
      </c>
      <c r="BM215" s="239" t="s">
        <v>2974</v>
      </c>
    </row>
    <row r="216" s="2" customFormat="1" ht="24.15" customHeight="1">
      <c r="A216" s="39"/>
      <c r="B216" s="40"/>
      <c r="C216" s="228" t="s">
        <v>769</v>
      </c>
      <c r="D216" s="228" t="s">
        <v>226</v>
      </c>
      <c r="E216" s="229" t="s">
        <v>2975</v>
      </c>
      <c r="F216" s="230" t="s">
        <v>2976</v>
      </c>
      <c r="G216" s="231" t="s">
        <v>1282</v>
      </c>
      <c r="H216" s="295"/>
      <c r="I216" s="233"/>
      <c r="J216" s="234">
        <f>ROUND(I216*H216,2)</f>
        <v>0</v>
      </c>
      <c r="K216" s="230" t="s">
        <v>230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363</v>
      </c>
      <c r="AT216" s="239" t="s">
        <v>226</v>
      </c>
      <c r="AU216" s="239" t="s">
        <v>85</v>
      </c>
      <c r="AY216" s="18" t="s">
        <v>224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363</v>
      </c>
      <c r="BM216" s="239" t="s">
        <v>2977</v>
      </c>
    </row>
    <row r="217" s="12" customFormat="1" ht="22.8" customHeight="1">
      <c r="A217" s="12"/>
      <c r="B217" s="212"/>
      <c r="C217" s="213"/>
      <c r="D217" s="214" t="s">
        <v>75</v>
      </c>
      <c r="E217" s="226" t="s">
        <v>2015</v>
      </c>
      <c r="F217" s="226" t="s">
        <v>2016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SUM(P218:P219)</f>
        <v>0</v>
      </c>
      <c r="Q217" s="220"/>
      <c r="R217" s="221">
        <f>SUM(R218:R219)</f>
        <v>0</v>
      </c>
      <c r="S217" s="220"/>
      <c r="T217" s="222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85</v>
      </c>
      <c r="AT217" s="224" t="s">
        <v>75</v>
      </c>
      <c r="AU217" s="224" t="s">
        <v>83</v>
      </c>
      <c r="AY217" s="223" t="s">
        <v>224</v>
      </c>
      <c r="BK217" s="225">
        <f>SUM(BK218:BK219)</f>
        <v>0</v>
      </c>
    </row>
    <row r="218" s="2" customFormat="1" ht="24.15" customHeight="1">
      <c r="A218" s="39"/>
      <c r="B218" s="40"/>
      <c r="C218" s="228" t="s">
        <v>774</v>
      </c>
      <c r="D218" s="228" t="s">
        <v>226</v>
      </c>
      <c r="E218" s="229" t="s">
        <v>2978</v>
      </c>
      <c r="F218" s="230" t="s">
        <v>2979</v>
      </c>
      <c r="G218" s="231" t="s">
        <v>2025</v>
      </c>
      <c r="H218" s="232">
        <v>200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363</v>
      </c>
      <c r="AT218" s="239" t="s">
        <v>226</v>
      </c>
      <c r="AU218" s="239" t="s">
        <v>85</v>
      </c>
      <c r="AY218" s="18" t="s">
        <v>224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363</v>
      </c>
      <c r="BM218" s="239" t="s">
        <v>2980</v>
      </c>
    </row>
    <row r="219" s="2" customFormat="1" ht="24.15" customHeight="1">
      <c r="A219" s="39"/>
      <c r="B219" s="40"/>
      <c r="C219" s="228" t="s">
        <v>798</v>
      </c>
      <c r="D219" s="228" t="s">
        <v>226</v>
      </c>
      <c r="E219" s="229" t="s">
        <v>2116</v>
      </c>
      <c r="F219" s="230" t="s">
        <v>2117</v>
      </c>
      <c r="G219" s="231" t="s">
        <v>1282</v>
      </c>
      <c r="H219" s="295"/>
      <c r="I219" s="233"/>
      <c r="J219" s="234">
        <f>ROUND(I219*H219,2)</f>
        <v>0</v>
      </c>
      <c r="K219" s="230" t="s">
        <v>230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363</v>
      </c>
      <c r="AT219" s="239" t="s">
        <v>226</v>
      </c>
      <c r="AU219" s="239" t="s">
        <v>85</v>
      </c>
      <c r="AY219" s="18" t="s">
        <v>224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363</v>
      </c>
      <c r="BM219" s="239" t="s">
        <v>2981</v>
      </c>
    </row>
    <row r="220" s="12" customFormat="1" ht="25.92" customHeight="1">
      <c r="A220" s="12"/>
      <c r="B220" s="212"/>
      <c r="C220" s="213"/>
      <c r="D220" s="214" t="s">
        <v>75</v>
      </c>
      <c r="E220" s="215" t="s">
        <v>420</v>
      </c>
      <c r="F220" s="215" t="s">
        <v>2982</v>
      </c>
      <c r="G220" s="213"/>
      <c r="H220" s="213"/>
      <c r="I220" s="216"/>
      <c r="J220" s="217">
        <f>BK220</f>
        <v>0</v>
      </c>
      <c r="K220" s="213"/>
      <c r="L220" s="218"/>
      <c r="M220" s="219"/>
      <c r="N220" s="220"/>
      <c r="O220" s="220"/>
      <c r="P220" s="221">
        <f>P221</f>
        <v>0</v>
      </c>
      <c r="Q220" s="220"/>
      <c r="R220" s="221">
        <f>R221</f>
        <v>0</v>
      </c>
      <c r="S220" s="220"/>
      <c r="T220" s="222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243</v>
      </c>
      <c r="AT220" s="224" t="s">
        <v>75</v>
      </c>
      <c r="AU220" s="224" t="s">
        <v>76</v>
      </c>
      <c r="AY220" s="223" t="s">
        <v>224</v>
      </c>
      <c r="BK220" s="225">
        <f>BK221</f>
        <v>0</v>
      </c>
    </row>
    <row r="221" s="12" customFormat="1" ht="22.8" customHeight="1">
      <c r="A221" s="12"/>
      <c r="B221" s="212"/>
      <c r="C221" s="213"/>
      <c r="D221" s="214" t="s">
        <v>75</v>
      </c>
      <c r="E221" s="226" t="s">
        <v>2983</v>
      </c>
      <c r="F221" s="226" t="s">
        <v>2984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P222</f>
        <v>0</v>
      </c>
      <c r="Q221" s="220"/>
      <c r="R221" s="221">
        <f>R222</f>
        <v>0</v>
      </c>
      <c r="S221" s="220"/>
      <c r="T221" s="22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243</v>
      </c>
      <c r="AT221" s="224" t="s">
        <v>75</v>
      </c>
      <c r="AU221" s="224" t="s">
        <v>83</v>
      </c>
      <c r="AY221" s="223" t="s">
        <v>224</v>
      </c>
      <c r="BK221" s="225">
        <f>BK222</f>
        <v>0</v>
      </c>
    </row>
    <row r="222" s="2" customFormat="1" ht="16.5" customHeight="1">
      <c r="A222" s="39"/>
      <c r="B222" s="40"/>
      <c r="C222" s="228" t="s">
        <v>802</v>
      </c>
      <c r="D222" s="228" t="s">
        <v>226</v>
      </c>
      <c r="E222" s="229" t="s">
        <v>2985</v>
      </c>
      <c r="F222" s="230" t="s">
        <v>2986</v>
      </c>
      <c r="G222" s="231" t="s">
        <v>2987</v>
      </c>
      <c r="H222" s="232">
        <v>1</v>
      </c>
      <c r="I222" s="233"/>
      <c r="J222" s="234">
        <f>ROUND(I222*H222,2)</f>
        <v>0</v>
      </c>
      <c r="K222" s="230" t="s">
        <v>2864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798</v>
      </c>
      <c r="AT222" s="239" t="s">
        <v>226</v>
      </c>
      <c r="AU222" s="239" t="s">
        <v>85</v>
      </c>
      <c r="AY222" s="18" t="s">
        <v>224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798</v>
      </c>
      <c r="BM222" s="239" t="s">
        <v>2988</v>
      </c>
    </row>
    <row r="223" s="12" customFormat="1" ht="25.92" customHeight="1">
      <c r="A223" s="12"/>
      <c r="B223" s="212"/>
      <c r="C223" s="213"/>
      <c r="D223" s="214" t="s">
        <v>75</v>
      </c>
      <c r="E223" s="215" t="s">
        <v>2989</v>
      </c>
      <c r="F223" s="215" t="s">
        <v>2990</v>
      </c>
      <c r="G223" s="213"/>
      <c r="H223" s="213"/>
      <c r="I223" s="216"/>
      <c r="J223" s="217">
        <f>BK223</f>
        <v>0</v>
      </c>
      <c r="K223" s="213"/>
      <c r="L223" s="218"/>
      <c r="M223" s="219"/>
      <c r="N223" s="220"/>
      <c r="O223" s="220"/>
      <c r="P223" s="221">
        <f>SUM(P224:P225)</f>
        <v>0</v>
      </c>
      <c r="Q223" s="220"/>
      <c r="R223" s="221">
        <f>SUM(R224:R225)</f>
        <v>0</v>
      </c>
      <c r="S223" s="220"/>
      <c r="T223" s="222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231</v>
      </c>
      <c r="AT223" s="224" t="s">
        <v>75</v>
      </c>
      <c r="AU223" s="224" t="s">
        <v>76</v>
      </c>
      <c r="AY223" s="223" t="s">
        <v>224</v>
      </c>
      <c r="BK223" s="225">
        <f>SUM(BK224:BK225)</f>
        <v>0</v>
      </c>
    </row>
    <row r="224" s="2" customFormat="1" ht="24.15" customHeight="1">
      <c r="A224" s="39"/>
      <c r="B224" s="40"/>
      <c r="C224" s="228" t="s">
        <v>810</v>
      </c>
      <c r="D224" s="228" t="s">
        <v>226</v>
      </c>
      <c r="E224" s="229" t="s">
        <v>2991</v>
      </c>
      <c r="F224" s="230" t="s">
        <v>2992</v>
      </c>
      <c r="G224" s="231" t="s">
        <v>2993</v>
      </c>
      <c r="H224" s="232">
        <v>72</v>
      </c>
      <c r="I224" s="233"/>
      <c r="J224" s="234">
        <f>ROUND(I224*H224,2)</f>
        <v>0</v>
      </c>
      <c r="K224" s="230" t="s">
        <v>230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2994</v>
      </c>
      <c r="AT224" s="239" t="s">
        <v>226</v>
      </c>
      <c r="AU224" s="239" t="s">
        <v>83</v>
      </c>
      <c r="AY224" s="18" t="s">
        <v>224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2994</v>
      </c>
      <c r="BM224" s="239" t="s">
        <v>2995</v>
      </c>
    </row>
    <row r="225" s="2" customFormat="1" ht="33" customHeight="1">
      <c r="A225" s="39"/>
      <c r="B225" s="40"/>
      <c r="C225" s="228" t="s">
        <v>816</v>
      </c>
      <c r="D225" s="228" t="s">
        <v>226</v>
      </c>
      <c r="E225" s="229" t="s">
        <v>2996</v>
      </c>
      <c r="F225" s="230" t="s">
        <v>2997</v>
      </c>
      <c r="G225" s="231" t="s">
        <v>2993</v>
      </c>
      <c r="H225" s="232">
        <v>100</v>
      </c>
      <c r="I225" s="233"/>
      <c r="J225" s="234">
        <f>ROUND(I225*H225,2)</f>
        <v>0</v>
      </c>
      <c r="K225" s="230" t="s">
        <v>230</v>
      </c>
      <c r="L225" s="45"/>
      <c r="M225" s="299" t="s">
        <v>1</v>
      </c>
      <c r="N225" s="300" t="s">
        <v>41</v>
      </c>
      <c r="O225" s="301"/>
      <c r="P225" s="302">
        <f>O225*H225</f>
        <v>0</v>
      </c>
      <c r="Q225" s="302">
        <v>0</v>
      </c>
      <c r="R225" s="302">
        <f>Q225*H225</f>
        <v>0</v>
      </c>
      <c r="S225" s="302">
        <v>0</v>
      </c>
      <c r="T225" s="30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2994</v>
      </c>
      <c r="AT225" s="239" t="s">
        <v>226</v>
      </c>
      <c r="AU225" s="239" t="s">
        <v>83</v>
      </c>
      <c r="AY225" s="18" t="s">
        <v>224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2994</v>
      </c>
      <c r="BM225" s="239" t="s">
        <v>2998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PwGXdYiJwnP8aEnK4cWUvMIOYNzDZ8yUcvx/4LgmKbZUP5TOYcfuTyxh3TU7pwkr0K2v4wuJlbKesI+Gga6ZuQ==" hashValue="H6OdnAH2vWo476Saly1Yzki4OkGZVYOjNXSGode/zJ1AP2UUx69yKCvhyCNhOENp7O2XqmLnws2jn+yG8WvgBA==" algorithmName="SHA-512" password="CC35"/>
  <autoFilter ref="C135:K2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1" customFormat="1" ht="12" customHeight="1">
      <c r="B8" s="21"/>
      <c r="D8" s="152" t="s">
        <v>156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2999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11. 1. 2023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ROUND((SUM(BE126:BE153)),  2)</f>
        <v>0</v>
      </c>
      <c r="G35" s="39"/>
      <c r="H35" s="39"/>
      <c r="I35" s="166">
        <v>0.20999999999999999</v>
      </c>
      <c r="J35" s="165">
        <f>ROUND(((SUM(BE126:BE153))*I35),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ROUND((SUM(BF126:BF153)),  2)</f>
        <v>0</v>
      </c>
      <c r="G36" s="39"/>
      <c r="H36" s="39"/>
      <c r="I36" s="166">
        <v>0.12</v>
      </c>
      <c r="J36" s="165">
        <f>ROUND(((SUM(BF126:BF153))*I36),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ROUND((SUM(BG126:BG153)),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ROUND((SUM(BH126:BH153)),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ROUND((SUM(BI126:BI153)),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04 - D1.4.3 Plynofikace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Valašské Meziříčí</v>
      </c>
      <c r="G91" s="41"/>
      <c r="H91" s="41"/>
      <c r="I91" s="33" t="s">
        <v>22</v>
      </c>
      <c r="J91" s="80" t="str">
        <f>IF(J14="","",J14)</f>
        <v>11. 1. 2023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Valašské Meziříčí</v>
      </c>
      <c r="G93" s="41"/>
      <c r="H93" s="41"/>
      <c r="I93" s="33" t="s">
        <v>30</v>
      </c>
      <c r="J93" s="37" t="str">
        <f>E23</f>
        <v>Ing.arch.Petr Klier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Fajfrová Irena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181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189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191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2425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2427</v>
      </c>
      <c r="E103" s="198"/>
      <c r="F103" s="198"/>
      <c r="G103" s="198"/>
      <c r="H103" s="198"/>
      <c r="I103" s="198"/>
      <c r="J103" s="199">
        <f>J148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2794</v>
      </c>
      <c r="E104" s="193"/>
      <c r="F104" s="193"/>
      <c r="G104" s="193"/>
      <c r="H104" s="193"/>
      <c r="I104" s="193"/>
      <c r="J104" s="194">
        <f>J151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Rekonstrukce sportovně - kulturního areálu TJ Juřina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156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159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04 - D1.4.3 Plynofikace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Valašské Meziříčí</v>
      </c>
      <c r="G120" s="41"/>
      <c r="H120" s="41"/>
      <c r="I120" s="33" t="s">
        <v>22</v>
      </c>
      <c r="J120" s="80" t="str">
        <f>IF(J14="","",J14)</f>
        <v>11. 1. 2023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Valašské Meziříčí</v>
      </c>
      <c r="G122" s="41"/>
      <c r="H122" s="41"/>
      <c r="I122" s="33" t="s">
        <v>30</v>
      </c>
      <c r="J122" s="37" t="str">
        <f>E23</f>
        <v>Ing.arch.Petr Klier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Fajfrová Irena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210</v>
      </c>
      <c r="D125" s="204" t="s">
        <v>61</v>
      </c>
      <c r="E125" s="204" t="s">
        <v>57</v>
      </c>
      <c r="F125" s="204" t="s">
        <v>58</v>
      </c>
      <c r="G125" s="204" t="s">
        <v>211</v>
      </c>
      <c r="H125" s="204" t="s">
        <v>212</v>
      </c>
      <c r="I125" s="204" t="s">
        <v>213</v>
      </c>
      <c r="J125" s="204" t="s">
        <v>178</v>
      </c>
      <c r="K125" s="205" t="s">
        <v>214</v>
      </c>
      <c r="L125" s="206"/>
      <c r="M125" s="101" t="s">
        <v>1</v>
      </c>
      <c r="N125" s="102" t="s">
        <v>40</v>
      </c>
      <c r="O125" s="102" t="s">
        <v>215</v>
      </c>
      <c r="P125" s="102" t="s">
        <v>216</v>
      </c>
      <c r="Q125" s="102" t="s">
        <v>217</v>
      </c>
      <c r="R125" s="102" t="s">
        <v>218</v>
      </c>
      <c r="S125" s="102" t="s">
        <v>219</v>
      </c>
      <c r="T125" s="103" t="s">
        <v>220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221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P127+P134+P151</f>
        <v>0</v>
      </c>
      <c r="Q126" s="105"/>
      <c r="R126" s="209">
        <f>R127+R134+R151</f>
        <v>0.071798000000000001</v>
      </c>
      <c r="S126" s="105"/>
      <c r="T126" s="210">
        <f>T127+T134+T151</f>
        <v>1.3959600000000001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180</v>
      </c>
      <c r="BK126" s="211">
        <f>BK127+BK134+BK151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222</v>
      </c>
      <c r="F127" s="215" t="s">
        <v>223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224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1214</v>
      </c>
      <c r="F128" s="226" t="s">
        <v>1215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SUM(P129:P133)</f>
        <v>0</v>
      </c>
      <c r="Q128" s="220"/>
      <c r="R128" s="221">
        <f>SUM(R129:R133)</f>
        <v>0</v>
      </c>
      <c r="S128" s="220"/>
      <c r="T128" s="22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83</v>
      </c>
      <c r="AY128" s="223" t="s">
        <v>224</v>
      </c>
      <c r="BK128" s="225">
        <f>SUM(BK129:BK133)</f>
        <v>0</v>
      </c>
    </row>
    <row r="129" s="2" customFormat="1" ht="24.15" customHeight="1">
      <c r="A129" s="39"/>
      <c r="B129" s="40"/>
      <c r="C129" s="228" t="s">
        <v>83</v>
      </c>
      <c r="D129" s="228" t="s">
        <v>226</v>
      </c>
      <c r="E129" s="229" t="s">
        <v>2477</v>
      </c>
      <c r="F129" s="230" t="s">
        <v>2478</v>
      </c>
      <c r="G129" s="231" t="s">
        <v>332</v>
      </c>
      <c r="H129" s="232">
        <v>1.3959999999999999</v>
      </c>
      <c r="I129" s="233"/>
      <c r="J129" s="234">
        <f>ROUND(I129*H129,2)</f>
        <v>0</v>
      </c>
      <c r="K129" s="230" t="s">
        <v>230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231</v>
      </c>
      <c r="AT129" s="239" t="s">
        <v>226</v>
      </c>
      <c r="AU129" s="239" t="s">
        <v>85</v>
      </c>
      <c r="AY129" s="18" t="s">
        <v>224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231</v>
      </c>
      <c r="BM129" s="239" t="s">
        <v>3000</v>
      </c>
    </row>
    <row r="130" s="2" customFormat="1" ht="24.15" customHeight="1">
      <c r="A130" s="39"/>
      <c r="B130" s="40"/>
      <c r="C130" s="228" t="s">
        <v>85</v>
      </c>
      <c r="D130" s="228" t="s">
        <v>226</v>
      </c>
      <c r="E130" s="229" t="s">
        <v>1221</v>
      </c>
      <c r="F130" s="230" t="s">
        <v>1222</v>
      </c>
      <c r="G130" s="231" t="s">
        <v>332</v>
      </c>
      <c r="H130" s="232">
        <v>1.3959999999999999</v>
      </c>
      <c r="I130" s="233"/>
      <c r="J130" s="234">
        <f>ROUND(I130*H130,2)</f>
        <v>0</v>
      </c>
      <c r="K130" s="230" t="s">
        <v>230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231</v>
      </c>
      <c r="AT130" s="239" t="s">
        <v>226</v>
      </c>
      <c r="AU130" s="239" t="s">
        <v>85</v>
      </c>
      <c r="AY130" s="18" t="s">
        <v>224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231</v>
      </c>
      <c r="BM130" s="239" t="s">
        <v>3001</v>
      </c>
    </row>
    <row r="131" s="2" customFormat="1" ht="24.15" customHeight="1">
      <c r="A131" s="39"/>
      <c r="B131" s="40"/>
      <c r="C131" s="228" t="s">
        <v>243</v>
      </c>
      <c r="D131" s="228" t="s">
        <v>226</v>
      </c>
      <c r="E131" s="229" t="s">
        <v>1225</v>
      </c>
      <c r="F131" s="230" t="s">
        <v>1226</v>
      </c>
      <c r="G131" s="231" t="s">
        <v>332</v>
      </c>
      <c r="H131" s="232">
        <v>26.524000000000001</v>
      </c>
      <c r="I131" s="233"/>
      <c r="J131" s="234">
        <f>ROUND(I131*H131,2)</f>
        <v>0</v>
      </c>
      <c r="K131" s="230" t="s">
        <v>230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231</v>
      </c>
      <c r="AT131" s="239" t="s">
        <v>226</v>
      </c>
      <c r="AU131" s="239" t="s">
        <v>85</v>
      </c>
      <c r="AY131" s="18" t="s">
        <v>224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231</v>
      </c>
      <c r="BM131" s="239" t="s">
        <v>3002</v>
      </c>
    </row>
    <row r="132" s="14" customFormat="1">
      <c r="A132" s="14"/>
      <c r="B132" s="252"/>
      <c r="C132" s="253"/>
      <c r="D132" s="243" t="s">
        <v>233</v>
      </c>
      <c r="E132" s="253"/>
      <c r="F132" s="255" t="s">
        <v>3003</v>
      </c>
      <c r="G132" s="253"/>
      <c r="H132" s="256">
        <v>26.524000000000001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233</v>
      </c>
      <c r="AU132" s="262" t="s">
        <v>85</v>
      </c>
      <c r="AV132" s="14" t="s">
        <v>85</v>
      </c>
      <c r="AW132" s="14" t="s">
        <v>4</v>
      </c>
      <c r="AX132" s="14" t="s">
        <v>83</v>
      </c>
      <c r="AY132" s="262" t="s">
        <v>224</v>
      </c>
    </row>
    <row r="133" s="2" customFormat="1" ht="33" customHeight="1">
      <c r="A133" s="39"/>
      <c r="B133" s="40"/>
      <c r="C133" s="228" t="s">
        <v>231</v>
      </c>
      <c r="D133" s="228" t="s">
        <v>226</v>
      </c>
      <c r="E133" s="229" t="s">
        <v>1230</v>
      </c>
      <c r="F133" s="230" t="s">
        <v>1231</v>
      </c>
      <c r="G133" s="231" t="s">
        <v>332</v>
      </c>
      <c r="H133" s="232">
        <v>1.3959999999999999</v>
      </c>
      <c r="I133" s="233"/>
      <c r="J133" s="234">
        <f>ROUND(I133*H133,2)</f>
        <v>0</v>
      </c>
      <c r="K133" s="230" t="s">
        <v>230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231</v>
      </c>
      <c r="AT133" s="239" t="s">
        <v>226</v>
      </c>
      <c r="AU133" s="239" t="s">
        <v>85</v>
      </c>
      <c r="AY133" s="18" t="s">
        <v>224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231</v>
      </c>
      <c r="BM133" s="239" t="s">
        <v>3004</v>
      </c>
    </row>
    <row r="134" s="12" customFormat="1" ht="25.92" customHeight="1">
      <c r="A134" s="12"/>
      <c r="B134" s="212"/>
      <c r="C134" s="213"/>
      <c r="D134" s="214" t="s">
        <v>75</v>
      </c>
      <c r="E134" s="215" t="s">
        <v>1239</v>
      </c>
      <c r="F134" s="215" t="s">
        <v>1240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P135+P148</f>
        <v>0</v>
      </c>
      <c r="Q134" s="220"/>
      <c r="R134" s="221">
        <f>R135+R148</f>
        <v>0.071798000000000001</v>
      </c>
      <c r="S134" s="220"/>
      <c r="T134" s="222">
        <f>T135+T148</f>
        <v>1.3959600000000001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85</v>
      </c>
      <c r="AT134" s="224" t="s">
        <v>75</v>
      </c>
      <c r="AU134" s="224" t="s">
        <v>76</v>
      </c>
      <c r="AY134" s="223" t="s">
        <v>224</v>
      </c>
      <c r="BK134" s="225">
        <f>BK135+BK148</f>
        <v>0</v>
      </c>
    </row>
    <row r="135" s="12" customFormat="1" ht="22.8" customHeight="1">
      <c r="A135" s="12"/>
      <c r="B135" s="212"/>
      <c r="C135" s="213"/>
      <c r="D135" s="214" t="s">
        <v>75</v>
      </c>
      <c r="E135" s="226" t="s">
        <v>2662</v>
      </c>
      <c r="F135" s="226" t="s">
        <v>2663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SUM(P136:P147)</f>
        <v>0</v>
      </c>
      <c r="Q135" s="220"/>
      <c r="R135" s="221">
        <f>SUM(R136:R147)</f>
        <v>0.071798000000000001</v>
      </c>
      <c r="S135" s="220"/>
      <c r="T135" s="222">
        <f>SUM(T136:T147)</f>
        <v>0.30096000000000001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85</v>
      </c>
      <c r="AT135" s="224" t="s">
        <v>75</v>
      </c>
      <c r="AU135" s="224" t="s">
        <v>83</v>
      </c>
      <c r="AY135" s="223" t="s">
        <v>224</v>
      </c>
      <c r="BK135" s="225">
        <f>SUM(BK136:BK147)</f>
        <v>0</v>
      </c>
    </row>
    <row r="136" s="2" customFormat="1" ht="24.15" customHeight="1">
      <c r="A136" s="39"/>
      <c r="B136" s="40"/>
      <c r="C136" s="228" t="s">
        <v>264</v>
      </c>
      <c r="D136" s="228" t="s">
        <v>226</v>
      </c>
      <c r="E136" s="229" t="s">
        <v>3005</v>
      </c>
      <c r="F136" s="230" t="s">
        <v>3006</v>
      </c>
      <c r="G136" s="231" t="s">
        <v>416</v>
      </c>
      <c r="H136" s="232">
        <v>88</v>
      </c>
      <c r="I136" s="233"/>
      <c r="J136" s="234">
        <f>ROUND(I136*H136,2)</f>
        <v>0</v>
      </c>
      <c r="K136" s="230" t="s">
        <v>230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0.00038999999999999999</v>
      </c>
      <c r="R136" s="237">
        <f>Q136*H136</f>
        <v>0.034319999999999996</v>
      </c>
      <c r="S136" s="237">
        <v>0.0034199999999999999</v>
      </c>
      <c r="T136" s="238">
        <f>S136*H136</f>
        <v>0.30096000000000001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363</v>
      </c>
      <c r="AT136" s="239" t="s">
        <v>226</v>
      </c>
      <c r="AU136" s="239" t="s">
        <v>85</v>
      </c>
      <c r="AY136" s="18" t="s">
        <v>224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363</v>
      </c>
      <c r="BM136" s="239" t="s">
        <v>3007</v>
      </c>
    </row>
    <row r="137" s="2" customFormat="1" ht="16.5" customHeight="1">
      <c r="A137" s="39"/>
      <c r="B137" s="40"/>
      <c r="C137" s="228" t="s">
        <v>270</v>
      </c>
      <c r="D137" s="228" t="s">
        <v>226</v>
      </c>
      <c r="E137" s="229" t="s">
        <v>3008</v>
      </c>
      <c r="F137" s="230" t="s">
        <v>3009</v>
      </c>
      <c r="G137" s="231" t="s">
        <v>416</v>
      </c>
      <c r="H137" s="232">
        <v>1</v>
      </c>
      <c r="I137" s="233"/>
      <c r="J137" s="234">
        <f>ROUND(I137*H137,2)</f>
        <v>0</v>
      </c>
      <c r="K137" s="230" t="s">
        <v>230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0.0037799999999999999</v>
      </c>
      <c r="R137" s="237">
        <f>Q137*H137</f>
        <v>0.0037799999999999999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363</v>
      </c>
      <c r="AT137" s="239" t="s">
        <v>226</v>
      </c>
      <c r="AU137" s="239" t="s">
        <v>85</v>
      </c>
      <c r="AY137" s="18" t="s">
        <v>224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363</v>
      </c>
      <c r="BM137" s="239" t="s">
        <v>3010</v>
      </c>
    </row>
    <row r="138" s="14" customFormat="1">
      <c r="A138" s="14"/>
      <c r="B138" s="252"/>
      <c r="C138" s="253"/>
      <c r="D138" s="243" t="s">
        <v>233</v>
      </c>
      <c r="E138" s="254" t="s">
        <v>1</v>
      </c>
      <c r="F138" s="255" t="s">
        <v>3011</v>
      </c>
      <c r="G138" s="253"/>
      <c r="H138" s="256">
        <v>1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233</v>
      </c>
      <c r="AU138" s="262" t="s">
        <v>85</v>
      </c>
      <c r="AV138" s="14" t="s">
        <v>85</v>
      </c>
      <c r="AW138" s="14" t="s">
        <v>32</v>
      </c>
      <c r="AX138" s="14" t="s">
        <v>83</v>
      </c>
      <c r="AY138" s="262" t="s">
        <v>224</v>
      </c>
    </row>
    <row r="139" s="2" customFormat="1" ht="21.75" customHeight="1">
      <c r="A139" s="39"/>
      <c r="B139" s="40"/>
      <c r="C139" s="228" t="s">
        <v>275</v>
      </c>
      <c r="D139" s="228" t="s">
        <v>226</v>
      </c>
      <c r="E139" s="229" t="s">
        <v>3012</v>
      </c>
      <c r="F139" s="230" t="s">
        <v>3013</v>
      </c>
      <c r="G139" s="231" t="s">
        <v>416</v>
      </c>
      <c r="H139" s="232">
        <v>14.4</v>
      </c>
      <c r="I139" s="233"/>
      <c r="J139" s="234">
        <f>ROUND(I139*H139,2)</f>
        <v>0</v>
      </c>
      <c r="K139" s="230" t="s">
        <v>230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0.0016199999999999999</v>
      </c>
      <c r="R139" s="237">
        <f>Q139*H139</f>
        <v>0.023327999999999998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363</v>
      </c>
      <c r="AT139" s="239" t="s">
        <v>226</v>
      </c>
      <c r="AU139" s="239" t="s">
        <v>85</v>
      </c>
      <c r="AY139" s="18" t="s">
        <v>224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363</v>
      </c>
      <c r="BM139" s="239" t="s">
        <v>3014</v>
      </c>
    </row>
    <row r="140" s="2" customFormat="1" ht="16.5" customHeight="1">
      <c r="A140" s="39"/>
      <c r="B140" s="40"/>
      <c r="C140" s="228" t="s">
        <v>293</v>
      </c>
      <c r="D140" s="228" t="s">
        <v>226</v>
      </c>
      <c r="E140" s="229" t="s">
        <v>3015</v>
      </c>
      <c r="F140" s="230" t="s">
        <v>3016</v>
      </c>
      <c r="G140" s="231" t="s">
        <v>2580</v>
      </c>
      <c r="H140" s="232">
        <v>1</v>
      </c>
      <c r="I140" s="233"/>
      <c r="J140" s="234">
        <f>ROUND(I140*H140,2)</f>
        <v>0</v>
      </c>
      <c r="K140" s="230" t="s">
        <v>230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0.0090699999999999999</v>
      </c>
      <c r="R140" s="237">
        <f>Q140*H140</f>
        <v>0.0090699999999999999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363</v>
      </c>
      <c r="AT140" s="239" t="s">
        <v>226</v>
      </c>
      <c r="AU140" s="239" t="s">
        <v>85</v>
      </c>
      <c r="AY140" s="18" t="s">
        <v>224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363</v>
      </c>
      <c r="BM140" s="239" t="s">
        <v>3017</v>
      </c>
    </row>
    <row r="141" s="2" customFormat="1" ht="16.5" customHeight="1">
      <c r="A141" s="39"/>
      <c r="B141" s="40"/>
      <c r="C141" s="228" t="s">
        <v>303</v>
      </c>
      <c r="D141" s="228" t="s">
        <v>226</v>
      </c>
      <c r="E141" s="229" t="s">
        <v>3018</v>
      </c>
      <c r="F141" s="230" t="s">
        <v>3019</v>
      </c>
      <c r="G141" s="231" t="s">
        <v>398</v>
      </c>
      <c r="H141" s="232">
        <v>2</v>
      </c>
      <c r="I141" s="233"/>
      <c r="J141" s="234">
        <f>ROUND(I141*H141,2)</f>
        <v>0</v>
      </c>
      <c r="K141" s="230" t="s">
        <v>230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363</v>
      </c>
      <c r="AT141" s="239" t="s">
        <v>226</v>
      </c>
      <c r="AU141" s="239" t="s">
        <v>85</v>
      </c>
      <c r="AY141" s="18" t="s">
        <v>224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363</v>
      </c>
      <c r="BM141" s="239" t="s">
        <v>3020</v>
      </c>
    </row>
    <row r="142" s="2" customFormat="1" ht="16.5" customHeight="1">
      <c r="A142" s="39"/>
      <c r="B142" s="40"/>
      <c r="C142" s="228" t="s">
        <v>316</v>
      </c>
      <c r="D142" s="228" t="s">
        <v>226</v>
      </c>
      <c r="E142" s="229" t="s">
        <v>3021</v>
      </c>
      <c r="F142" s="230" t="s">
        <v>3022</v>
      </c>
      <c r="G142" s="231" t="s">
        <v>416</v>
      </c>
      <c r="H142" s="232">
        <v>14.4</v>
      </c>
      <c r="I142" s="233"/>
      <c r="J142" s="234">
        <f>ROUND(I142*H142,2)</f>
        <v>0</v>
      </c>
      <c r="K142" s="230" t="s">
        <v>230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363</v>
      </c>
      <c r="AT142" s="239" t="s">
        <v>226</v>
      </c>
      <c r="AU142" s="239" t="s">
        <v>85</v>
      </c>
      <c r="AY142" s="18" t="s">
        <v>224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363</v>
      </c>
      <c r="BM142" s="239" t="s">
        <v>3023</v>
      </c>
    </row>
    <row r="143" s="2" customFormat="1" ht="16.5" customHeight="1">
      <c r="A143" s="39"/>
      <c r="B143" s="40"/>
      <c r="C143" s="228" t="s">
        <v>321</v>
      </c>
      <c r="D143" s="228" t="s">
        <v>226</v>
      </c>
      <c r="E143" s="229" t="s">
        <v>3024</v>
      </c>
      <c r="F143" s="230" t="s">
        <v>3025</v>
      </c>
      <c r="G143" s="231" t="s">
        <v>398</v>
      </c>
      <c r="H143" s="232">
        <v>1</v>
      </c>
      <c r="I143" s="233"/>
      <c r="J143" s="234">
        <f>ROUND(I143*H143,2)</f>
        <v>0</v>
      </c>
      <c r="K143" s="230" t="s">
        <v>230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363</v>
      </c>
      <c r="AT143" s="239" t="s">
        <v>226</v>
      </c>
      <c r="AU143" s="239" t="s">
        <v>85</v>
      </c>
      <c r="AY143" s="18" t="s">
        <v>224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363</v>
      </c>
      <c r="BM143" s="239" t="s">
        <v>3026</v>
      </c>
    </row>
    <row r="144" s="2" customFormat="1" ht="21.75" customHeight="1">
      <c r="A144" s="39"/>
      <c r="B144" s="40"/>
      <c r="C144" s="228" t="s">
        <v>8</v>
      </c>
      <c r="D144" s="228" t="s">
        <v>226</v>
      </c>
      <c r="E144" s="229" t="s">
        <v>3027</v>
      </c>
      <c r="F144" s="230" t="s">
        <v>3028</v>
      </c>
      <c r="G144" s="231" t="s">
        <v>398</v>
      </c>
      <c r="H144" s="232">
        <v>1</v>
      </c>
      <c r="I144" s="233"/>
      <c r="J144" s="234">
        <f>ROUND(I144*H144,2)</f>
        <v>0</v>
      </c>
      <c r="K144" s="230" t="s">
        <v>230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0.00018000000000000001</v>
      </c>
      <c r="R144" s="237">
        <f>Q144*H144</f>
        <v>0.00018000000000000001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363</v>
      </c>
      <c r="AT144" s="239" t="s">
        <v>226</v>
      </c>
      <c r="AU144" s="239" t="s">
        <v>85</v>
      </c>
      <c r="AY144" s="18" t="s">
        <v>224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363</v>
      </c>
      <c r="BM144" s="239" t="s">
        <v>3029</v>
      </c>
    </row>
    <row r="145" s="2" customFormat="1" ht="24.15" customHeight="1">
      <c r="A145" s="39"/>
      <c r="B145" s="40"/>
      <c r="C145" s="228" t="s">
        <v>329</v>
      </c>
      <c r="D145" s="228" t="s">
        <v>226</v>
      </c>
      <c r="E145" s="229" t="s">
        <v>3030</v>
      </c>
      <c r="F145" s="230" t="s">
        <v>3031</v>
      </c>
      <c r="G145" s="231" t="s">
        <v>398</v>
      </c>
      <c r="H145" s="232">
        <v>1</v>
      </c>
      <c r="I145" s="233"/>
      <c r="J145" s="234">
        <f>ROUND(I145*H145,2)</f>
        <v>0</v>
      </c>
      <c r="K145" s="230" t="s">
        <v>230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0.00024000000000000001</v>
      </c>
      <c r="R145" s="237">
        <f>Q145*H145</f>
        <v>0.00024000000000000001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363</v>
      </c>
      <c r="AT145" s="239" t="s">
        <v>226</v>
      </c>
      <c r="AU145" s="239" t="s">
        <v>85</v>
      </c>
      <c r="AY145" s="18" t="s">
        <v>224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363</v>
      </c>
      <c r="BM145" s="239" t="s">
        <v>3032</v>
      </c>
    </row>
    <row r="146" s="2" customFormat="1" ht="24.15" customHeight="1">
      <c r="A146" s="39"/>
      <c r="B146" s="40"/>
      <c r="C146" s="228" t="s">
        <v>337</v>
      </c>
      <c r="D146" s="228" t="s">
        <v>226</v>
      </c>
      <c r="E146" s="229" t="s">
        <v>3033</v>
      </c>
      <c r="F146" s="230" t="s">
        <v>3034</v>
      </c>
      <c r="G146" s="231" t="s">
        <v>398</v>
      </c>
      <c r="H146" s="232">
        <v>1</v>
      </c>
      <c r="I146" s="233"/>
      <c r="J146" s="234">
        <f>ROUND(I146*H146,2)</f>
        <v>0</v>
      </c>
      <c r="K146" s="230" t="s">
        <v>230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0.00088000000000000003</v>
      </c>
      <c r="R146" s="237">
        <f>Q146*H146</f>
        <v>0.00088000000000000003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363</v>
      </c>
      <c r="AT146" s="239" t="s">
        <v>226</v>
      </c>
      <c r="AU146" s="239" t="s">
        <v>85</v>
      </c>
      <c r="AY146" s="18" t="s">
        <v>224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363</v>
      </c>
      <c r="BM146" s="239" t="s">
        <v>3035</v>
      </c>
    </row>
    <row r="147" s="2" customFormat="1" ht="24.15" customHeight="1">
      <c r="A147" s="39"/>
      <c r="B147" s="40"/>
      <c r="C147" s="228" t="s">
        <v>355</v>
      </c>
      <c r="D147" s="228" t="s">
        <v>226</v>
      </c>
      <c r="E147" s="229" t="s">
        <v>2673</v>
      </c>
      <c r="F147" s="230" t="s">
        <v>2674</v>
      </c>
      <c r="G147" s="231" t="s">
        <v>1282</v>
      </c>
      <c r="H147" s="295"/>
      <c r="I147" s="233"/>
      <c r="J147" s="234">
        <f>ROUND(I147*H147,2)</f>
        <v>0</v>
      </c>
      <c r="K147" s="230" t="s">
        <v>230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363</v>
      </c>
      <c r="AT147" s="239" t="s">
        <v>226</v>
      </c>
      <c r="AU147" s="239" t="s">
        <v>85</v>
      </c>
      <c r="AY147" s="18" t="s">
        <v>224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363</v>
      </c>
      <c r="BM147" s="239" t="s">
        <v>3036</v>
      </c>
    </row>
    <row r="148" s="12" customFormat="1" ht="22.8" customHeight="1">
      <c r="A148" s="12"/>
      <c r="B148" s="212"/>
      <c r="C148" s="213"/>
      <c r="D148" s="214" t="s">
        <v>75</v>
      </c>
      <c r="E148" s="226" t="s">
        <v>2687</v>
      </c>
      <c r="F148" s="226" t="s">
        <v>2688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SUM(P149:P150)</f>
        <v>0</v>
      </c>
      <c r="Q148" s="220"/>
      <c r="R148" s="221">
        <f>SUM(R149:R150)</f>
        <v>0</v>
      </c>
      <c r="S148" s="220"/>
      <c r="T148" s="222">
        <f>SUM(T149:T150)</f>
        <v>1.095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85</v>
      </c>
      <c r="AT148" s="224" t="s">
        <v>75</v>
      </c>
      <c r="AU148" s="224" t="s">
        <v>83</v>
      </c>
      <c r="AY148" s="223" t="s">
        <v>224</v>
      </c>
      <c r="BK148" s="225">
        <f>SUM(BK149:BK150)</f>
        <v>0</v>
      </c>
    </row>
    <row r="149" s="2" customFormat="1" ht="24.15" customHeight="1">
      <c r="A149" s="39"/>
      <c r="B149" s="40"/>
      <c r="C149" s="228" t="s">
        <v>363</v>
      </c>
      <c r="D149" s="228" t="s">
        <v>226</v>
      </c>
      <c r="E149" s="229" t="s">
        <v>3037</v>
      </c>
      <c r="F149" s="230" t="s">
        <v>3038</v>
      </c>
      <c r="G149" s="231" t="s">
        <v>2580</v>
      </c>
      <c r="H149" s="232">
        <v>1</v>
      </c>
      <c r="I149" s="233"/>
      <c r="J149" s="234">
        <f>ROUND(I149*H149,2)</f>
        <v>0</v>
      </c>
      <c r="K149" s="230" t="s">
        <v>230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0.312</v>
      </c>
      <c r="T149" s="238">
        <f>S149*H149</f>
        <v>0.312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363</v>
      </c>
      <c r="AT149" s="239" t="s">
        <v>226</v>
      </c>
      <c r="AU149" s="239" t="s">
        <v>85</v>
      </c>
      <c r="AY149" s="18" t="s">
        <v>224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363</v>
      </c>
      <c r="BM149" s="239" t="s">
        <v>3039</v>
      </c>
    </row>
    <row r="150" s="2" customFormat="1" ht="16.5" customHeight="1">
      <c r="A150" s="39"/>
      <c r="B150" s="40"/>
      <c r="C150" s="228" t="s">
        <v>369</v>
      </c>
      <c r="D150" s="228" t="s">
        <v>226</v>
      </c>
      <c r="E150" s="229" t="s">
        <v>3040</v>
      </c>
      <c r="F150" s="230" t="s">
        <v>3041</v>
      </c>
      <c r="G150" s="231" t="s">
        <v>2580</v>
      </c>
      <c r="H150" s="232">
        <v>18</v>
      </c>
      <c r="I150" s="233"/>
      <c r="J150" s="234">
        <f>ROUND(I150*H150,2)</f>
        <v>0</v>
      </c>
      <c r="K150" s="230" t="s">
        <v>230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0.043499999999999997</v>
      </c>
      <c r="T150" s="238">
        <f>S150*H150</f>
        <v>0.78299999999999992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363</v>
      </c>
      <c r="AT150" s="239" t="s">
        <v>226</v>
      </c>
      <c r="AU150" s="239" t="s">
        <v>85</v>
      </c>
      <c r="AY150" s="18" t="s">
        <v>224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363</v>
      </c>
      <c r="BM150" s="239" t="s">
        <v>3042</v>
      </c>
    </row>
    <row r="151" s="12" customFormat="1" ht="25.92" customHeight="1">
      <c r="A151" s="12"/>
      <c r="B151" s="212"/>
      <c r="C151" s="213"/>
      <c r="D151" s="214" t="s">
        <v>75</v>
      </c>
      <c r="E151" s="215" t="s">
        <v>2989</v>
      </c>
      <c r="F151" s="215" t="s">
        <v>2990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SUM(P152:P153)</f>
        <v>0</v>
      </c>
      <c r="Q151" s="220"/>
      <c r="R151" s="221">
        <f>SUM(R152:R153)</f>
        <v>0</v>
      </c>
      <c r="S151" s="220"/>
      <c r="T151" s="222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231</v>
      </c>
      <c r="AT151" s="224" t="s">
        <v>75</v>
      </c>
      <c r="AU151" s="224" t="s">
        <v>76</v>
      </c>
      <c r="AY151" s="223" t="s">
        <v>224</v>
      </c>
      <c r="BK151" s="225">
        <f>SUM(BK152:BK153)</f>
        <v>0</v>
      </c>
    </row>
    <row r="152" s="2" customFormat="1" ht="24.15" customHeight="1">
      <c r="A152" s="39"/>
      <c r="B152" s="40"/>
      <c r="C152" s="228" t="s">
        <v>378</v>
      </c>
      <c r="D152" s="228" t="s">
        <v>226</v>
      </c>
      <c r="E152" s="229" t="s">
        <v>2991</v>
      </c>
      <c r="F152" s="230" t="s">
        <v>2992</v>
      </c>
      <c r="G152" s="231" t="s">
        <v>2993</v>
      </c>
      <c r="H152" s="232">
        <v>5</v>
      </c>
      <c r="I152" s="233"/>
      <c r="J152" s="234">
        <f>ROUND(I152*H152,2)</f>
        <v>0</v>
      </c>
      <c r="K152" s="230" t="s">
        <v>230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2994</v>
      </c>
      <c r="AT152" s="239" t="s">
        <v>226</v>
      </c>
      <c r="AU152" s="239" t="s">
        <v>83</v>
      </c>
      <c r="AY152" s="18" t="s">
        <v>224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2994</v>
      </c>
      <c r="BM152" s="239" t="s">
        <v>3043</v>
      </c>
    </row>
    <row r="153" s="2" customFormat="1" ht="24.15" customHeight="1">
      <c r="A153" s="39"/>
      <c r="B153" s="40"/>
      <c r="C153" s="228" t="s">
        <v>395</v>
      </c>
      <c r="D153" s="228" t="s">
        <v>226</v>
      </c>
      <c r="E153" s="229" t="s">
        <v>3044</v>
      </c>
      <c r="F153" s="230" t="s">
        <v>3045</v>
      </c>
      <c r="G153" s="231" t="s">
        <v>2993</v>
      </c>
      <c r="H153" s="232">
        <v>5</v>
      </c>
      <c r="I153" s="233"/>
      <c r="J153" s="234">
        <f>ROUND(I153*H153,2)</f>
        <v>0</v>
      </c>
      <c r="K153" s="230" t="s">
        <v>230</v>
      </c>
      <c r="L153" s="45"/>
      <c r="M153" s="299" t="s">
        <v>1</v>
      </c>
      <c r="N153" s="300" t="s">
        <v>41</v>
      </c>
      <c r="O153" s="301"/>
      <c r="P153" s="302">
        <f>O153*H153</f>
        <v>0</v>
      </c>
      <c r="Q153" s="302">
        <v>0</v>
      </c>
      <c r="R153" s="302">
        <f>Q153*H153</f>
        <v>0</v>
      </c>
      <c r="S153" s="302">
        <v>0</v>
      </c>
      <c r="T153" s="30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2994</v>
      </c>
      <c r="AT153" s="239" t="s">
        <v>226</v>
      </c>
      <c r="AU153" s="239" t="s">
        <v>83</v>
      </c>
      <c r="AY153" s="18" t="s">
        <v>224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2994</v>
      </c>
      <c r="BM153" s="239" t="s">
        <v>3046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yuVdujaml23uOQv1S0i5QHs9tSeJ8UAsVm/kJPy0A0h41NaCfbNupycjwqiuNMzS4mVIEb0o4OL4eaXtznycoQ==" hashValue="0q6ofxYb8hM0voik+KBRpkWerLqlds8Gsqebh72RiwSQzCnfowHwHIuIfVBesLiollx728IRM/tbcZ3tJl09AA==" algorithmName="SHA-512" password="CC35"/>
  <autoFilter ref="C125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1" customFormat="1" ht="12" customHeight="1">
      <c r="B8" s="21"/>
      <c r="D8" s="152" t="s">
        <v>156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3047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11. 1. 2023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ROUND((SUM(BE122:BE125)),  2)</f>
        <v>0</v>
      </c>
      <c r="G35" s="39"/>
      <c r="H35" s="39"/>
      <c r="I35" s="166">
        <v>0.20999999999999999</v>
      </c>
      <c r="J35" s="165">
        <f>ROUND(((SUM(BE122:BE125))*I35),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ROUND((SUM(BF122:BF125)),  2)</f>
        <v>0</v>
      </c>
      <c r="G36" s="39"/>
      <c r="H36" s="39"/>
      <c r="I36" s="166">
        <v>0.12</v>
      </c>
      <c r="J36" s="165">
        <f>ROUND(((SUM(BF122:BF125))*I36),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05 - D1.4.4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Valašské Meziříčí</v>
      </c>
      <c r="G91" s="41"/>
      <c r="H91" s="41"/>
      <c r="I91" s="33" t="s">
        <v>22</v>
      </c>
      <c r="J91" s="80" t="str">
        <f>IF(J14="","",J14)</f>
        <v>11. 1. 2023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Valašské Meziříčí</v>
      </c>
      <c r="G93" s="41"/>
      <c r="H93" s="41"/>
      <c r="I93" s="33" t="s">
        <v>30</v>
      </c>
      <c r="J93" s="37" t="str">
        <f>E23</f>
        <v>Ing.arch.Petr Klier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Fajfrová Irena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2792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3048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Rekonstrukce sportovně - kulturního areálu TJ Juřina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159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05 - D1.4.4 Elektroinstalace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Valašské Meziříčí</v>
      </c>
      <c r="G116" s="41"/>
      <c r="H116" s="41"/>
      <c r="I116" s="33" t="s">
        <v>22</v>
      </c>
      <c r="J116" s="80" t="str">
        <f>IF(J14="","",J14)</f>
        <v>11. 1. 2023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Valašské Meziříčí</v>
      </c>
      <c r="G118" s="41"/>
      <c r="H118" s="41"/>
      <c r="I118" s="33" t="s">
        <v>30</v>
      </c>
      <c r="J118" s="37" t="str">
        <f>E23</f>
        <v>Ing.arch.Petr Klier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Fajfrová Irena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210</v>
      </c>
      <c r="D121" s="204" t="s">
        <v>61</v>
      </c>
      <c r="E121" s="204" t="s">
        <v>57</v>
      </c>
      <c r="F121" s="204" t="s">
        <v>58</v>
      </c>
      <c r="G121" s="204" t="s">
        <v>211</v>
      </c>
      <c r="H121" s="204" t="s">
        <v>212</v>
      </c>
      <c r="I121" s="204" t="s">
        <v>213</v>
      </c>
      <c r="J121" s="204" t="s">
        <v>178</v>
      </c>
      <c r="K121" s="205" t="s">
        <v>214</v>
      </c>
      <c r="L121" s="206"/>
      <c r="M121" s="101" t="s">
        <v>1</v>
      </c>
      <c r="N121" s="102" t="s">
        <v>40</v>
      </c>
      <c r="O121" s="102" t="s">
        <v>215</v>
      </c>
      <c r="P121" s="102" t="s">
        <v>216</v>
      </c>
      <c r="Q121" s="102" t="s">
        <v>217</v>
      </c>
      <c r="R121" s="102" t="s">
        <v>218</v>
      </c>
      <c r="S121" s="102" t="s">
        <v>219</v>
      </c>
      <c r="T121" s="103" t="s">
        <v>220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221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420</v>
      </c>
      <c r="F123" s="215" t="s">
        <v>2982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243</v>
      </c>
      <c r="AT123" s="224" t="s">
        <v>75</v>
      </c>
      <c r="AU123" s="224" t="s">
        <v>76</v>
      </c>
      <c r="AY123" s="223" t="s">
        <v>224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75</v>
      </c>
      <c r="E124" s="226" t="s">
        <v>3049</v>
      </c>
      <c r="F124" s="226" t="s">
        <v>3050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</v>
      </c>
      <c r="S124" s="220"/>
      <c r="T124" s="22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243</v>
      </c>
      <c r="AT124" s="224" t="s">
        <v>75</v>
      </c>
      <c r="AU124" s="224" t="s">
        <v>83</v>
      </c>
      <c r="AY124" s="223" t="s">
        <v>224</v>
      </c>
      <c r="BK124" s="225">
        <f>BK125</f>
        <v>0</v>
      </c>
    </row>
    <row r="125" s="2" customFormat="1" ht="16.5" customHeight="1">
      <c r="A125" s="39"/>
      <c r="B125" s="40"/>
      <c r="C125" s="228" t="s">
        <v>83</v>
      </c>
      <c r="D125" s="228" t="s">
        <v>226</v>
      </c>
      <c r="E125" s="229" t="s">
        <v>3051</v>
      </c>
      <c r="F125" s="230" t="s">
        <v>3052</v>
      </c>
      <c r="G125" s="231" t="s">
        <v>3053</v>
      </c>
      <c r="H125" s="232">
        <v>1</v>
      </c>
      <c r="I125" s="233"/>
      <c r="J125" s="234">
        <f>ROUND(I125*H125,2)</f>
        <v>0</v>
      </c>
      <c r="K125" s="230" t="s">
        <v>1</v>
      </c>
      <c r="L125" s="45"/>
      <c r="M125" s="299" t="s">
        <v>1</v>
      </c>
      <c r="N125" s="300" t="s">
        <v>41</v>
      </c>
      <c r="O125" s="301"/>
      <c r="P125" s="302">
        <f>O125*H125</f>
        <v>0</v>
      </c>
      <c r="Q125" s="302">
        <v>0</v>
      </c>
      <c r="R125" s="302">
        <f>Q125*H125</f>
        <v>0</v>
      </c>
      <c r="S125" s="302">
        <v>0</v>
      </c>
      <c r="T125" s="30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798</v>
      </c>
      <c r="AT125" s="239" t="s">
        <v>226</v>
      </c>
      <c r="AU125" s="239" t="s">
        <v>85</v>
      </c>
      <c r="AY125" s="18" t="s">
        <v>224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83</v>
      </c>
      <c r="BK125" s="240">
        <f>ROUND(I125*H125,2)</f>
        <v>0</v>
      </c>
      <c r="BL125" s="18" t="s">
        <v>798</v>
      </c>
      <c r="BM125" s="239" t="s">
        <v>3054</v>
      </c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IBf3k4w7ZphlOnEoTswpcky2IQRzrL/QdBK2L0QKWU1SHdoE8RrBGvowS1Blxgr2HhReu5ok0qKn/5L1F+QY6w==" hashValue="plAC5O2eT/40msBwzQMOxHYPh/+gRO/qnKOmPuMdVAfk8qDSMY94vsjM+HOlU1cBF1WZ4ovZZI0A/imR+ON+tw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  <c r="AZ2" s="147" t="s">
        <v>143</v>
      </c>
      <c r="BA2" s="147" t="s">
        <v>1</v>
      </c>
      <c r="BB2" s="147" t="s">
        <v>1</v>
      </c>
      <c r="BC2" s="147" t="s">
        <v>3055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166</v>
      </c>
      <c r="BA3" s="147" t="s">
        <v>1</v>
      </c>
      <c r="BB3" s="147" t="s">
        <v>1</v>
      </c>
      <c r="BC3" s="147" t="s">
        <v>3056</v>
      </c>
      <c r="BD3" s="147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  <c r="AZ4" s="147" t="s">
        <v>3057</v>
      </c>
      <c r="BA4" s="147" t="s">
        <v>1</v>
      </c>
      <c r="BB4" s="147" t="s">
        <v>1</v>
      </c>
      <c r="BC4" s="147" t="s">
        <v>3058</v>
      </c>
      <c r="BD4" s="147" t="s">
        <v>85</v>
      </c>
    </row>
    <row r="5" s="1" customFormat="1" ht="6.96" customHeight="1">
      <c r="B5" s="21"/>
      <c r="L5" s="21"/>
      <c r="AZ5" s="147" t="s">
        <v>172</v>
      </c>
      <c r="BA5" s="147" t="s">
        <v>1</v>
      </c>
      <c r="BB5" s="147" t="s">
        <v>1</v>
      </c>
      <c r="BC5" s="147" t="s">
        <v>3059</v>
      </c>
      <c r="BD5" s="147" t="s">
        <v>85</v>
      </c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1" customFormat="1" ht="12" customHeight="1">
      <c r="B8" s="21"/>
      <c r="D8" s="152" t="s">
        <v>156</v>
      </c>
      <c r="L8" s="21"/>
    </row>
    <row r="9" s="2" customFormat="1" ht="16.5" customHeight="1">
      <c r="A9" s="39"/>
      <c r="B9" s="45"/>
      <c r="C9" s="39"/>
      <c r="D9" s="39"/>
      <c r="E9" s="153" t="s">
        <v>3060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4" t="s">
        <v>3061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11. 1. 2023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ROUND((SUM(BE138:BE412)),  2)</f>
        <v>0</v>
      </c>
      <c r="G35" s="39"/>
      <c r="H35" s="39"/>
      <c r="I35" s="166">
        <v>0.20999999999999999</v>
      </c>
      <c r="J35" s="165">
        <f>ROUND(((SUM(BE138:BE412))*I35),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ROUND((SUM(BF138:BF412)),  2)</f>
        <v>0</v>
      </c>
      <c r="G36" s="39"/>
      <c r="H36" s="39"/>
      <c r="I36" s="166">
        <v>0.12</v>
      </c>
      <c r="J36" s="165">
        <f>ROUND(((SUM(BF138:BF412))*I36),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ROUND((SUM(BG138:BG412)),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ROUND((SUM(BH138:BH412)),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ROUND((SUM(BI138:BI412)),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3060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02 - D1.1/2 Architektonicko stavební stavebně konstrukční  řešení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Valašské Meziříčí</v>
      </c>
      <c r="G91" s="41"/>
      <c r="H91" s="41"/>
      <c r="I91" s="33" t="s">
        <v>22</v>
      </c>
      <c r="J91" s="80" t="str">
        <f>IF(J14="","",J14)</f>
        <v>11. 1. 2023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Valašské Meziříčí</v>
      </c>
      <c r="G93" s="41"/>
      <c r="H93" s="41"/>
      <c r="I93" s="33" t="s">
        <v>30</v>
      </c>
      <c r="J93" s="37" t="str">
        <f>E23</f>
        <v>Ing.arch.Petr Klier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Fajfrová Irena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J138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181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182</v>
      </c>
      <c r="E100" s="198"/>
      <c r="F100" s="198"/>
      <c r="G100" s="198"/>
      <c r="H100" s="198"/>
      <c r="I100" s="198"/>
      <c r="J100" s="199">
        <f>J140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183</v>
      </c>
      <c r="E101" s="198"/>
      <c r="F101" s="198"/>
      <c r="G101" s="198"/>
      <c r="H101" s="198"/>
      <c r="I101" s="198"/>
      <c r="J101" s="199">
        <f>J168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186</v>
      </c>
      <c r="E102" s="198"/>
      <c r="F102" s="198"/>
      <c r="G102" s="198"/>
      <c r="H102" s="198"/>
      <c r="I102" s="198"/>
      <c r="J102" s="199">
        <f>J183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2787</v>
      </c>
      <c r="E103" s="198"/>
      <c r="F103" s="198"/>
      <c r="G103" s="198"/>
      <c r="H103" s="198"/>
      <c r="I103" s="198"/>
      <c r="J103" s="199">
        <f>J228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190</v>
      </c>
      <c r="E104" s="198"/>
      <c r="F104" s="198"/>
      <c r="G104" s="198"/>
      <c r="H104" s="198"/>
      <c r="I104" s="198"/>
      <c r="J104" s="199">
        <f>J236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191</v>
      </c>
      <c r="E105" s="193"/>
      <c r="F105" s="193"/>
      <c r="G105" s="193"/>
      <c r="H105" s="193"/>
      <c r="I105" s="193"/>
      <c r="J105" s="194">
        <f>J238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192</v>
      </c>
      <c r="E106" s="198"/>
      <c r="F106" s="198"/>
      <c r="G106" s="198"/>
      <c r="H106" s="198"/>
      <c r="I106" s="198"/>
      <c r="J106" s="199">
        <f>J239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193</v>
      </c>
      <c r="E107" s="198"/>
      <c r="F107" s="198"/>
      <c r="G107" s="198"/>
      <c r="H107" s="198"/>
      <c r="I107" s="198"/>
      <c r="J107" s="199">
        <f>J261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194</v>
      </c>
      <c r="E108" s="198"/>
      <c r="F108" s="198"/>
      <c r="G108" s="198"/>
      <c r="H108" s="198"/>
      <c r="I108" s="198"/>
      <c r="J108" s="199">
        <f>J277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197</v>
      </c>
      <c r="E109" s="198"/>
      <c r="F109" s="198"/>
      <c r="G109" s="198"/>
      <c r="H109" s="198"/>
      <c r="I109" s="198"/>
      <c r="J109" s="199">
        <f>J307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198</v>
      </c>
      <c r="E110" s="198"/>
      <c r="F110" s="198"/>
      <c r="G110" s="198"/>
      <c r="H110" s="198"/>
      <c r="I110" s="198"/>
      <c r="J110" s="199">
        <f>J327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200</v>
      </c>
      <c r="E111" s="198"/>
      <c r="F111" s="198"/>
      <c r="G111" s="198"/>
      <c r="H111" s="198"/>
      <c r="I111" s="198"/>
      <c r="J111" s="199">
        <f>J348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201</v>
      </c>
      <c r="E112" s="198"/>
      <c r="F112" s="198"/>
      <c r="G112" s="198"/>
      <c r="H112" s="198"/>
      <c r="I112" s="198"/>
      <c r="J112" s="199">
        <f>J358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202</v>
      </c>
      <c r="E113" s="198"/>
      <c r="F113" s="198"/>
      <c r="G113" s="198"/>
      <c r="H113" s="198"/>
      <c r="I113" s="198"/>
      <c r="J113" s="199">
        <f>J364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205</v>
      </c>
      <c r="E114" s="198"/>
      <c r="F114" s="198"/>
      <c r="G114" s="198"/>
      <c r="H114" s="198"/>
      <c r="I114" s="198"/>
      <c r="J114" s="199">
        <f>J385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206</v>
      </c>
      <c r="E115" s="198"/>
      <c r="F115" s="198"/>
      <c r="G115" s="198"/>
      <c r="H115" s="198"/>
      <c r="I115" s="198"/>
      <c r="J115" s="199">
        <f>J403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208</v>
      </c>
      <c r="E116" s="198"/>
      <c r="F116" s="198"/>
      <c r="G116" s="198"/>
      <c r="H116" s="198"/>
      <c r="I116" s="198"/>
      <c r="J116" s="199">
        <f>J409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209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Rekonstrukce sportovně - kulturního areálu TJ Juřina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156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5" t="s">
        <v>3060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162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30" customHeight="1">
      <c r="A130" s="39"/>
      <c r="B130" s="40"/>
      <c r="C130" s="41"/>
      <c r="D130" s="41"/>
      <c r="E130" s="77" t="str">
        <f>E11</f>
        <v xml:space="preserve">02 - D1.1/2 Architektonicko stavební stavebně konstrukční  řešení 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F14</f>
        <v>Valašské Meziříčí</v>
      </c>
      <c r="G132" s="41"/>
      <c r="H132" s="41"/>
      <c r="I132" s="33" t="s">
        <v>22</v>
      </c>
      <c r="J132" s="80" t="str">
        <f>IF(J14="","",J14)</f>
        <v>11. 1. 2023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E17</f>
        <v>Město Valašské Meziříčí</v>
      </c>
      <c r="G134" s="41"/>
      <c r="H134" s="41"/>
      <c r="I134" s="33" t="s">
        <v>30</v>
      </c>
      <c r="J134" s="37" t="str">
        <f>E23</f>
        <v>Ing.arch.Petr Klier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IF(E20="","",E20)</f>
        <v>Vyplň údaj</v>
      </c>
      <c r="G135" s="41"/>
      <c r="H135" s="41"/>
      <c r="I135" s="33" t="s">
        <v>33</v>
      </c>
      <c r="J135" s="37" t="str">
        <f>E26</f>
        <v>Fajfrová Irena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1"/>
      <c r="B137" s="202"/>
      <c r="C137" s="203" t="s">
        <v>210</v>
      </c>
      <c r="D137" s="204" t="s">
        <v>61</v>
      </c>
      <c r="E137" s="204" t="s">
        <v>57</v>
      </c>
      <c r="F137" s="204" t="s">
        <v>58</v>
      </c>
      <c r="G137" s="204" t="s">
        <v>211</v>
      </c>
      <c r="H137" s="204" t="s">
        <v>212</v>
      </c>
      <c r="I137" s="204" t="s">
        <v>213</v>
      </c>
      <c r="J137" s="204" t="s">
        <v>178</v>
      </c>
      <c r="K137" s="205" t="s">
        <v>214</v>
      </c>
      <c r="L137" s="206"/>
      <c r="M137" s="101" t="s">
        <v>1</v>
      </c>
      <c r="N137" s="102" t="s">
        <v>40</v>
      </c>
      <c r="O137" s="102" t="s">
        <v>215</v>
      </c>
      <c r="P137" s="102" t="s">
        <v>216</v>
      </c>
      <c r="Q137" s="102" t="s">
        <v>217</v>
      </c>
      <c r="R137" s="102" t="s">
        <v>218</v>
      </c>
      <c r="S137" s="102" t="s">
        <v>219</v>
      </c>
      <c r="T137" s="103" t="s">
        <v>220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9"/>
      <c r="B138" s="40"/>
      <c r="C138" s="108" t="s">
        <v>221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P139+P238</f>
        <v>0</v>
      </c>
      <c r="Q138" s="105"/>
      <c r="R138" s="209">
        <f>R139+R238</f>
        <v>61.368849879999999</v>
      </c>
      <c r="S138" s="105"/>
      <c r="T138" s="210">
        <f>T139+T238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180</v>
      </c>
      <c r="BK138" s="211">
        <f>BK139+BK238</f>
        <v>0</v>
      </c>
    </row>
    <row r="139" s="12" customFormat="1" ht="25.92" customHeight="1">
      <c r="A139" s="12"/>
      <c r="B139" s="212"/>
      <c r="C139" s="213"/>
      <c r="D139" s="214" t="s">
        <v>75</v>
      </c>
      <c r="E139" s="215" t="s">
        <v>222</v>
      </c>
      <c r="F139" s="215" t="s">
        <v>223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P140+P168+P183+P228+P236</f>
        <v>0</v>
      </c>
      <c r="Q139" s="220"/>
      <c r="R139" s="221">
        <f>R140+R168+R183+R228+R236</f>
        <v>56.800412430000002</v>
      </c>
      <c r="S139" s="220"/>
      <c r="T139" s="222">
        <f>T140+T168+T183+T228+T236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83</v>
      </c>
      <c r="AT139" s="224" t="s">
        <v>75</v>
      </c>
      <c r="AU139" s="224" t="s">
        <v>76</v>
      </c>
      <c r="AY139" s="223" t="s">
        <v>224</v>
      </c>
      <c r="BK139" s="225">
        <f>BK140+BK168+BK183+BK228+BK236</f>
        <v>0</v>
      </c>
    </row>
    <row r="140" s="12" customFormat="1" ht="22.8" customHeight="1">
      <c r="A140" s="12"/>
      <c r="B140" s="212"/>
      <c r="C140" s="213"/>
      <c r="D140" s="214" t="s">
        <v>75</v>
      </c>
      <c r="E140" s="226" t="s">
        <v>83</v>
      </c>
      <c r="F140" s="226" t="s">
        <v>225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SUM(P141:P167)</f>
        <v>0</v>
      </c>
      <c r="Q140" s="220"/>
      <c r="R140" s="221">
        <f>SUM(R141:R167)</f>
        <v>0</v>
      </c>
      <c r="S140" s="220"/>
      <c r="T140" s="222">
        <f>SUM(T141:T167)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83</v>
      </c>
      <c r="AT140" s="224" t="s">
        <v>75</v>
      </c>
      <c r="AU140" s="224" t="s">
        <v>83</v>
      </c>
      <c r="AY140" s="223" t="s">
        <v>224</v>
      </c>
      <c r="BK140" s="225">
        <f>SUM(BK141:BK167)</f>
        <v>0</v>
      </c>
    </row>
    <row r="141" s="2" customFormat="1" ht="33" customHeight="1">
      <c r="A141" s="39"/>
      <c r="B141" s="40"/>
      <c r="C141" s="228" t="s">
        <v>83</v>
      </c>
      <c r="D141" s="228" t="s">
        <v>226</v>
      </c>
      <c r="E141" s="229" t="s">
        <v>3062</v>
      </c>
      <c r="F141" s="230" t="s">
        <v>3063</v>
      </c>
      <c r="G141" s="231" t="s">
        <v>229</v>
      </c>
      <c r="H141" s="232">
        <v>18.899999999999999</v>
      </c>
      <c r="I141" s="233"/>
      <c r="J141" s="234">
        <f>ROUND(I141*H141,2)</f>
        <v>0</v>
      </c>
      <c r="K141" s="230" t="s">
        <v>230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231</v>
      </c>
      <c r="AT141" s="239" t="s">
        <v>226</v>
      </c>
      <c r="AU141" s="239" t="s">
        <v>85</v>
      </c>
      <c r="AY141" s="18" t="s">
        <v>224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231</v>
      </c>
      <c r="BM141" s="239" t="s">
        <v>3064</v>
      </c>
    </row>
    <row r="142" s="14" customFormat="1">
      <c r="A142" s="14"/>
      <c r="B142" s="252"/>
      <c r="C142" s="253"/>
      <c r="D142" s="243" t="s">
        <v>233</v>
      </c>
      <c r="E142" s="254" t="s">
        <v>143</v>
      </c>
      <c r="F142" s="255" t="s">
        <v>3065</v>
      </c>
      <c r="G142" s="253"/>
      <c r="H142" s="256">
        <v>18.899999999999999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233</v>
      </c>
      <c r="AU142" s="262" t="s">
        <v>85</v>
      </c>
      <c r="AV142" s="14" t="s">
        <v>85</v>
      </c>
      <c r="AW142" s="14" t="s">
        <v>32</v>
      </c>
      <c r="AX142" s="14" t="s">
        <v>83</v>
      </c>
      <c r="AY142" s="262" t="s">
        <v>224</v>
      </c>
    </row>
    <row r="143" s="2" customFormat="1" ht="33" customHeight="1">
      <c r="A143" s="39"/>
      <c r="B143" s="40"/>
      <c r="C143" s="228" t="s">
        <v>85</v>
      </c>
      <c r="D143" s="228" t="s">
        <v>226</v>
      </c>
      <c r="E143" s="229" t="s">
        <v>3066</v>
      </c>
      <c r="F143" s="230" t="s">
        <v>3067</v>
      </c>
      <c r="G143" s="231" t="s">
        <v>229</v>
      </c>
      <c r="H143" s="232">
        <v>11.835000000000001</v>
      </c>
      <c r="I143" s="233"/>
      <c r="J143" s="234">
        <f>ROUND(I143*H143,2)</f>
        <v>0</v>
      </c>
      <c r="K143" s="230" t="s">
        <v>230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231</v>
      </c>
      <c r="AT143" s="239" t="s">
        <v>226</v>
      </c>
      <c r="AU143" s="239" t="s">
        <v>85</v>
      </c>
      <c r="AY143" s="18" t="s">
        <v>224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231</v>
      </c>
      <c r="BM143" s="239" t="s">
        <v>3068</v>
      </c>
    </row>
    <row r="144" s="14" customFormat="1">
      <c r="A144" s="14"/>
      <c r="B144" s="252"/>
      <c r="C144" s="253"/>
      <c r="D144" s="243" t="s">
        <v>233</v>
      </c>
      <c r="E144" s="254" t="s">
        <v>1</v>
      </c>
      <c r="F144" s="255" t="s">
        <v>3069</v>
      </c>
      <c r="G144" s="253"/>
      <c r="H144" s="256">
        <v>7.0800000000000001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233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224</v>
      </c>
    </row>
    <row r="145" s="14" customFormat="1">
      <c r="A145" s="14"/>
      <c r="B145" s="252"/>
      <c r="C145" s="253"/>
      <c r="D145" s="243" t="s">
        <v>233</v>
      </c>
      <c r="E145" s="254" t="s">
        <v>1</v>
      </c>
      <c r="F145" s="255" t="s">
        <v>3070</v>
      </c>
      <c r="G145" s="253"/>
      <c r="H145" s="256">
        <v>3.5910000000000002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233</v>
      </c>
      <c r="AU145" s="262" t="s">
        <v>85</v>
      </c>
      <c r="AV145" s="14" t="s">
        <v>85</v>
      </c>
      <c r="AW145" s="14" t="s">
        <v>32</v>
      </c>
      <c r="AX145" s="14" t="s">
        <v>76</v>
      </c>
      <c r="AY145" s="262" t="s">
        <v>224</v>
      </c>
    </row>
    <row r="146" s="14" customFormat="1">
      <c r="A146" s="14"/>
      <c r="B146" s="252"/>
      <c r="C146" s="253"/>
      <c r="D146" s="243" t="s">
        <v>233</v>
      </c>
      <c r="E146" s="254" t="s">
        <v>1</v>
      </c>
      <c r="F146" s="255" t="s">
        <v>3071</v>
      </c>
      <c r="G146" s="253"/>
      <c r="H146" s="256">
        <v>1.1639999999999999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233</v>
      </c>
      <c r="AU146" s="262" t="s">
        <v>85</v>
      </c>
      <c r="AV146" s="14" t="s">
        <v>85</v>
      </c>
      <c r="AW146" s="14" t="s">
        <v>32</v>
      </c>
      <c r="AX146" s="14" t="s">
        <v>76</v>
      </c>
      <c r="AY146" s="262" t="s">
        <v>224</v>
      </c>
    </row>
    <row r="147" s="15" customFormat="1">
      <c r="A147" s="15"/>
      <c r="B147" s="263"/>
      <c r="C147" s="264"/>
      <c r="D147" s="243" t="s">
        <v>233</v>
      </c>
      <c r="E147" s="265" t="s">
        <v>172</v>
      </c>
      <c r="F147" s="266" t="s">
        <v>237</v>
      </c>
      <c r="G147" s="264"/>
      <c r="H147" s="267">
        <v>11.835000000000001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3" t="s">
        <v>233</v>
      </c>
      <c r="AU147" s="273" t="s">
        <v>85</v>
      </c>
      <c r="AV147" s="15" t="s">
        <v>231</v>
      </c>
      <c r="AW147" s="15" t="s">
        <v>32</v>
      </c>
      <c r="AX147" s="15" t="s">
        <v>83</v>
      </c>
      <c r="AY147" s="273" t="s">
        <v>224</v>
      </c>
    </row>
    <row r="148" s="2" customFormat="1" ht="33" customHeight="1">
      <c r="A148" s="39"/>
      <c r="B148" s="40"/>
      <c r="C148" s="228" t="s">
        <v>243</v>
      </c>
      <c r="D148" s="228" t="s">
        <v>226</v>
      </c>
      <c r="E148" s="229" t="s">
        <v>265</v>
      </c>
      <c r="F148" s="230" t="s">
        <v>266</v>
      </c>
      <c r="G148" s="231" t="s">
        <v>229</v>
      </c>
      <c r="H148" s="232">
        <v>26.23</v>
      </c>
      <c r="I148" s="233"/>
      <c r="J148" s="234">
        <f>ROUND(I148*H148,2)</f>
        <v>0</v>
      </c>
      <c r="K148" s="230" t="s">
        <v>230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231</v>
      </c>
      <c r="AT148" s="239" t="s">
        <v>226</v>
      </c>
      <c r="AU148" s="239" t="s">
        <v>85</v>
      </c>
      <c r="AY148" s="18" t="s">
        <v>224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231</v>
      </c>
      <c r="BM148" s="239" t="s">
        <v>3072</v>
      </c>
    </row>
    <row r="149" s="14" customFormat="1">
      <c r="A149" s="14"/>
      <c r="B149" s="252"/>
      <c r="C149" s="253"/>
      <c r="D149" s="243" t="s">
        <v>233</v>
      </c>
      <c r="E149" s="254" t="s">
        <v>1</v>
      </c>
      <c r="F149" s="255" t="s">
        <v>3073</v>
      </c>
      <c r="G149" s="253"/>
      <c r="H149" s="256">
        <v>13.115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233</v>
      </c>
      <c r="AU149" s="262" t="s">
        <v>85</v>
      </c>
      <c r="AV149" s="14" t="s">
        <v>85</v>
      </c>
      <c r="AW149" s="14" t="s">
        <v>32</v>
      </c>
      <c r="AX149" s="14" t="s">
        <v>76</v>
      </c>
      <c r="AY149" s="262" t="s">
        <v>224</v>
      </c>
    </row>
    <row r="150" s="14" customFormat="1">
      <c r="A150" s="14"/>
      <c r="B150" s="252"/>
      <c r="C150" s="253"/>
      <c r="D150" s="243" t="s">
        <v>233</v>
      </c>
      <c r="E150" s="254" t="s">
        <v>1</v>
      </c>
      <c r="F150" s="255" t="s">
        <v>269</v>
      </c>
      <c r="G150" s="253"/>
      <c r="H150" s="256">
        <v>13.115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233</v>
      </c>
      <c r="AU150" s="262" t="s">
        <v>85</v>
      </c>
      <c r="AV150" s="14" t="s">
        <v>85</v>
      </c>
      <c r="AW150" s="14" t="s">
        <v>32</v>
      </c>
      <c r="AX150" s="14" t="s">
        <v>76</v>
      </c>
      <c r="AY150" s="262" t="s">
        <v>224</v>
      </c>
    </row>
    <row r="151" s="15" customFormat="1">
      <c r="A151" s="15"/>
      <c r="B151" s="263"/>
      <c r="C151" s="264"/>
      <c r="D151" s="243" t="s">
        <v>233</v>
      </c>
      <c r="E151" s="265" t="s">
        <v>1</v>
      </c>
      <c r="F151" s="266" t="s">
        <v>237</v>
      </c>
      <c r="G151" s="264"/>
      <c r="H151" s="267">
        <v>26.23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3" t="s">
        <v>233</v>
      </c>
      <c r="AU151" s="273" t="s">
        <v>85</v>
      </c>
      <c r="AV151" s="15" t="s">
        <v>231</v>
      </c>
      <c r="AW151" s="15" t="s">
        <v>32</v>
      </c>
      <c r="AX151" s="15" t="s">
        <v>83</v>
      </c>
      <c r="AY151" s="273" t="s">
        <v>224</v>
      </c>
    </row>
    <row r="152" s="2" customFormat="1" ht="33" customHeight="1">
      <c r="A152" s="39"/>
      <c r="B152" s="40"/>
      <c r="C152" s="228" t="s">
        <v>231</v>
      </c>
      <c r="D152" s="228" t="s">
        <v>226</v>
      </c>
      <c r="E152" s="229" t="s">
        <v>2432</v>
      </c>
      <c r="F152" s="230" t="s">
        <v>2433</v>
      </c>
      <c r="G152" s="231" t="s">
        <v>229</v>
      </c>
      <c r="H152" s="232">
        <v>17.620000000000001</v>
      </c>
      <c r="I152" s="233"/>
      <c r="J152" s="234">
        <f>ROUND(I152*H152,2)</f>
        <v>0</v>
      </c>
      <c r="K152" s="230" t="s">
        <v>230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231</v>
      </c>
      <c r="AT152" s="239" t="s">
        <v>226</v>
      </c>
      <c r="AU152" s="239" t="s">
        <v>85</v>
      </c>
      <c r="AY152" s="18" t="s">
        <v>224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231</v>
      </c>
      <c r="BM152" s="239" t="s">
        <v>3074</v>
      </c>
    </row>
    <row r="153" s="14" customFormat="1">
      <c r="A153" s="14"/>
      <c r="B153" s="252"/>
      <c r="C153" s="253"/>
      <c r="D153" s="243" t="s">
        <v>233</v>
      </c>
      <c r="E153" s="254" t="s">
        <v>3057</v>
      </c>
      <c r="F153" s="255" t="s">
        <v>3075</v>
      </c>
      <c r="G153" s="253"/>
      <c r="H153" s="256">
        <v>17.620000000000001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233</v>
      </c>
      <c r="AU153" s="262" t="s">
        <v>85</v>
      </c>
      <c r="AV153" s="14" t="s">
        <v>85</v>
      </c>
      <c r="AW153" s="14" t="s">
        <v>32</v>
      </c>
      <c r="AX153" s="14" t="s">
        <v>83</v>
      </c>
      <c r="AY153" s="262" t="s">
        <v>224</v>
      </c>
    </row>
    <row r="154" s="2" customFormat="1" ht="37.8" customHeight="1">
      <c r="A154" s="39"/>
      <c r="B154" s="40"/>
      <c r="C154" s="228" t="s">
        <v>264</v>
      </c>
      <c r="D154" s="228" t="s">
        <v>226</v>
      </c>
      <c r="E154" s="229" t="s">
        <v>2437</v>
      </c>
      <c r="F154" s="230" t="s">
        <v>2438</v>
      </c>
      <c r="G154" s="231" t="s">
        <v>229</v>
      </c>
      <c r="H154" s="232">
        <v>176.19999999999999</v>
      </c>
      <c r="I154" s="233"/>
      <c r="J154" s="234">
        <f>ROUND(I154*H154,2)</f>
        <v>0</v>
      </c>
      <c r="K154" s="230" t="s">
        <v>230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231</v>
      </c>
      <c r="AT154" s="239" t="s">
        <v>226</v>
      </c>
      <c r="AU154" s="239" t="s">
        <v>85</v>
      </c>
      <c r="AY154" s="18" t="s">
        <v>224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231</v>
      </c>
      <c r="BM154" s="239" t="s">
        <v>3076</v>
      </c>
    </row>
    <row r="155" s="14" customFormat="1">
      <c r="A155" s="14"/>
      <c r="B155" s="252"/>
      <c r="C155" s="253"/>
      <c r="D155" s="243" t="s">
        <v>233</v>
      </c>
      <c r="E155" s="254" t="s">
        <v>1</v>
      </c>
      <c r="F155" s="255" t="s">
        <v>3077</v>
      </c>
      <c r="G155" s="253"/>
      <c r="H155" s="256">
        <v>176.19999999999999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233</v>
      </c>
      <c r="AU155" s="262" t="s">
        <v>85</v>
      </c>
      <c r="AV155" s="14" t="s">
        <v>85</v>
      </c>
      <c r="AW155" s="14" t="s">
        <v>32</v>
      </c>
      <c r="AX155" s="14" t="s">
        <v>83</v>
      </c>
      <c r="AY155" s="262" t="s">
        <v>224</v>
      </c>
    </row>
    <row r="156" s="2" customFormat="1" ht="24.15" customHeight="1">
      <c r="A156" s="39"/>
      <c r="B156" s="40"/>
      <c r="C156" s="228" t="s">
        <v>270</v>
      </c>
      <c r="D156" s="228" t="s">
        <v>226</v>
      </c>
      <c r="E156" s="229" t="s">
        <v>271</v>
      </c>
      <c r="F156" s="230" t="s">
        <v>272</v>
      </c>
      <c r="G156" s="231" t="s">
        <v>229</v>
      </c>
      <c r="H156" s="232">
        <v>13.115</v>
      </c>
      <c r="I156" s="233"/>
      <c r="J156" s="234">
        <f>ROUND(I156*H156,2)</f>
        <v>0</v>
      </c>
      <c r="K156" s="230" t="s">
        <v>230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231</v>
      </c>
      <c r="AT156" s="239" t="s">
        <v>226</v>
      </c>
      <c r="AU156" s="239" t="s">
        <v>85</v>
      </c>
      <c r="AY156" s="18" t="s">
        <v>224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231</v>
      </c>
      <c r="BM156" s="239" t="s">
        <v>3078</v>
      </c>
    </row>
    <row r="157" s="14" customFormat="1">
      <c r="A157" s="14"/>
      <c r="B157" s="252"/>
      <c r="C157" s="253"/>
      <c r="D157" s="243" t="s">
        <v>233</v>
      </c>
      <c r="E157" s="254" t="s">
        <v>1</v>
      </c>
      <c r="F157" s="255" t="s">
        <v>274</v>
      </c>
      <c r="G157" s="253"/>
      <c r="H157" s="256">
        <v>13.115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233</v>
      </c>
      <c r="AU157" s="262" t="s">
        <v>85</v>
      </c>
      <c r="AV157" s="14" t="s">
        <v>85</v>
      </c>
      <c r="AW157" s="14" t="s">
        <v>32</v>
      </c>
      <c r="AX157" s="14" t="s">
        <v>83</v>
      </c>
      <c r="AY157" s="262" t="s">
        <v>224</v>
      </c>
    </row>
    <row r="158" s="2" customFormat="1" ht="24.15" customHeight="1">
      <c r="A158" s="39"/>
      <c r="B158" s="40"/>
      <c r="C158" s="228" t="s">
        <v>275</v>
      </c>
      <c r="D158" s="228" t="s">
        <v>226</v>
      </c>
      <c r="E158" s="229" t="s">
        <v>276</v>
      </c>
      <c r="F158" s="230" t="s">
        <v>277</v>
      </c>
      <c r="G158" s="231" t="s">
        <v>229</v>
      </c>
      <c r="H158" s="232">
        <v>13.115</v>
      </c>
      <c r="I158" s="233"/>
      <c r="J158" s="234">
        <f>ROUND(I158*H158,2)</f>
        <v>0</v>
      </c>
      <c r="K158" s="230" t="s">
        <v>230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231</v>
      </c>
      <c r="AT158" s="239" t="s">
        <v>226</v>
      </c>
      <c r="AU158" s="239" t="s">
        <v>85</v>
      </c>
      <c r="AY158" s="18" t="s">
        <v>224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231</v>
      </c>
      <c r="BM158" s="239" t="s">
        <v>3079</v>
      </c>
    </row>
    <row r="159" s="14" customFormat="1">
      <c r="A159" s="14"/>
      <c r="B159" s="252"/>
      <c r="C159" s="253"/>
      <c r="D159" s="243" t="s">
        <v>233</v>
      </c>
      <c r="E159" s="254" t="s">
        <v>1</v>
      </c>
      <c r="F159" s="255" t="s">
        <v>3080</v>
      </c>
      <c r="G159" s="253"/>
      <c r="H159" s="256">
        <v>5.6180000000000003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233</v>
      </c>
      <c r="AU159" s="262" t="s">
        <v>85</v>
      </c>
      <c r="AV159" s="14" t="s">
        <v>85</v>
      </c>
      <c r="AW159" s="14" t="s">
        <v>32</v>
      </c>
      <c r="AX159" s="14" t="s">
        <v>76</v>
      </c>
      <c r="AY159" s="262" t="s">
        <v>224</v>
      </c>
    </row>
    <row r="160" s="14" customFormat="1">
      <c r="A160" s="14"/>
      <c r="B160" s="252"/>
      <c r="C160" s="253"/>
      <c r="D160" s="243" t="s">
        <v>233</v>
      </c>
      <c r="E160" s="254" t="s">
        <v>1</v>
      </c>
      <c r="F160" s="255" t="s">
        <v>3081</v>
      </c>
      <c r="G160" s="253"/>
      <c r="H160" s="256">
        <v>7.4969999999999999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233</v>
      </c>
      <c r="AU160" s="262" t="s">
        <v>85</v>
      </c>
      <c r="AV160" s="14" t="s">
        <v>85</v>
      </c>
      <c r="AW160" s="14" t="s">
        <v>32</v>
      </c>
      <c r="AX160" s="14" t="s">
        <v>76</v>
      </c>
      <c r="AY160" s="262" t="s">
        <v>224</v>
      </c>
    </row>
    <row r="161" s="15" customFormat="1">
      <c r="A161" s="15"/>
      <c r="B161" s="263"/>
      <c r="C161" s="264"/>
      <c r="D161" s="243" t="s">
        <v>233</v>
      </c>
      <c r="E161" s="265" t="s">
        <v>166</v>
      </c>
      <c r="F161" s="266" t="s">
        <v>237</v>
      </c>
      <c r="G161" s="264"/>
      <c r="H161" s="267">
        <v>13.115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233</v>
      </c>
      <c r="AU161" s="273" t="s">
        <v>85</v>
      </c>
      <c r="AV161" s="15" t="s">
        <v>231</v>
      </c>
      <c r="AW161" s="15" t="s">
        <v>32</v>
      </c>
      <c r="AX161" s="15" t="s">
        <v>83</v>
      </c>
      <c r="AY161" s="273" t="s">
        <v>224</v>
      </c>
    </row>
    <row r="162" s="2" customFormat="1" ht="33" customHeight="1">
      <c r="A162" s="39"/>
      <c r="B162" s="40"/>
      <c r="C162" s="228" t="s">
        <v>293</v>
      </c>
      <c r="D162" s="228" t="s">
        <v>226</v>
      </c>
      <c r="E162" s="229" t="s">
        <v>2441</v>
      </c>
      <c r="F162" s="230" t="s">
        <v>2442</v>
      </c>
      <c r="G162" s="231" t="s">
        <v>332</v>
      </c>
      <c r="H162" s="232">
        <v>35.240000000000002</v>
      </c>
      <c r="I162" s="233"/>
      <c r="J162" s="234">
        <f>ROUND(I162*H162,2)</f>
        <v>0</v>
      </c>
      <c r="K162" s="230" t="s">
        <v>230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231</v>
      </c>
      <c r="AT162" s="239" t="s">
        <v>226</v>
      </c>
      <c r="AU162" s="239" t="s">
        <v>85</v>
      </c>
      <c r="AY162" s="18" t="s">
        <v>224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231</v>
      </c>
      <c r="BM162" s="239" t="s">
        <v>3082</v>
      </c>
    </row>
    <row r="163" s="14" customFormat="1">
      <c r="A163" s="14"/>
      <c r="B163" s="252"/>
      <c r="C163" s="253"/>
      <c r="D163" s="243" t="s">
        <v>233</v>
      </c>
      <c r="E163" s="254" t="s">
        <v>1</v>
      </c>
      <c r="F163" s="255" t="s">
        <v>3083</v>
      </c>
      <c r="G163" s="253"/>
      <c r="H163" s="256">
        <v>35.240000000000002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233</v>
      </c>
      <c r="AU163" s="262" t="s">
        <v>85</v>
      </c>
      <c r="AV163" s="14" t="s">
        <v>85</v>
      </c>
      <c r="AW163" s="14" t="s">
        <v>32</v>
      </c>
      <c r="AX163" s="14" t="s">
        <v>83</v>
      </c>
      <c r="AY163" s="262" t="s">
        <v>224</v>
      </c>
    </row>
    <row r="164" s="2" customFormat="1" ht="16.5" customHeight="1">
      <c r="A164" s="39"/>
      <c r="B164" s="40"/>
      <c r="C164" s="228" t="s">
        <v>303</v>
      </c>
      <c r="D164" s="228" t="s">
        <v>226</v>
      </c>
      <c r="E164" s="229" t="s">
        <v>2445</v>
      </c>
      <c r="F164" s="230" t="s">
        <v>2446</v>
      </c>
      <c r="G164" s="231" t="s">
        <v>229</v>
      </c>
      <c r="H164" s="232">
        <v>17.620000000000001</v>
      </c>
      <c r="I164" s="233"/>
      <c r="J164" s="234">
        <f>ROUND(I164*H164,2)</f>
        <v>0</v>
      </c>
      <c r="K164" s="230" t="s">
        <v>230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231</v>
      </c>
      <c r="AT164" s="239" t="s">
        <v>226</v>
      </c>
      <c r="AU164" s="239" t="s">
        <v>85</v>
      </c>
      <c r="AY164" s="18" t="s">
        <v>224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231</v>
      </c>
      <c r="BM164" s="239" t="s">
        <v>3084</v>
      </c>
    </row>
    <row r="165" s="14" customFormat="1">
      <c r="A165" s="14"/>
      <c r="B165" s="252"/>
      <c r="C165" s="253"/>
      <c r="D165" s="243" t="s">
        <v>233</v>
      </c>
      <c r="E165" s="254" t="s">
        <v>1</v>
      </c>
      <c r="F165" s="255" t="s">
        <v>3057</v>
      </c>
      <c r="G165" s="253"/>
      <c r="H165" s="256">
        <v>17.620000000000001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233</v>
      </c>
      <c r="AU165" s="262" t="s">
        <v>85</v>
      </c>
      <c r="AV165" s="14" t="s">
        <v>85</v>
      </c>
      <c r="AW165" s="14" t="s">
        <v>32</v>
      </c>
      <c r="AX165" s="14" t="s">
        <v>83</v>
      </c>
      <c r="AY165" s="262" t="s">
        <v>224</v>
      </c>
    </row>
    <row r="166" s="2" customFormat="1" ht="24.15" customHeight="1">
      <c r="A166" s="39"/>
      <c r="B166" s="40"/>
      <c r="C166" s="228" t="s">
        <v>316</v>
      </c>
      <c r="D166" s="228" t="s">
        <v>226</v>
      </c>
      <c r="E166" s="229" t="s">
        <v>294</v>
      </c>
      <c r="F166" s="230" t="s">
        <v>295</v>
      </c>
      <c r="G166" s="231" t="s">
        <v>296</v>
      </c>
      <c r="H166" s="232">
        <v>50</v>
      </c>
      <c r="I166" s="233"/>
      <c r="J166" s="234">
        <f>ROUND(I166*H166,2)</f>
        <v>0</v>
      </c>
      <c r="K166" s="230" t="s">
        <v>230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231</v>
      </c>
      <c r="AT166" s="239" t="s">
        <v>226</v>
      </c>
      <c r="AU166" s="239" t="s">
        <v>85</v>
      </c>
      <c r="AY166" s="18" t="s">
        <v>224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231</v>
      </c>
      <c r="BM166" s="239" t="s">
        <v>3085</v>
      </c>
    </row>
    <row r="167" s="14" customFormat="1">
      <c r="A167" s="14"/>
      <c r="B167" s="252"/>
      <c r="C167" s="253"/>
      <c r="D167" s="243" t="s">
        <v>233</v>
      </c>
      <c r="E167" s="254" t="s">
        <v>1</v>
      </c>
      <c r="F167" s="255" t="s">
        <v>3086</v>
      </c>
      <c r="G167" s="253"/>
      <c r="H167" s="256">
        <v>50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233</v>
      </c>
      <c r="AU167" s="262" t="s">
        <v>85</v>
      </c>
      <c r="AV167" s="14" t="s">
        <v>85</v>
      </c>
      <c r="AW167" s="14" t="s">
        <v>32</v>
      </c>
      <c r="AX167" s="14" t="s">
        <v>83</v>
      </c>
      <c r="AY167" s="262" t="s">
        <v>224</v>
      </c>
    </row>
    <row r="168" s="12" customFormat="1" ht="22.8" customHeight="1">
      <c r="A168" s="12"/>
      <c r="B168" s="212"/>
      <c r="C168" s="213"/>
      <c r="D168" s="214" t="s">
        <v>75</v>
      </c>
      <c r="E168" s="226" t="s">
        <v>85</v>
      </c>
      <c r="F168" s="226" t="s">
        <v>302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SUM(P169:P182)</f>
        <v>0</v>
      </c>
      <c r="Q168" s="220"/>
      <c r="R168" s="221">
        <f>SUM(R169:R182)</f>
        <v>37.423388430000003</v>
      </c>
      <c r="S168" s="220"/>
      <c r="T168" s="222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83</v>
      </c>
      <c r="AT168" s="224" t="s">
        <v>75</v>
      </c>
      <c r="AU168" s="224" t="s">
        <v>83</v>
      </c>
      <c r="AY168" s="223" t="s">
        <v>224</v>
      </c>
      <c r="BK168" s="225">
        <f>SUM(BK169:BK182)</f>
        <v>0</v>
      </c>
    </row>
    <row r="169" s="2" customFormat="1" ht="16.5" customHeight="1">
      <c r="A169" s="39"/>
      <c r="B169" s="40"/>
      <c r="C169" s="228" t="s">
        <v>321</v>
      </c>
      <c r="D169" s="228" t="s">
        <v>226</v>
      </c>
      <c r="E169" s="229" t="s">
        <v>304</v>
      </c>
      <c r="F169" s="230" t="s">
        <v>305</v>
      </c>
      <c r="G169" s="231" t="s">
        <v>229</v>
      </c>
      <c r="H169" s="232">
        <v>12.249000000000001</v>
      </c>
      <c r="I169" s="233"/>
      <c r="J169" s="234">
        <f>ROUND(I169*H169,2)</f>
        <v>0</v>
      </c>
      <c r="K169" s="230" t="s">
        <v>230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2.5018699999999998</v>
      </c>
      <c r="R169" s="237">
        <f>Q169*H169</f>
        <v>30.645405629999999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231</v>
      </c>
      <c r="AT169" s="239" t="s">
        <v>226</v>
      </c>
      <c r="AU169" s="239" t="s">
        <v>85</v>
      </c>
      <c r="AY169" s="18" t="s">
        <v>224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231</v>
      </c>
      <c r="BM169" s="239" t="s">
        <v>3087</v>
      </c>
    </row>
    <row r="170" s="14" customFormat="1">
      <c r="A170" s="14"/>
      <c r="B170" s="252"/>
      <c r="C170" s="253"/>
      <c r="D170" s="243" t="s">
        <v>233</v>
      </c>
      <c r="E170" s="254" t="s">
        <v>1</v>
      </c>
      <c r="F170" s="255" t="s">
        <v>3069</v>
      </c>
      <c r="G170" s="253"/>
      <c r="H170" s="256">
        <v>7.0800000000000001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233</v>
      </c>
      <c r="AU170" s="262" t="s">
        <v>85</v>
      </c>
      <c r="AV170" s="14" t="s">
        <v>85</v>
      </c>
      <c r="AW170" s="14" t="s">
        <v>32</v>
      </c>
      <c r="AX170" s="14" t="s">
        <v>76</v>
      </c>
      <c r="AY170" s="262" t="s">
        <v>224</v>
      </c>
    </row>
    <row r="171" s="14" customFormat="1">
      <c r="A171" s="14"/>
      <c r="B171" s="252"/>
      <c r="C171" s="253"/>
      <c r="D171" s="243" t="s">
        <v>233</v>
      </c>
      <c r="E171" s="254" t="s">
        <v>1</v>
      </c>
      <c r="F171" s="255" t="s">
        <v>3070</v>
      </c>
      <c r="G171" s="253"/>
      <c r="H171" s="256">
        <v>3.5910000000000002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233</v>
      </c>
      <c r="AU171" s="262" t="s">
        <v>85</v>
      </c>
      <c r="AV171" s="14" t="s">
        <v>85</v>
      </c>
      <c r="AW171" s="14" t="s">
        <v>32</v>
      </c>
      <c r="AX171" s="14" t="s">
        <v>76</v>
      </c>
      <c r="AY171" s="262" t="s">
        <v>224</v>
      </c>
    </row>
    <row r="172" s="14" customFormat="1">
      <c r="A172" s="14"/>
      <c r="B172" s="252"/>
      <c r="C172" s="253"/>
      <c r="D172" s="243" t="s">
        <v>233</v>
      </c>
      <c r="E172" s="254" t="s">
        <v>1</v>
      </c>
      <c r="F172" s="255" t="s">
        <v>3071</v>
      </c>
      <c r="G172" s="253"/>
      <c r="H172" s="256">
        <v>1.1639999999999999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233</v>
      </c>
      <c r="AU172" s="262" t="s">
        <v>85</v>
      </c>
      <c r="AV172" s="14" t="s">
        <v>85</v>
      </c>
      <c r="AW172" s="14" t="s">
        <v>32</v>
      </c>
      <c r="AX172" s="14" t="s">
        <v>76</v>
      </c>
      <c r="AY172" s="262" t="s">
        <v>224</v>
      </c>
    </row>
    <row r="173" s="16" customFormat="1">
      <c r="A173" s="16"/>
      <c r="B173" s="274"/>
      <c r="C173" s="275"/>
      <c r="D173" s="243" t="s">
        <v>233</v>
      </c>
      <c r="E173" s="276" t="s">
        <v>1</v>
      </c>
      <c r="F173" s="277" t="s">
        <v>288</v>
      </c>
      <c r="G173" s="275"/>
      <c r="H173" s="278">
        <v>11.834999999999999</v>
      </c>
      <c r="I173" s="279"/>
      <c r="J173" s="275"/>
      <c r="K173" s="275"/>
      <c r="L173" s="280"/>
      <c r="M173" s="281"/>
      <c r="N173" s="282"/>
      <c r="O173" s="282"/>
      <c r="P173" s="282"/>
      <c r="Q173" s="282"/>
      <c r="R173" s="282"/>
      <c r="S173" s="282"/>
      <c r="T173" s="283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4" t="s">
        <v>233</v>
      </c>
      <c r="AU173" s="284" t="s">
        <v>85</v>
      </c>
      <c r="AV173" s="16" t="s">
        <v>243</v>
      </c>
      <c r="AW173" s="16" t="s">
        <v>32</v>
      </c>
      <c r="AX173" s="16" t="s">
        <v>76</v>
      </c>
      <c r="AY173" s="284" t="s">
        <v>224</v>
      </c>
    </row>
    <row r="174" s="14" customFormat="1">
      <c r="A174" s="14"/>
      <c r="B174" s="252"/>
      <c r="C174" s="253"/>
      <c r="D174" s="243" t="s">
        <v>233</v>
      </c>
      <c r="E174" s="254" t="s">
        <v>1</v>
      </c>
      <c r="F174" s="255" t="s">
        <v>3088</v>
      </c>
      <c r="G174" s="253"/>
      <c r="H174" s="256">
        <v>12.249000000000001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233</v>
      </c>
      <c r="AU174" s="262" t="s">
        <v>85</v>
      </c>
      <c r="AV174" s="14" t="s">
        <v>85</v>
      </c>
      <c r="AW174" s="14" t="s">
        <v>32</v>
      </c>
      <c r="AX174" s="14" t="s">
        <v>83</v>
      </c>
      <c r="AY174" s="262" t="s">
        <v>224</v>
      </c>
    </row>
    <row r="175" s="2" customFormat="1" ht="33" customHeight="1">
      <c r="A175" s="39"/>
      <c r="B175" s="40"/>
      <c r="C175" s="228" t="s">
        <v>8</v>
      </c>
      <c r="D175" s="228" t="s">
        <v>226</v>
      </c>
      <c r="E175" s="229" t="s">
        <v>338</v>
      </c>
      <c r="F175" s="230" t="s">
        <v>339</v>
      </c>
      <c r="G175" s="231" t="s">
        <v>296</v>
      </c>
      <c r="H175" s="232">
        <v>9</v>
      </c>
      <c r="I175" s="233"/>
      <c r="J175" s="234">
        <f>ROUND(I175*H175,2)</f>
        <v>0</v>
      </c>
      <c r="K175" s="230" t="s">
        <v>230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0.73404000000000003</v>
      </c>
      <c r="R175" s="237">
        <f>Q175*H175</f>
        <v>6.6063600000000005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231</v>
      </c>
      <c r="AT175" s="239" t="s">
        <v>226</v>
      </c>
      <c r="AU175" s="239" t="s">
        <v>85</v>
      </c>
      <c r="AY175" s="18" t="s">
        <v>224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231</v>
      </c>
      <c r="BM175" s="239" t="s">
        <v>3089</v>
      </c>
    </row>
    <row r="176" s="14" customFormat="1">
      <c r="A176" s="14"/>
      <c r="B176" s="252"/>
      <c r="C176" s="253"/>
      <c r="D176" s="243" t="s">
        <v>233</v>
      </c>
      <c r="E176" s="254" t="s">
        <v>1</v>
      </c>
      <c r="F176" s="255" t="s">
        <v>3090</v>
      </c>
      <c r="G176" s="253"/>
      <c r="H176" s="256">
        <v>4.1749999999999998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233</v>
      </c>
      <c r="AU176" s="262" t="s">
        <v>85</v>
      </c>
      <c r="AV176" s="14" t="s">
        <v>85</v>
      </c>
      <c r="AW176" s="14" t="s">
        <v>32</v>
      </c>
      <c r="AX176" s="14" t="s">
        <v>76</v>
      </c>
      <c r="AY176" s="262" t="s">
        <v>224</v>
      </c>
    </row>
    <row r="177" s="14" customFormat="1">
      <c r="A177" s="14"/>
      <c r="B177" s="252"/>
      <c r="C177" s="253"/>
      <c r="D177" s="243" t="s">
        <v>233</v>
      </c>
      <c r="E177" s="254" t="s">
        <v>1</v>
      </c>
      <c r="F177" s="255" t="s">
        <v>3091</v>
      </c>
      <c r="G177" s="253"/>
      <c r="H177" s="256">
        <v>2.3530000000000002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233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224</v>
      </c>
    </row>
    <row r="178" s="14" customFormat="1">
      <c r="A178" s="14"/>
      <c r="B178" s="252"/>
      <c r="C178" s="253"/>
      <c r="D178" s="243" t="s">
        <v>233</v>
      </c>
      <c r="E178" s="254" t="s">
        <v>1</v>
      </c>
      <c r="F178" s="255" t="s">
        <v>3092</v>
      </c>
      <c r="G178" s="253"/>
      <c r="H178" s="256">
        <v>2.2290000000000001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233</v>
      </c>
      <c r="AU178" s="262" t="s">
        <v>85</v>
      </c>
      <c r="AV178" s="14" t="s">
        <v>85</v>
      </c>
      <c r="AW178" s="14" t="s">
        <v>32</v>
      </c>
      <c r="AX178" s="14" t="s">
        <v>76</v>
      </c>
      <c r="AY178" s="262" t="s">
        <v>224</v>
      </c>
    </row>
    <row r="179" s="15" customFormat="1">
      <c r="A179" s="15"/>
      <c r="B179" s="263"/>
      <c r="C179" s="264"/>
      <c r="D179" s="243" t="s">
        <v>233</v>
      </c>
      <c r="E179" s="265" t="s">
        <v>1</v>
      </c>
      <c r="F179" s="266" t="s">
        <v>237</v>
      </c>
      <c r="G179" s="264"/>
      <c r="H179" s="267">
        <v>8.7570000000000014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3" t="s">
        <v>233</v>
      </c>
      <c r="AU179" s="273" t="s">
        <v>85</v>
      </c>
      <c r="AV179" s="15" t="s">
        <v>231</v>
      </c>
      <c r="AW179" s="15" t="s">
        <v>32</v>
      </c>
      <c r="AX179" s="15" t="s">
        <v>76</v>
      </c>
      <c r="AY179" s="273" t="s">
        <v>224</v>
      </c>
    </row>
    <row r="180" s="14" customFormat="1">
      <c r="A180" s="14"/>
      <c r="B180" s="252"/>
      <c r="C180" s="253"/>
      <c r="D180" s="243" t="s">
        <v>233</v>
      </c>
      <c r="E180" s="254" t="s">
        <v>1</v>
      </c>
      <c r="F180" s="255" t="s">
        <v>303</v>
      </c>
      <c r="G180" s="253"/>
      <c r="H180" s="256">
        <v>9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233</v>
      </c>
      <c r="AU180" s="262" t="s">
        <v>85</v>
      </c>
      <c r="AV180" s="14" t="s">
        <v>85</v>
      </c>
      <c r="AW180" s="14" t="s">
        <v>32</v>
      </c>
      <c r="AX180" s="14" t="s">
        <v>83</v>
      </c>
      <c r="AY180" s="262" t="s">
        <v>224</v>
      </c>
    </row>
    <row r="181" s="2" customFormat="1" ht="24.15" customHeight="1">
      <c r="A181" s="39"/>
      <c r="B181" s="40"/>
      <c r="C181" s="228" t="s">
        <v>329</v>
      </c>
      <c r="D181" s="228" t="s">
        <v>226</v>
      </c>
      <c r="E181" s="229" t="s">
        <v>364</v>
      </c>
      <c r="F181" s="230" t="s">
        <v>365</v>
      </c>
      <c r="G181" s="231" t="s">
        <v>332</v>
      </c>
      <c r="H181" s="232">
        <v>0.16200000000000001</v>
      </c>
      <c r="I181" s="233"/>
      <c r="J181" s="234">
        <f>ROUND(I181*H181,2)</f>
        <v>0</v>
      </c>
      <c r="K181" s="230" t="s">
        <v>230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1.0593999999999999</v>
      </c>
      <c r="R181" s="237">
        <f>Q181*H181</f>
        <v>0.17162279999999999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231</v>
      </c>
      <c r="AT181" s="239" t="s">
        <v>226</v>
      </c>
      <c r="AU181" s="239" t="s">
        <v>85</v>
      </c>
      <c r="AY181" s="18" t="s">
        <v>224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231</v>
      </c>
      <c r="BM181" s="239" t="s">
        <v>3093</v>
      </c>
    </row>
    <row r="182" s="14" customFormat="1">
      <c r="A182" s="14"/>
      <c r="B182" s="252"/>
      <c r="C182" s="253"/>
      <c r="D182" s="243" t="s">
        <v>233</v>
      </c>
      <c r="E182" s="254" t="s">
        <v>1</v>
      </c>
      <c r="F182" s="255" t="s">
        <v>3094</v>
      </c>
      <c r="G182" s="253"/>
      <c r="H182" s="256">
        <v>0.16200000000000001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233</v>
      </c>
      <c r="AU182" s="262" t="s">
        <v>85</v>
      </c>
      <c r="AV182" s="14" t="s">
        <v>85</v>
      </c>
      <c r="AW182" s="14" t="s">
        <v>32</v>
      </c>
      <c r="AX182" s="14" t="s">
        <v>83</v>
      </c>
      <c r="AY182" s="262" t="s">
        <v>224</v>
      </c>
    </row>
    <row r="183" s="12" customFormat="1" ht="22.8" customHeight="1">
      <c r="A183" s="12"/>
      <c r="B183" s="212"/>
      <c r="C183" s="213"/>
      <c r="D183" s="214" t="s">
        <v>75</v>
      </c>
      <c r="E183" s="226" t="s">
        <v>270</v>
      </c>
      <c r="F183" s="226" t="s">
        <v>554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SUM(P184:P227)</f>
        <v>0</v>
      </c>
      <c r="Q183" s="220"/>
      <c r="R183" s="221">
        <f>SUM(R184:R227)</f>
        <v>19.364284000000001</v>
      </c>
      <c r="S183" s="220"/>
      <c r="T183" s="222">
        <f>SUM(T184:T227)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83</v>
      </c>
      <c r="AT183" s="224" t="s">
        <v>75</v>
      </c>
      <c r="AU183" s="224" t="s">
        <v>83</v>
      </c>
      <c r="AY183" s="223" t="s">
        <v>224</v>
      </c>
      <c r="BK183" s="225">
        <f>SUM(BK184:BK227)</f>
        <v>0</v>
      </c>
    </row>
    <row r="184" s="2" customFormat="1" ht="55.5" customHeight="1">
      <c r="A184" s="39"/>
      <c r="B184" s="40"/>
      <c r="C184" s="228" t="s">
        <v>337</v>
      </c>
      <c r="D184" s="228" t="s">
        <v>226</v>
      </c>
      <c r="E184" s="229" t="s">
        <v>602</v>
      </c>
      <c r="F184" s="230" t="s">
        <v>603</v>
      </c>
      <c r="G184" s="231" t="s">
        <v>296</v>
      </c>
      <c r="H184" s="232">
        <v>15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0.0118</v>
      </c>
      <c r="R184" s="237">
        <f>Q184*H184</f>
        <v>0.17699999999999999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231</v>
      </c>
      <c r="AT184" s="239" t="s">
        <v>226</v>
      </c>
      <c r="AU184" s="239" t="s">
        <v>85</v>
      </c>
      <c r="AY184" s="18" t="s">
        <v>224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231</v>
      </c>
      <c r="BM184" s="239" t="s">
        <v>3095</v>
      </c>
    </row>
    <row r="185" s="14" customFormat="1">
      <c r="A185" s="14"/>
      <c r="B185" s="252"/>
      <c r="C185" s="253"/>
      <c r="D185" s="243" t="s">
        <v>233</v>
      </c>
      <c r="E185" s="254" t="s">
        <v>1</v>
      </c>
      <c r="F185" s="255" t="s">
        <v>3096</v>
      </c>
      <c r="G185" s="253"/>
      <c r="H185" s="256">
        <v>54.545999999999999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233</v>
      </c>
      <c r="AU185" s="262" t="s">
        <v>85</v>
      </c>
      <c r="AV185" s="14" t="s">
        <v>85</v>
      </c>
      <c r="AW185" s="14" t="s">
        <v>32</v>
      </c>
      <c r="AX185" s="14" t="s">
        <v>76</v>
      </c>
      <c r="AY185" s="262" t="s">
        <v>224</v>
      </c>
    </row>
    <row r="186" s="14" customFormat="1">
      <c r="A186" s="14"/>
      <c r="B186" s="252"/>
      <c r="C186" s="253"/>
      <c r="D186" s="243" t="s">
        <v>233</v>
      </c>
      <c r="E186" s="254" t="s">
        <v>1</v>
      </c>
      <c r="F186" s="255" t="s">
        <v>3097</v>
      </c>
      <c r="G186" s="253"/>
      <c r="H186" s="256">
        <v>-40.127000000000002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233</v>
      </c>
      <c r="AU186" s="262" t="s">
        <v>85</v>
      </c>
      <c r="AV186" s="14" t="s">
        <v>85</v>
      </c>
      <c r="AW186" s="14" t="s">
        <v>32</v>
      </c>
      <c r="AX186" s="14" t="s">
        <v>76</v>
      </c>
      <c r="AY186" s="262" t="s">
        <v>224</v>
      </c>
    </row>
    <row r="187" s="16" customFormat="1">
      <c r="A187" s="16"/>
      <c r="B187" s="274"/>
      <c r="C187" s="275"/>
      <c r="D187" s="243" t="s">
        <v>233</v>
      </c>
      <c r="E187" s="276" t="s">
        <v>1</v>
      </c>
      <c r="F187" s="277" t="s">
        <v>288</v>
      </c>
      <c r="G187" s="275"/>
      <c r="H187" s="278">
        <v>14.419000000000001</v>
      </c>
      <c r="I187" s="279"/>
      <c r="J187" s="275"/>
      <c r="K187" s="275"/>
      <c r="L187" s="280"/>
      <c r="M187" s="281"/>
      <c r="N187" s="282"/>
      <c r="O187" s="282"/>
      <c r="P187" s="282"/>
      <c r="Q187" s="282"/>
      <c r="R187" s="282"/>
      <c r="S187" s="282"/>
      <c r="T187" s="283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4" t="s">
        <v>233</v>
      </c>
      <c r="AU187" s="284" t="s">
        <v>85</v>
      </c>
      <c r="AV187" s="16" t="s">
        <v>243</v>
      </c>
      <c r="AW187" s="16" t="s">
        <v>32</v>
      </c>
      <c r="AX187" s="16" t="s">
        <v>76</v>
      </c>
      <c r="AY187" s="284" t="s">
        <v>224</v>
      </c>
    </row>
    <row r="188" s="14" customFormat="1">
      <c r="A188" s="14"/>
      <c r="B188" s="252"/>
      <c r="C188" s="253"/>
      <c r="D188" s="243" t="s">
        <v>233</v>
      </c>
      <c r="E188" s="254" t="s">
        <v>1</v>
      </c>
      <c r="F188" s="255" t="s">
        <v>355</v>
      </c>
      <c r="G188" s="253"/>
      <c r="H188" s="256">
        <v>15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233</v>
      </c>
      <c r="AU188" s="262" t="s">
        <v>85</v>
      </c>
      <c r="AV188" s="14" t="s">
        <v>85</v>
      </c>
      <c r="AW188" s="14" t="s">
        <v>32</v>
      </c>
      <c r="AX188" s="14" t="s">
        <v>83</v>
      </c>
      <c r="AY188" s="262" t="s">
        <v>224</v>
      </c>
    </row>
    <row r="189" s="2" customFormat="1" ht="55.5" customHeight="1">
      <c r="A189" s="39"/>
      <c r="B189" s="40"/>
      <c r="C189" s="228" t="s">
        <v>355</v>
      </c>
      <c r="D189" s="228" t="s">
        <v>226</v>
      </c>
      <c r="E189" s="229" t="s">
        <v>706</v>
      </c>
      <c r="F189" s="230" t="s">
        <v>707</v>
      </c>
      <c r="G189" s="231" t="s">
        <v>296</v>
      </c>
      <c r="H189" s="232">
        <v>87.319000000000003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0.013270000000000001</v>
      </c>
      <c r="R189" s="237">
        <f>Q189*H189</f>
        <v>1.1587231300000001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231</v>
      </c>
      <c r="AT189" s="239" t="s">
        <v>226</v>
      </c>
      <c r="AU189" s="239" t="s">
        <v>85</v>
      </c>
      <c r="AY189" s="18" t="s">
        <v>224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231</v>
      </c>
      <c r="BM189" s="239" t="s">
        <v>3098</v>
      </c>
    </row>
    <row r="190" s="14" customFormat="1">
      <c r="A190" s="14"/>
      <c r="B190" s="252"/>
      <c r="C190" s="253"/>
      <c r="D190" s="243" t="s">
        <v>233</v>
      </c>
      <c r="E190" s="254" t="s">
        <v>1</v>
      </c>
      <c r="F190" s="255" t="s">
        <v>3099</v>
      </c>
      <c r="G190" s="253"/>
      <c r="H190" s="256">
        <v>69.912000000000006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233</v>
      </c>
      <c r="AU190" s="262" t="s">
        <v>85</v>
      </c>
      <c r="AV190" s="14" t="s">
        <v>85</v>
      </c>
      <c r="AW190" s="14" t="s">
        <v>32</v>
      </c>
      <c r="AX190" s="14" t="s">
        <v>76</v>
      </c>
      <c r="AY190" s="262" t="s">
        <v>224</v>
      </c>
    </row>
    <row r="191" s="14" customFormat="1">
      <c r="A191" s="14"/>
      <c r="B191" s="252"/>
      <c r="C191" s="253"/>
      <c r="D191" s="243" t="s">
        <v>233</v>
      </c>
      <c r="E191" s="254" t="s">
        <v>1</v>
      </c>
      <c r="F191" s="255" t="s">
        <v>3100</v>
      </c>
      <c r="G191" s="253"/>
      <c r="H191" s="256">
        <v>26.311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233</v>
      </c>
      <c r="AU191" s="262" t="s">
        <v>85</v>
      </c>
      <c r="AV191" s="14" t="s">
        <v>85</v>
      </c>
      <c r="AW191" s="14" t="s">
        <v>32</v>
      </c>
      <c r="AX191" s="14" t="s">
        <v>76</v>
      </c>
      <c r="AY191" s="262" t="s">
        <v>224</v>
      </c>
    </row>
    <row r="192" s="14" customFormat="1">
      <c r="A192" s="14"/>
      <c r="B192" s="252"/>
      <c r="C192" s="253"/>
      <c r="D192" s="243" t="s">
        <v>233</v>
      </c>
      <c r="E192" s="254" t="s">
        <v>1</v>
      </c>
      <c r="F192" s="255" t="s">
        <v>3101</v>
      </c>
      <c r="G192" s="253"/>
      <c r="H192" s="256">
        <v>-3.7040000000000002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233</v>
      </c>
      <c r="AU192" s="262" t="s">
        <v>85</v>
      </c>
      <c r="AV192" s="14" t="s">
        <v>85</v>
      </c>
      <c r="AW192" s="14" t="s">
        <v>32</v>
      </c>
      <c r="AX192" s="14" t="s">
        <v>76</v>
      </c>
      <c r="AY192" s="262" t="s">
        <v>224</v>
      </c>
    </row>
    <row r="193" s="14" customFormat="1">
      <c r="A193" s="14"/>
      <c r="B193" s="252"/>
      <c r="C193" s="253"/>
      <c r="D193" s="243" t="s">
        <v>233</v>
      </c>
      <c r="E193" s="254" t="s">
        <v>1</v>
      </c>
      <c r="F193" s="255" t="s">
        <v>487</v>
      </c>
      <c r="G193" s="253"/>
      <c r="H193" s="256">
        <v>-1.6000000000000001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233</v>
      </c>
      <c r="AU193" s="262" t="s">
        <v>85</v>
      </c>
      <c r="AV193" s="14" t="s">
        <v>85</v>
      </c>
      <c r="AW193" s="14" t="s">
        <v>32</v>
      </c>
      <c r="AX193" s="14" t="s">
        <v>76</v>
      </c>
      <c r="AY193" s="262" t="s">
        <v>224</v>
      </c>
    </row>
    <row r="194" s="14" customFormat="1">
      <c r="A194" s="14"/>
      <c r="B194" s="252"/>
      <c r="C194" s="253"/>
      <c r="D194" s="243" t="s">
        <v>233</v>
      </c>
      <c r="E194" s="254" t="s">
        <v>1</v>
      </c>
      <c r="F194" s="255" t="s">
        <v>3102</v>
      </c>
      <c r="G194" s="253"/>
      <c r="H194" s="256">
        <v>-3.6000000000000001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233</v>
      </c>
      <c r="AU194" s="262" t="s">
        <v>85</v>
      </c>
      <c r="AV194" s="14" t="s">
        <v>85</v>
      </c>
      <c r="AW194" s="14" t="s">
        <v>32</v>
      </c>
      <c r="AX194" s="14" t="s">
        <v>76</v>
      </c>
      <c r="AY194" s="262" t="s">
        <v>224</v>
      </c>
    </row>
    <row r="195" s="15" customFormat="1">
      <c r="A195" s="15"/>
      <c r="B195" s="263"/>
      <c r="C195" s="264"/>
      <c r="D195" s="243" t="s">
        <v>233</v>
      </c>
      <c r="E195" s="265" t="s">
        <v>1</v>
      </c>
      <c r="F195" s="266" t="s">
        <v>237</v>
      </c>
      <c r="G195" s="264"/>
      <c r="H195" s="267">
        <v>87.319000000000031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233</v>
      </c>
      <c r="AU195" s="273" t="s">
        <v>85</v>
      </c>
      <c r="AV195" s="15" t="s">
        <v>231</v>
      </c>
      <c r="AW195" s="15" t="s">
        <v>32</v>
      </c>
      <c r="AX195" s="15" t="s">
        <v>83</v>
      </c>
      <c r="AY195" s="273" t="s">
        <v>224</v>
      </c>
    </row>
    <row r="196" s="2" customFormat="1" ht="37.8" customHeight="1">
      <c r="A196" s="39"/>
      <c r="B196" s="40"/>
      <c r="C196" s="228" t="s">
        <v>363</v>
      </c>
      <c r="D196" s="228" t="s">
        <v>226</v>
      </c>
      <c r="E196" s="229" t="s">
        <v>730</v>
      </c>
      <c r="F196" s="230" t="s">
        <v>3103</v>
      </c>
      <c r="G196" s="231" t="s">
        <v>416</v>
      </c>
      <c r="H196" s="232">
        <v>20.629999999999999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0.0034099999999999998</v>
      </c>
      <c r="R196" s="237">
        <f>Q196*H196</f>
        <v>0.070348299999999989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231</v>
      </c>
      <c r="AT196" s="239" t="s">
        <v>226</v>
      </c>
      <c r="AU196" s="239" t="s">
        <v>85</v>
      </c>
      <c r="AY196" s="18" t="s">
        <v>224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231</v>
      </c>
      <c r="BM196" s="239" t="s">
        <v>3104</v>
      </c>
    </row>
    <row r="197" s="14" customFormat="1">
      <c r="A197" s="14"/>
      <c r="B197" s="252"/>
      <c r="C197" s="253"/>
      <c r="D197" s="243" t="s">
        <v>233</v>
      </c>
      <c r="E197" s="254" t="s">
        <v>1</v>
      </c>
      <c r="F197" s="255" t="s">
        <v>3105</v>
      </c>
      <c r="G197" s="253"/>
      <c r="H197" s="256">
        <v>10.029999999999999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233</v>
      </c>
      <c r="AU197" s="262" t="s">
        <v>85</v>
      </c>
      <c r="AV197" s="14" t="s">
        <v>85</v>
      </c>
      <c r="AW197" s="14" t="s">
        <v>32</v>
      </c>
      <c r="AX197" s="14" t="s">
        <v>76</v>
      </c>
      <c r="AY197" s="262" t="s">
        <v>224</v>
      </c>
    </row>
    <row r="198" s="14" customFormat="1">
      <c r="A198" s="14"/>
      <c r="B198" s="252"/>
      <c r="C198" s="253"/>
      <c r="D198" s="243" t="s">
        <v>233</v>
      </c>
      <c r="E198" s="254" t="s">
        <v>1</v>
      </c>
      <c r="F198" s="255" t="s">
        <v>3106</v>
      </c>
      <c r="G198" s="253"/>
      <c r="H198" s="256">
        <v>4.7999999999999998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233</v>
      </c>
      <c r="AU198" s="262" t="s">
        <v>85</v>
      </c>
      <c r="AV198" s="14" t="s">
        <v>85</v>
      </c>
      <c r="AW198" s="14" t="s">
        <v>32</v>
      </c>
      <c r="AX198" s="14" t="s">
        <v>76</v>
      </c>
      <c r="AY198" s="262" t="s">
        <v>224</v>
      </c>
    </row>
    <row r="199" s="14" customFormat="1">
      <c r="A199" s="14"/>
      <c r="B199" s="252"/>
      <c r="C199" s="253"/>
      <c r="D199" s="243" t="s">
        <v>233</v>
      </c>
      <c r="E199" s="254" t="s">
        <v>1</v>
      </c>
      <c r="F199" s="255" t="s">
        <v>3107</v>
      </c>
      <c r="G199" s="253"/>
      <c r="H199" s="256">
        <v>5.7999999999999998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233</v>
      </c>
      <c r="AU199" s="262" t="s">
        <v>85</v>
      </c>
      <c r="AV199" s="14" t="s">
        <v>85</v>
      </c>
      <c r="AW199" s="14" t="s">
        <v>32</v>
      </c>
      <c r="AX199" s="14" t="s">
        <v>76</v>
      </c>
      <c r="AY199" s="262" t="s">
        <v>224</v>
      </c>
    </row>
    <row r="200" s="15" customFormat="1">
      <c r="A200" s="15"/>
      <c r="B200" s="263"/>
      <c r="C200" s="264"/>
      <c r="D200" s="243" t="s">
        <v>233</v>
      </c>
      <c r="E200" s="265" t="s">
        <v>1</v>
      </c>
      <c r="F200" s="266" t="s">
        <v>237</v>
      </c>
      <c r="G200" s="264"/>
      <c r="H200" s="267">
        <v>20.629999999999999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3" t="s">
        <v>233</v>
      </c>
      <c r="AU200" s="273" t="s">
        <v>85</v>
      </c>
      <c r="AV200" s="15" t="s">
        <v>231</v>
      </c>
      <c r="AW200" s="15" t="s">
        <v>32</v>
      </c>
      <c r="AX200" s="15" t="s">
        <v>83</v>
      </c>
      <c r="AY200" s="273" t="s">
        <v>224</v>
      </c>
    </row>
    <row r="201" s="2" customFormat="1" ht="24.15" customHeight="1">
      <c r="A201" s="39"/>
      <c r="B201" s="40"/>
      <c r="C201" s="228" t="s">
        <v>369</v>
      </c>
      <c r="D201" s="228" t="s">
        <v>226</v>
      </c>
      <c r="E201" s="229" t="s">
        <v>750</v>
      </c>
      <c r="F201" s="230" t="s">
        <v>751</v>
      </c>
      <c r="G201" s="231" t="s">
        <v>296</v>
      </c>
      <c r="H201" s="232">
        <v>7.6619999999999999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0.0096799999999999994</v>
      </c>
      <c r="R201" s="237">
        <f>Q201*H201</f>
        <v>0.074168159999999997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231</v>
      </c>
      <c r="AT201" s="239" t="s">
        <v>226</v>
      </c>
      <c r="AU201" s="239" t="s">
        <v>85</v>
      </c>
      <c r="AY201" s="18" t="s">
        <v>224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231</v>
      </c>
      <c r="BM201" s="239" t="s">
        <v>3108</v>
      </c>
    </row>
    <row r="202" s="13" customFormat="1">
      <c r="A202" s="13"/>
      <c r="B202" s="241"/>
      <c r="C202" s="242"/>
      <c r="D202" s="243" t="s">
        <v>233</v>
      </c>
      <c r="E202" s="244" t="s">
        <v>1</v>
      </c>
      <c r="F202" s="245" t="s">
        <v>3109</v>
      </c>
      <c r="G202" s="242"/>
      <c r="H202" s="244" t="s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233</v>
      </c>
      <c r="AU202" s="251" t="s">
        <v>85</v>
      </c>
      <c r="AV202" s="13" t="s">
        <v>83</v>
      </c>
      <c r="AW202" s="13" t="s">
        <v>32</v>
      </c>
      <c r="AX202" s="13" t="s">
        <v>76</v>
      </c>
      <c r="AY202" s="251" t="s">
        <v>224</v>
      </c>
    </row>
    <row r="203" s="14" customFormat="1">
      <c r="A203" s="14"/>
      <c r="B203" s="252"/>
      <c r="C203" s="253"/>
      <c r="D203" s="243" t="s">
        <v>233</v>
      </c>
      <c r="E203" s="254" t="s">
        <v>1</v>
      </c>
      <c r="F203" s="255" t="s">
        <v>3110</v>
      </c>
      <c r="G203" s="253"/>
      <c r="H203" s="256">
        <v>7.6619999999999999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233</v>
      </c>
      <c r="AU203" s="262" t="s">
        <v>85</v>
      </c>
      <c r="AV203" s="14" t="s">
        <v>85</v>
      </c>
      <c r="AW203" s="14" t="s">
        <v>32</v>
      </c>
      <c r="AX203" s="14" t="s">
        <v>83</v>
      </c>
      <c r="AY203" s="262" t="s">
        <v>224</v>
      </c>
    </row>
    <row r="204" s="2" customFormat="1" ht="24.15" customHeight="1">
      <c r="A204" s="39"/>
      <c r="B204" s="40"/>
      <c r="C204" s="228" t="s">
        <v>378</v>
      </c>
      <c r="D204" s="228" t="s">
        <v>226</v>
      </c>
      <c r="E204" s="229" t="s">
        <v>775</v>
      </c>
      <c r="F204" s="230" t="s">
        <v>776</v>
      </c>
      <c r="G204" s="231" t="s">
        <v>296</v>
      </c>
      <c r="H204" s="232">
        <v>8.9039999999999999</v>
      </c>
      <c r="I204" s="233"/>
      <c r="J204" s="234">
        <f>ROUND(I204*H204,2)</f>
        <v>0</v>
      </c>
      <c r="K204" s="230" t="s">
        <v>230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231</v>
      </c>
      <c r="AT204" s="239" t="s">
        <v>226</v>
      </c>
      <c r="AU204" s="239" t="s">
        <v>85</v>
      </c>
      <c r="AY204" s="18" t="s">
        <v>224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231</v>
      </c>
      <c r="BM204" s="239" t="s">
        <v>3111</v>
      </c>
    </row>
    <row r="205" s="14" customFormat="1">
      <c r="A205" s="14"/>
      <c r="B205" s="252"/>
      <c r="C205" s="253"/>
      <c r="D205" s="243" t="s">
        <v>233</v>
      </c>
      <c r="E205" s="254" t="s">
        <v>1</v>
      </c>
      <c r="F205" s="255" t="s">
        <v>3112</v>
      </c>
      <c r="G205" s="253"/>
      <c r="H205" s="256">
        <v>3.7040000000000002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233</v>
      </c>
      <c r="AU205" s="262" t="s">
        <v>85</v>
      </c>
      <c r="AV205" s="14" t="s">
        <v>85</v>
      </c>
      <c r="AW205" s="14" t="s">
        <v>32</v>
      </c>
      <c r="AX205" s="14" t="s">
        <v>76</v>
      </c>
      <c r="AY205" s="262" t="s">
        <v>224</v>
      </c>
    </row>
    <row r="206" s="14" customFormat="1">
      <c r="A206" s="14"/>
      <c r="B206" s="252"/>
      <c r="C206" s="253"/>
      <c r="D206" s="243" t="s">
        <v>233</v>
      </c>
      <c r="E206" s="254" t="s">
        <v>1</v>
      </c>
      <c r="F206" s="255" t="s">
        <v>3113</v>
      </c>
      <c r="G206" s="253"/>
      <c r="H206" s="256">
        <v>3.6000000000000001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233</v>
      </c>
      <c r="AU206" s="262" t="s">
        <v>85</v>
      </c>
      <c r="AV206" s="14" t="s">
        <v>85</v>
      </c>
      <c r="AW206" s="14" t="s">
        <v>32</v>
      </c>
      <c r="AX206" s="14" t="s">
        <v>76</v>
      </c>
      <c r="AY206" s="262" t="s">
        <v>224</v>
      </c>
    </row>
    <row r="207" s="14" customFormat="1">
      <c r="A207" s="14"/>
      <c r="B207" s="252"/>
      <c r="C207" s="253"/>
      <c r="D207" s="243" t="s">
        <v>233</v>
      </c>
      <c r="E207" s="254" t="s">
        <v>1</v>
      </c>
      <c r="F207" s="255" t="s">
        <v>3114</v>
      </c>
      <c r="G207" s="253"/>
      <c r="H207" s="256">
        <v>1.6000000000000001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233</v>
      </c>
      <c r="AU207" s="262" t="s">
        <v>85</v>
      </c>
      <c r="AV207" s="14" t="s">
        <v>85</v>
      </c>
      <c r="AW207" s="14" t="s">
        <v>32</v>
      </c>
      <c r="AX207" s="14" t="s">
        <v>76</v>
      </c>
      <c r="AY207" s="262" t="s">
        <v>224</v>
      </c>
    </row>
    <row r="208" s="15" customFormat="1">
      <c r="A208" s="15"/>
      <c r="B208" s="263"/>
      <c r="C208" s="264"/>
      <c r="D208" s="243" t="s">
        <v>233</v>
      </c>
      <c r="E208" s="265" t="s">
        <v>1</v>
      </c>
      <c r="F208" s="266" t="s">
        <v>237</v>
      </c>
      <c r="G208" s="264"/>
      <c r="H208" s="267">
        <v>8.9039999999999999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3" t="s">
        <v>233</v>
      </c>
      <c r="AU208" s="273" t="s">
        <v>85</v>
      </c>
      <c r="AV208" s="15" t="s">
        <v>231</v>
      </c>
      <c r="AW208" s="15" t="s">
        <v>32</v>
      </c>
      <c r="AX208" s="15" t="s">
        <v>83</v>
      </c>
      <c r="AY208" s="273" t="s">
        <v>224</v>
      </c>
    </row>
    <row r="209" s="2" customFormat="1" ht="24.15" customHeight="1">
      <c r="A209" s="39"/>
      <c r="B209" s="40"/>
      <c r="C209" s="228" t="s">
        <v>395</v>
      </c>
      <c r="D209" s="228" t="s">
        <v>226</v>
      </c>
      <c r="E209" s="229" t="s">
        <v>3115</v>
      </c>
      <c r="F209" s="230" t="s">
        <v>3116</v>
      </c>
      <c r="G209" s="231" t="s">
        <v>229</v>
      </c>
      <c r="H209" s="232">
        <v>2.4660000000000002</v>
      </c>
      <c r="I209" s="233"/>
      <c r="J209" s="234">
        <f>ROUND(I209*H209,2)</f>
        <v>0</v>
      </c>
      <c r="K209" s="230" t="s">
        <v>230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2.3010199999999998</v>
      </c>
      <c r="R209" s="237">
        <f>Q209*H209</f>
        <v>5.6743153199999998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231</v>
      </c>
      <c r="AT209" s="239" t="s">
        <v>226</v>
      </c>
      <c r="AU209" s="239" t="s">
        <v>85</v>
      </c>
      <c r="AY209" s="18" t="s">
        <v>224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231</v>
      </c>
      <c r="BM209" s="239" t="s">
        <v>3117</v>
      </c>
    </row>
    <row r="210" s="13" customFormat="1">
      <c r="A210" s="13"/>
      <c r="B210" s="241"/>
      <c r="C210" s="242"/>
      <c r="D210" s="243" t="s">
        <v>233</v>
      </c>
      <c r="E210" s="244" t="s">
        <v>1</v>
      </c>
      <c r="F210" s="245" t="s">
        <v>3118</v>
      </c>
      <c r="G210" s="242"/>
      <c r="H210" s="244" t="s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233</v>
      </c>
      <c r="AU210" s="251" t="s">
        <v>85</v>
      </c>
      <c r="AV210" s="13" t="s">
        <v>83</v>
      </c>
      <c r="AW210" s="13" t="s">
        <v>32</v>
      </c>
      <c r="AX210" s="13" t="s">
        <v>76</v>
      </c>
      <c r="AY210" s="251" t="s">
        <v>224</v>
      </c>
    </row>
    <row r="211" s="14" customFormat="1">
      <c r="A211" s="14"/>
      <c r="B211" s="252"/>
      <c r="C211" s="253"/>
      <c r="D211" s="243" t="s">
        <v>233</v>
      </c>
      <c r="E211" s="254" t="s">
        <v>1</v>
      </c>
      <c r="F211" s="255" t="s">
        <v>3119</v>
      </c>
      <c r="G211" s="253"/>
      <c r="H211" s="256">
        <v>2.4660000000000002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233</v>
      </c>
      <c r="AU211" s="262" t="s">
        <v>85</v>
      </c>
      <c r="AV211" s="14" t="s">
        <v>85</v>
      </c>
      <c r="AW211" s="14" t="s">
        <v>32</v>
      </c>
      <c r="AX211" s="14" t="s">
        <v>83</v>
      </c>
      <c r="AY211" s="262" t="s">
        <v>224</v>
      </c>
    </row>
    <row r="212" s="2" customFormat="1" ht="24.15" customHeight="1">
      <c r="A212" s="39"/>
      <c r="B212" s="40"/>
      <c r="C212" s="228" t="s">
        <v>401</v>
      </c>
      <c r="D212" s="228" t="s">
        <v>226</v>
      </c>
      <c r="E212" s="229" t="s">
        <v>829</v>
      </c>
      <c r="F212" s="230" t="s">
        <v>3120</v>
      </c>
      <c r="G212" s="231" t="s">
        <v>229</v>
      </c>
      <c r="H212" s="232">
        <v>4.8150000000000004</v>
      </c>
      <c r="I212" s="233"/>
      <c r="J212" s="234">
        <f>ROUND(I212*H212,2)</f>
        <v>0</v>
      </c>
      <c r="K212" s="230" t="s">
        <v>230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2.5018699999999998</v>
      </c>
      <c r="R212" s="237">
        <f>Q212*H212</f>
        <v>12.046504049999999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231</v>
      </c>
      <c r="AT212" s="239" t="s">
        <v>226</v>
      </c>
      <c r="AU212" s="239" t="s">
        <v>85</v>
      </c>
      <c r="AY212" s="18" t="s">
        <v>224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231</v>
      </c>
      <c r="BM212" s="239" t="s">
        <v>3121</v>
      </c>
    </row>
    <row r="213" s="13" customFormat="1">
      <c r="A213" s="13"/>
      <c r="B213" s="241"/>
      <c r="C213" s="242"/>
      <c r="D213" s="243" t="s">
        <v>233</v>
      </c>
      <c r="E213" s="244" t="s">
        <v>1</v>
      </c>
      <c r="F213" s="245" t="s">
        <v>3122</v>
      </c>
      <c r="G213" s="242"/>
      <c r="H213" s="244" t="s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233</v>
      </c>
      <c r="AU213" s="251" t="s">
        <v>85</v>
      </c>
      <c r="AV213" s="13" t="s">
        <v>83</v>
      </c>
      <c r="AW213" s="13" t="s">
        <v>32</v>
      </c>
      <c r="AX213" s="13" t="s">
        <v>76</v>
      </c>
      <c r="AY213" s="251" t="s">
        <v>224</v>
      </c>
    </row>
    <row r="214" s="14" customFormat="1">
      <c r="A214" s="14"/>
      <c r="B214" s="252"/>
      <c r="C214" s="253"/>
      <c r="D214" s="243" t="s">
        <v>233</v>
      </c>
      <c r="E214" s="254" t="s">
        <v>1</v>
      </c>
      <c r="F214" s="255" t="s">
        <v>3123</v>
      </c>
      <c r="G214" s="253"/>
      <c r="H214" s="256">
        <v>4.8150000000000004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233</v>
      </c>
      <c r="AU214" s="262" t="s">
        <v>85</v>
      </c>
      <c r="AV214" s="14" t="s">
        <v>85</v>
      </c>
      <c r="AW214" s="14" t="s">
        <v>32</v>
      </c>
      <c r="AX214" s="14" t="s">
        <v>83</v>
      </c>
      <c r="AY214" s="262" t="s">
        <v>224</v>
      </c>
    </row>
    <row r="215" s="2" customFormat="1" ht="24.15" customHeight="1">
      <c r="A215" s="39"/>
      <c r="B215" s="40"/>
      <c r="C215" s="228" t="s">
        <v>7</v>
      </c>
      <c r="D215" s="228" t="s">
        <v>226</v>
      </c>
      <c r="E215" s="229" t="s">
        <v>843</v>
      </c>
      <c r="F215" s="230" t="s">
        <v>844</v>
      </c>
      <c r="G215" s="231" t="s">
        <v>229</v>
      </c>
      <c r="H215" s="232">
        <v>2.4660000000000002</v>
      </c>
      <c r="I215" s="233"/>
      <c r="J215" s="234">
        <f>ROUND(I215*H215,2)</f>
        <v>0</v>
      </c>
      <c r="K215" s="230" t="s">
        <v>230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231</v>
      </c>
      <c r="AT215" s="239" t="s">
        <v>226</v>
      </c>
      <c r="AU215" s="239" t="s">
        <v>85</v>
      </c>
      <c r="AY215" s="18" t="s">
        <v>224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231</v>
      </c>
      <c r="BM215" s="239" t="s">
        <v>3124</v>
      </c>
    </row>
    <row r="216" s="2" customFormat="1" ht="24.15" customHeight="1">
      <c r="A216" s="39"/>
      <c r="B216" s="40"/>
      <c r="C216" s="228" t="s">
        <v>409</v>
      </c>
      <c r="D216" s="228" t="s">
        <v>226</v>
      </c>
      <c r="E216" s="229" t="s">
        <v>849</v>
      </c>
      <c r="F216" s="230" t="s">
        <v>850</v>
      </c>
      <c r="G216" s="231" t="s">
        <v>229</v>
      </c>
      <c r="H216" s="232">
        <v>4.8150000000000004</v>
      </c>
      <c r="I216" s="233"/>
      <c r="J216" s="234">
        <f>ROUND(I216*H216,2)</f>
        <v>0</v>
      </c>
      <c r="K216" s="230" t="s">
        <v>230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231</v>
      </c>
      <c r="AT216" s="239" t="s">
        <v>226</v>
      </c>
      <c r="AU216" s="239" t="s">
        <v>85</v>
      </c>
      <c r="AY216" s="18" t="s">
        <v>224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231</v>
      </c>
      <c r="BM216" s="239" t="s">
        <v>3125</v>
      </c>
    </row>
    <row r="217" s="2" customFormat="1" ht="24.15" customHeight="1">
      <c r="A217" s="39"/>
      <c r="B217" s="40"/>
      <c r="C217" s="228" t="s">
        <v>413</v>
      </c>
      <c r="D217" s="228" t="s">
        <v>226</v>
      </c>
      <c r="E217" s="229" t="s">
        <v>853</v>
      </c>
      <c r="F217" s="230" t="s">
        <v>854</v>
      </c>
      <c r="G217" s="231" t="s">
        <v>229</v>
      </c>
      <c r="H217" s="232">
        <v>2.4660000000000002</v>
      </c>
      <c r="I217" s="233"/>
      <c r="J217" s="234">
        <f>ROUND(I217*H217,2)</f>
        <v>0</v>
      </c>
      <c r="K217" s="230" t="s">
        <v>230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231</v>
      </c>
      <c r="AT217" s="239" t="s">
        <v>226</v>
      </c>
      <c r="AU217" s="239" t="s">
        <v>85</v>
      </c>
      <c r="AY217" s="18" t="s">
        <v>224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231</v>
      </c>
      <c r="BM217" s="239" t="s">
        <v>3126</v>
      </c>
    </row>
    <row r="218" s="2" customFormat="1" ht="24.15" customHeight="1">
      <c r="A218" s="39"/>
      <c r="B218" s="40"/>
      <c r="C218" s="228" t="s">
        <v>419</v>
      </c>
      <c r="D218" s="228" t="s">
        <v>226</v>
      </c>
      <c r="E218" s="229" t="s">
        <v>857</v>
      </c>
      <c r="F218" s="230" t="s">
        <v>858</v>
      </c>
      <c r="G218" s="231" t="s">
        <v>229</v>
      </c>
      <c r="H218" s="232">
        <v>4.8150000000000004</v>
      </c>
      <c r="I218" s="233"/>
      <c r="J218" s="234">
        <f>ROUND(I218*H218,2)</f>
        <v>0</v>
      </c>
      <c r="K218" s="230" t="s">
        <v>230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231</v>
      </c>
      <c r="AT218" s="239" t="s">
        <v>226</v>
      </c>
      <c r="AU218" s="239" t="s">
        <v>85</v>
      </c>
      <c r="AY218" s="18" t="s">
        <v>224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231</v>
      </c>
      <c r="BM218" s="239" t="s">
        <v>3127</v>
      </c>
    </row>
    <row r="219" s="2" customFormat="1" ht="16.5" customHeight="1">
      <c r="A219" s="39"/>
      <c r="B219" s="40"/>
      <c r="C219" s="228" t="s">
        <v>424</v>
      </c>
      <c r="D219" s="228" t="s">
        <v>226</v>
      </c>
      <c r="E219" s="229" t="s">
        <v>861</v>
      </c>
      <c r="F219" s="230" t="s">
        <v>862</v>
      </c>
      <c r="G219" s="231" t="s">
        <v>296</v>
      </c>
      <c r="H219" s="232">
        <v>1.4950000000000001</v>
      </c>
      <c r="I219" s="233"/>
      <c r="J219" s="234">
        <f>ROUND(I219*H219,2)</f>
        <v>0</v>
      </c>
      <c r="K219" s="230" t="s">
        <v>230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0.013520000000000001</v>
      </c>
      <c r="R219" s="237">
        <f>Q219*H219</f>
        <v>0.020212400000000002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231</v>
      </c>
      <c r="AT219" s="239" t="s">
        <v>226</v>
      </c>
      <c r="AU219" s="239" t="s">
        <v>85</v>
      </c>
      <c r="AY219" s="18" t="s">
        <v>224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231</v>
      </c>
      <c r="BM219" s="239" t="s">
        <v>3128</v>
      </c>
    </row>
    <row r="220" s="14" customFormat="1">
      <c r="A220" s="14"/>
      <c r="B220" s="252"/>
      <c r="C220" s="253"/>
      <c r="D220" s="243" t="s">
        <v>233</v>
      </c>
      <c r="E220" s="254" t="s">
        <v>1</v>
      </c>
      <c r="F220" s="255" t="s">
        <v>3129</v>
      </c>
      <c r="G220" s="253"/>
      <c r="H220" s="256">
        <v>1.4950000000000001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233</v>
      </c>
      <c r="AU220" s="262" t="s">
        <v>85</v>
      </c>
      <c r="AV220" s="14" t="s">
        <v>85</v>
      </c>
      <c r="AW220" s="14" t="s">
        <v>32</v>
      </c>
      <c r="AX220" s="14" t="s">
        <v>83</v>
      </c>
      <c r="AY220" s="262" t="s">
        <v>224</v>
      </c>
    </row>
    <row r="221" s="2" customFormat="1" ht="16.5" customHeight="1">
      <c r="A221" s="39"/>
      <c r="B221" s="40"/>
      <c r="C221" s="228" t="s">
        <v>435</v>
      </c>
      <c r="D221" s="228" t="s">
        <v>226</v>
      </c>
      <c r="E221" s="229" t="s">
        <v>861</v>
      </c>
      <c r="F221" s="230" t="s">
        <v>862</v>
      </c>
      <c r="G221" s="231" t="s">
        <v>296</v>
      </c>
      <c r="H221" s="232">
        <v>1.4950000000000001</v>
      </c>
      <c r="I221" s="233"/>
      <c r="J221" s="234">
        <f>ROUND(I221*H221,2)</f>
        <v>0</v>
      </c>
      <c r="K221" s="230" t="s">
        <v>230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0.013520000000000001</v>
      </c>
      <c r="R221" s="237">
        <f>Q221*H221</f>
        <v>0.020212400000000002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231</v>
      </c>
      <c r="AT221" s="239" t="s">
        <v>226</v>
      </c>
      <c r="AU221" s="239" t="s">
        <v>85</v>
      </c>
      <c r="AY221" s="18" t="s">
        <v>224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231</v>
      </c>
      <c r="BM221" s="239" t="s">
        <v>3130</v>
      </c>
    </row>
    <row r="222" s="2" customFormat="1" ht="16.5" customHeight="1">
      <c r="A222" s="39"/>
      <c r="B222" s="40"/>
      <c r="C222" s="228" t="s">
        <v>449</v>
      </c>
      <c r="D222" s="228" t="s">
        <v>226</v>
      </c>
      <c r="E222" s="229" t="s">
        <v>883</v>
      </c>
      <c r="F222" s="230" t="s">
        <v>884</v>
      </c>
      <c r="G222" s="231" t="s">
        <v>332</v>
      </c>
      <c r="H222" s="232">
        <v>0.112</v>
      </c>
      <c r="I222" s="233"/>
      <c r="J222" s="234">
        <f>ROUND(I222*H222,2)</f>
        <v>0</v>
      </c>
      <c r="K222" s="230" t="s">
        <v>230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1.06277</v>
      </c>
      <c r="R222" s="237">
        <f>Q222*H222</f>
        <v>0.11903024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231</v>
      </c>
      <c r="AT222" s="239" t="s">
        <v>226</v>
      </c>
      <c r="AU222" s="239" t="s">
        <v>85</v>
      </c>
      <c r="AY222" s="18" t="s">
        <v>224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231</v>
      </c>
      <c r="BM222" s="239" t="s">
        <v>3131</v>
      </c>
    </row>
    <row r="223" s="14" customFormat="1">
      <c r="A223" s="14"/>
      <c r="B223" s="252"/>
      <c r="C223" s="253"/>
      <c r="D223" s="243" t="s">
        <v>233</v>
      </c>
      <c r="E223" s="254" t="s">
        <v>1</v>
      </c>
      <c r="F223" s="255" t="s">
        <v>3132</v>
      </c>
      <c r="G223" s="253"/>
      <c r="H223" s="256">
        <v>0.064000000000000001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233</v>
      </c>
      <c r="AU223" s="262" t="s">
        <v>85</v>
      </c>
      <c r="AV223" s="14" t="s">
        <v>85</v>
      </c>
      <c r="AW223" s="14" t="s">
        <v>32</v>
      </c>
      <c r="AX223" s="14" t="s">
        <v>76</v>
      </c>
      <c r="AY223" s="262" t="s">
        <v>224</v>
      </c>
    </row>
    <row r="224" s="14" customFormat="1">
      <c r="A224" s="14"/>
      <c r="B224" s="252"/>
      <c r="C224" s="253"/>
      <c r="D224" s="243" t="s">
        <v>233</v>
      </c>
      <c r="E224" s="254" t="s">
        <v>1</v>
      </c>
      <c r="F224" s="255" t="s">
        <v>3133</v>
      </c>
      <c r="G224" s="253"/>
      <c r="H224" s="256">
        <v>0.048000000000000001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233</v>
      </c>
      <c r="AU224" s="262" t="s">
        <v>85</v>
      </c>
      <c r="AV224" s="14" t="s">
        <v>85</v>
      </c>
      <c r="AW224" s="14" t="s">
        <v>32</v>
      </c>
      <c r="AX224" s="14" t="s">
        <v>76</v>
      </c>
      <c r="AY224" s="262" t="s">
        <v>224</v>
      </c>
    </row>
    <row r="225" s="15" customFormat="1">
      <c r="A225" s="15"/>
      <c r="B225" s="263"/>
      <c r="C225" s="264"/>
      <c r="D225" s="243" t="s">
        <v>233</v>
      </c>
      <c r="E225" s="265" t="s">
        <v>1</v>
      </c>
      <c r="F225" s="266" t="s">
        <v>237</v>
      </c>
      <c r="G225" s="264"/>
      <c r="H225" s="267">
        <v>0.112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3" t="s">
        <v>233</v>
      </c>
      <c r="AU225" s="273" t="s">
        <v>85</v>
      </c>
      <c r="AV225" s="15" t="s">
        <v>231</v>
      </c>
      <c r="AW225" s="15" t="s">
        <v>32</v>
      </c>
      <c r="AX225" s="15" t="s">
        <v>83</v>
      </c>
      <c r="AY225" s="273" t="s">
        <v>224</v>
      </c>
    </row>
    <row r="226" s="2" customFormat="1" ht="16.5" customHeight="1">
      <c r="A226" s="39"/>
      <c r="B226" s="40"/>
      <c r="C226" s="228" t="s">
        <v>458</v>
      </c>
      <c r="D226" s="228" t="s">
        <v>226</v>
      </c>
      <c r="E226" s="229" t="s">
        <v>905</v>
      </c>
      <c r="F226" s="230" t="s">
        <v>906</v>
      </c>
      <c r="G226" s="231" t="s">
        <v>296</v>
      </c>
      <c r="H226" s="232">
        <v>29</v>
      </c>
      <c r="I226" s="233"/>
      <c r="J226" s="234">
        <f>ROUND(I226*H226,2)</f>
        <v>0</v>
      </c>
      <c r="K226" s="230" t="s">
        <v>230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0.00012999999999999999</v>
      </c>
      <c r="R226" s="237">
        <f>Q226*H226</f>
        <v>0.0037699999999999995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231</v>
      </c>
      <c r="AT226" s="239" t="s">
        <v>226</v>
      </c>
      <c r="AU226" s="239" t="s">
        <v>85</v>
      </c>
      <c r="AY226" s="18" t="s">
        <v>224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231</v>
      </c>
      <c r="BM226" s="239" t="s">
        <v>3134</v>
      </c>
    </row>
    <row r="227" s="14" customFormat="1">
      <c r="A227" s="14"/>
      <c r="B227" s="252"/>
      <c r="C227" s="253"/>
      <c r="D227" s="243" t="s">
        <v>233</v>
      </c>
      <c r="E227" s="254" t="s">
        <v>1</v>
      </c>
      <c r="F227" s="255" t="s">
        <v>462</v>
      </c>
      <c r="G227" s="253"/>
      <c r="H227" s="256">
        <v>29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233</v>
      </c>
      <c r="AU227" s="262" t="s">
        <v>85</v>
      </c>
      <c r="AV227" s="14" t="s">
        <v>85</v>
      </c>
      <c r="AW227" s="14" t="s">
        <v>32</v>
      </c>
      <c r="AX227" s="14" t="s">
        <v>83</v>
      </c>
      <c r="AY227" s="262" t="s">
        <v>224</v>
      </c>
    </row>
    <row r="228" s="12" customFormat="1" ht="22.8" customHeight="1">
      <c r="A228" s="12"/>
      <c r="B228" s="212"/>
      <c r="C228" s="213"/>
      <c r="D228" s="214" t="s">
        <v>75</v>
      </c>
      <c r="E228" s="226" t="s">
        <v>303</v>
      </c>
      <c r="F228" s="226" t="s">
        <v>2795</v>
      </c>
      <c r="G228" s="213"/>
      <c r="H228" s="213"/>
      <c r="I228" s="216"/>
      <c r="J228" s="227">
        <f>BK228</f>
        <v>0</v>
      </c>
      <c r="K228" s="213"/>
      <c r="L228" s="218"/>
      <c r="M228" s="219"/>
      <c r="N228" s="220"/>
      <c r="O228" s="220"/>
      <c r="P228" s="221">
        <f>SUM(P229:P235)</f>
        <v>0</v>
      </c>
      <c r="Q228" s="220"/>
      <c r="R228" s="221">
        <f>SUM(R229:R235)</f>
        <v>0.012740000000000001</v>
      </c>
      <c r="S228" s="220"/>
      <c r="T228" s="222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83</v>
      </c>
      <c r="AT228" s="224" t="s">
        <v>75</v>
      </c>
      <c r="AU228" s="224" t="s">
        <v>83</v>
      </c>
      <c r="AY228" s="223" t="s">
        <v>224</v>
      </c>
      <c r="BK228" s="225">
        <f>SUM(BK229:BK235)</f>
        <v>0</v>
      </c>
    </row>
    <row r="229" s="2" customFormat="1" ht="33" customHeight="1">
      <c r="A229" s="39"/>
      <c r="B229" s="40"/>
      <c r="C229" s="228" t="s">
        <v>462</v>
      </c>
      <c r="D229" s="228" t="s">
        <v>226</v>
      </c>
      <c r="E229" s="229" t="s">
        <v>3135</v>
      </c>
      <c r="F229" s="230" t="s">
        <v>3136</v>
      </c>
      <c r="G229" s="231" t="s">
        <v>296</v>
      </c>
      <c r="H229" s="232">
        <v>50</v>
      </c>
      <c r="I229" s="233"/>
      <c r="J229" s="234">
        <f>ROUND(I229*H229,2)</f>
        <v>0</v>
      </c>
      <c r="K229" s="230" t="s">
        <v>230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0.00021000000000000001</v>
      </c>
      <c r="R229" s="237">
        <f>Q229*H229</f>
        <v>0.010500000000000001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231</v>
      </c>
      <c r="AT229" s="239" t="s">
        <v>226</v>
      </c>
      <c r="AU229" s="239" t="s">
        <v>85</v>
      </c>
      <c r="AY229" s="18" t="s">
        <v>224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231</v>
      </c>
      <c r="BM229" s="239" t="s">
        <v>3137</v>
      </c>
    </row>
    <row r="230" s="14" customFormat="1">
      <c r="A230" s="14"/>
      <c r="B230" s="252"/>
      <c r="C230" s="253"/>
      <c r="D230" s="243" t="s">
        <v>233</v>
      </c>
      <c r="E230" s="254" t="s">
        <v>1</v>
      </c>
      <c r="F230" s="255" t="s">
        <v>3138</v>
      </c>
      <c r="G230" s="253"/>
      <c r="H230" s="256">
        <v>50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233</v>
      </c>
      <c r="AU230" s="262" t="s">
        <v>85</v>
      </c>
      <c r="AV230" s="14" t="s">
        <v>85</v>
      </c>
      <c r="AW230" s="14" t="s">
        <v>32</v>
      </c>
      <c r="AX230" s="14" t="s">
        <v>83</v>
      </c>
      <c r="AY230" s="262" t="s">
        <v>224</v>
      </c>
    </row>
    <row r="231" s="2" customFormat="1" ht="24.15" customHeight="1">
      <c r="A231" s="39"/>
      <c r="B231" s="40"/>
      <c r="C231" s="228" t="s">
        <v>470</v>
      </c>
      <c r="D231" s="228" t="s">
        <v>226</v>
      </c>
      <c r="E231" s="229" t="s">
        <v>996</v>
      </c>
      <c r="F231" s="230" t="s">
        <v>997</v>
      </c>
      <c r="G231" s="231" t="s">
        <v>296</v>
      </c>
      <c r="H231" s="232">
        <v>41</v>
      </c>
      <c r="I231" s="233"/>
      <c r="J231" s="234">
        <f>ROUND(I231*H231,2)</f>
        <v>0</v>
      </c>
      <c r="K231" s="230" t="s">
        <v>230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4.0000000000000003E-05</v>
      </c>
      <c r="R231" s="237">
        <f>Q231*H231</f>
        <v>0.0016400000000000002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231</v>
      </c>
      <c r="AT231" s="239" t="s">
        <v>226</v>
      </c>
      <c r="AU231" s="239" t="s">
        <v>85</v>
      </c>
      <c r="AY231" s="18" t="s">
        <v>224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231</v>
      </c>
      <c r="BM231" s="239" t="s">
        <v>3139</v>
      </c>
    </row>
    <row r="232" s="2" customFormat="1" ht="24.15" customHeight="1">
      <c r="A232" s="39"/>
      <c r="B232" s="40"/>
      <c r="C232" s="228" t="s">
        <v>475</v>
      </c>
      <c r="D232" s="228" t="s">
        <v>226</v>
      </c>
      <c r="E232" s="229" t="s">
        <v>1007</v>
      </c>
      <c r="F232" s="230" t="s">
        <v>1008</v>
      </c>
      <c r="G232" s="231" t="s">
        <v>398</v>
      </c>
      <c r="H232" s="232">
        <v>6</v>
      </c>
      <c r="I232" s="233"/>
      <c r="J232" s="234">
        <f>ROUND(I232*H232,2)</f>
        <v>0</v>
      </c>
      <c r="K232" s="230" t="s">
        <v>230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2.0000000000000002E-05</v>
      </c>
      <c r="R232" s="237">
        <f>Q232*H232</f>
        <v>0.00012000000000000002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231</v>
      </c>
      <c r="AT232" s="239" t="s">
        <v>226</v>
      </c>
      <c r="AU232" s="239" t="s">
        <v>85</v>
      </c>
      <c r="AY232" s="18" t="s">
        <v>224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231</v>
      </c>
      <c r="BM232" s="239" t="s">
        <v>3140</v>
      </c>
    </row>
    <row r="233" s="14" customFormat="1">
      <c r="A233" s="14"/>
      <c r="B233" s="252"/>
      <c r="C233" s="253"/>
      <c r="D233" s="243" t="s">
        <v>233</v>
      </c>
      <c r="E233" s="254" t="s">
        <v>1</v>
      </c>
      <c r="F233" s="255" t="s">
        <v>3141</v>
      </c>
      <c r="G233" s="253"/>
      <c r="H233" s="256">
        <v>6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233</v>
      </c>
      <c r="AU233" s="262" t="s">
        <v>85</v>
      </c>
      <c r="AV233" s="14" t="s">
        <v>85</v>
      </c>
      <c r="AW233" s="14" t="s">
        <v>32</v>
      </c>
      <c r="AX233" s="14" t="s">
        <v>83</v>
      </c>
      <c r="AY233" s="262" t="s">
        <v>224</v>
      </c>
    </row>
    <row r="234" s="2" customFormat="1" ht="21.75" customHeight="1">
      <c r="A234" s="39"/>
      <c r="B234" s="40"/>
      <c r="C234" s="228" t="s">
        <v>480</v>
      </c>
      <c r="D234" s="228" t="s">
        <v>226</v>
      </c>
      <c r="E234" s="229" t="s">
        <v>1011</v>
      </c>
      <c r="F234" s="230" t="s">
        <v>1012</v>
      </c>
      <c r="G234" s="231" t="s">
        <v>398</v>
      </c>
      <c r="H234" s="232">
        <v>12</v>
      </c>
      <c r="I234" s="233"/>
      <c r="J234" s="234">
        <f>ROUND(I234*H234,2)</f>
        <v>0</v>
      </c>
      <c r="K234" s="230" t="s">
        <v>230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4.0000000000000003E-05</v>
      </c>
      <c r="R234" s="237">
        <f>Q234*H234</f>
        <v>0.00048000000000000007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231</v>
      </c>
      <c r="AT234" s="239" t="s">
        <v>226</v>
      </c>
      <c r="AU234" s="239" t="s">
        <v>85</v>
      </c>
      <c r="AY234" s="18" t="s">
        <v>224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231</v>
      </c>
      <c r="BM234" s="239" t="s">
        <v>3142</v>
      </c>
    </row>
    <row r="235" s="14" customFormat="1">
      <c r="A235" s="14"/>
      <c r="B235" s="252"/>
      <c r="C235" s="253"/>
      <c r="D235" s="243" t="s">
        <v>233</v>
      </c>
      <c r="E235" s="254" t="s">
        <v>1</v>
      </c>
      <c r="F235" s="255" t="s">
        <v>3143</v>
      </c>
      <c r="G235" s="253"/>
      <c r="H235" s="256">
        <v>12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233</v>
      </c>
      <c r="AU235" s="262" t="s">
        <v>85</v>
      </c>
      <c r="AV235" s="14" t="s">
        <v>85</v>
      </c>
      <c r="AW235" s="14" t="s">
        <v>32</v>
      </c>
      <c r="AX235" s="14" t="s">
        <v>83</v>
      </c>
      <c r="AY235" s="262" t="s">
        <v>224</v>
      </c>
    </row>
    <row r="236" s="12" customFormat="1" ht="22.8" customHeight="1">
      <c r="A236" s="12"/>
      <c r="B236" s="212"/>
      <c r="C236" s="213"/>
      <c r="D236" s="214" t="s">
        <v>75</v>
      </c>
      <c r="E236" s="226" t="s">
        <v>1233</v>
      </c>
      <c r="F236" s="226" t="s">
        <v>1234</v>
      </c>
      <c r="G236" s="213"/>
      <c r="H236" s="213"/>
      <c r="I236" s="216"/>
      <c r="J236" s="227">
        <f>BK236</f>
        <v>0</v>
      </c>
      <c r="K236" s="213"/>
      <c r="L236" s="218"/>
      <c r="M236" s="219"/>
      <c r="N236" s="220"/>
      <c r="O236" s="220"/>
      <c r="P236" s="221">
        <f>P237</f>
        <v>0</v>
      </c>
      <c r="Q236" s="220"/>
      <c r="R236" s="221">
        <f>R237</f>
        <v>0</v>
      </c>
      <c r="S236" s="220"/>
      <c r="T236" s="222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83</v>
      </c>
      <c r="AT236" s="224" t="s">
        <v>75</v>
      </c>
      <c r="AU236" s="224" t="s">
        <v>83</v>
      </c>
      <c r="AY236" s="223" t="s">
        <v>224</v>
      </c>
      <c r="BK236" s="225">
        <f>BK237</f>
        <v>0</v>
      </c>
    </row>
    <row r="237" s="2" customFormat="1" ht="16.5" customHeight="1">
      <c r="A237" s="39"/>
      <c r="B237" s="40"/>
      <c r="C237" s="228" t="s">
        <v>448</v>
      </c>
      <c r="D237" s="228" t="s">
        <v>226</v>
      </c>
      <c r="E237" s="229" t="s">
        <v>3144</v>
      </c>
      <c r="F237" s="230" t="s">
        <v>3145</v>
      </c>
      <c r="G237" s="231" t="s">
        <v>332</v>
      </c>
      <c r="H237" s="232">
        <v>56.799999999999997</v>
      </c>
      <c r="I237" s="233"/>
      <c r="J237" s="234">
        <f>ROUND(I237*H237,2)</f>
        <v>0</v>
      </c>
      <c r="K237" s="230" t="s">
        <v>230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231</v>
      </c>
      <c r="AT237" s="239" t="s">
        <v>226</v>
      </c>
      <c r="AU237" s="239" t="s">
        <v>85</v>
      </c>
      <c r="AY237" s="18" t="s">
        <v>224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231</v>
      </c>
      <c r="BM237" s="239" t="s">
        <v>3146</v>
      </c>
    </row>
    <row r="238" s="12" customFormat="1" ht="25.92" customHeight="1">
      <c r="A238" s="12"/>
      <c r="B238" s="212"/>
      <c r="C238" s="213"/>
      <c r="D238" s="214" t="s">
        <v>75</v>
      </c>
      <c r="E238" s="215" t="s">
        <v>1239</v>
      </c>
      <c r="F238" s="215" t="s">
        <v>1240</v>
      </c>
      <c r="G238" s="213"/>
      <c r="H238" s="213"/>
      <c r="I238" s="216"/>
      <c r="J238" s="217">
        <f>BK238</f>
        <v>0</v>
      </c>
      <c r="K238" s="213"/>
      <c r="L238" s="218"/>
      <c r="M238" s="219"/>
      <c r="N238" s="220"/>
      <c r="O238" s="220"/>
      <c r="P238" s="221">
        <f>P239+P261+P277+P307+P327+P348+P358+P364+P385+P403+P409</f>
        <v>0</v>
      </c>
      <c r="Q238" s="220"/>
      <c r="R238" s="221">
        <f>R239+R261+R277+R307+R327+R348+R358+R364+R385+R403+R409</f>
        <v>4.5684374499999993</v>
      </c>
      <c r="S238" s="220"/>
      <c r="T238" s="222">
        <f>T239+T261+T277+T307+T327+T348+T358+T364+T385+T403+T409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85</v>
      </c>
      <c r="AT238" s="224" t="s">
        <v>75</v>
      </c>
      <c r="AU238" s="224" t="s">
        <v>76</v>
      </c>
      <c r="AY238" s="223" t="s">
        <v>224</v>
      </c>
      <c r="BK238" s="225">
        <f>BK239+BK261+BK277+BK307+BK327+BK348+BK358+BK364+BK385+BK403+BK409</f>
        <v>0</v>
      </c>
    </row>
    <row r="239" s="12" customFormat="1" ht="22.8" customHeight="1">
      <c r="A239" s="12"/>
      <c r="B239" s="212"/>
      <c r="C239" s="213"/>
      <c r="D239" s="214" t="s">
        <v>75</v>
      </c>
      <c r="E239" s="226" t="s">
        <v>1241</v>
      </c>
      <c r="F239" s="226" t="s">
        <v>1242</v>
      </c>
      <c r="G239" s="213"/>
      <c r="H239" s="213"/>
      <c r="I239" s="216"/>
      <c r="J239" s="227">
        <f>BK239</f>
        <v>0</v>
      </c>
      <c r="K239" s="213"/>
      <c r="L239" s="218"/>
      <c r="M239" s="219"/>
      <c r="N239" s="220"/>
      <c r="O239" s="220"/>
      <c r="P239" s="221">
        <f>SUM(P240:P260)</f>
        <v>0</v>
      </c>
      <c r="Q239" s="220"/>
      <c r="R239" s="221">
        <f>SUM(R240:R260)</f>
        <v>0.40771900000000005</v>
      </c>
      <c r="S239" s="220"/>
      <c r="T239" s="222">
        <f>SUM(T240:T260)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3" t="s">
        <v>85</v>
      </c>
      <c r="AT239" s="224" t="s">
        <v>75</v>
      </c>
      <c r="AU239" s="224" t="s">
        <v>83</v>
      </c>
      <c r="AY239" s="223" t="s">
        <v>224</v>
      </c>
      <c r="BK239" s="225">
        <f>SUM(BK240:BK260)</f>
        <v>0</v>
      </c>
    </row>
    <row r="240" s="2" customFormat="1" ht="24.15" customHeight="1">
      <c r="A240" s="39"/>
      <c r="B240" s="40"/>
      <c r="C240" s="228" t="s">
        <v>505</v>
      </c>
      <c r="D240" s="228" t="s">
        <v>226</v>
      </c>
      <c r="E240" s="229" t="s">
        <v>1244</v>
      </c>
      <c r="F240" s="230" t="s">
        <v>1245</v>
      </c>
      <c r="G240" s="231" t="s">
        <v>296</v>
      </c>
      <c r="H240" s="232">
        <v>41</v>
      </c>
      <c r="I240" s="233"/>
      <c r="J240" s="234">
        <f>ROUND(I240*H240,2)</f>
        <v>0</v>
      </c>
      <c r="K240" s="230" t="s">
        <v>230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363</v>
      </c>
      <c r="AT240" s="239" t="s">
        <v>226</v>
      </c>
      <c r="AU240" s="239" t="s">
        <v>85</v>
      </c>
      <c r="AY240" s="18" t="s">
        <v>224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363</v>
      </c>
      <c r="BM240" s="239" t="s">
        <v>3147</v>
      </c>
    </row>
    <row r="241" s="14" customFormat="1">
      <c r="A241" s="14"/>
      <c r="B241" s="252"/>
      <c r="C241" s="253"/>
      <c r="D241" s="243" t="s">
        <v>233</v>
      </c>
      <c r="E241" s="254" t="s">
        <v>1</v>
      </c>
      <c r="F241" s="255" t="s">
        <v>3148</v>
      </c>
      <c r="G241" s="253"/>
      <c r="H241" s="256">
        <v>40.127000000000002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233</v>
      </c>
      <c r="AU241" s="262" t="s">
        <v>85</v>
      </c>
      <c r="AV241" s="14" t="s">
        <v>85</v>
      </c>
      <c r="AW241" s="14" t="s">
        <v>32</v>
      </c>
      <c r="AX241" s="14" t="s">
        <v>76</v>
      </c>
      <c r="AY241" s="262" t="s">
        <v>224</v>
      </c>
    </row>
    <row r="242" s="14" customFormat="1">
      <c r="A242" s="14"/>
      <c r="B242" s="252"/>
      <c r="C242" s="253"/>
      <c r="D242" s="243" t="s">
        <v>233</v>
      </c>
      <c r="E242" s="254" t="s">
        <v>1</v>
      </c>
      <c r="F242" s="255" t="s">
        <v>547</v>
      </c>
      <c r="G242" s="253"/>
      <c r="H242" s="256">
        <v>41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233</v>
      </c>
      <c r="AU242" s="262" t="s">
        <v>85</v>
      </c>
      <c r="AV242" s="14" t="s">
        <v>85</v>
      </c>
      <c r="AW242" s="14" t="s">
        <v>32</v>
      </c>
      <c r="AX242" s="14" t="s">
        <v>83</v>
      </c>
      <c r="AY242" s="262" t="s">
        <v>224</v>
      </c>
    </row>
    <row r="243" s="2" customFormat="1" ht="16.5" customHeight="1">
      <c r="A243" s="39"/>
      <c r="B243" s="40"/>
      <c r="C243" s="285" t="s">
        <v>434</v>
      </c>
      <c r="D243" s="285" t="s">
        <v>420</v>
      </c>
      <c r="E243" s="286" t="s">
        <v>1248</v>
      </c>
      <c r="F243" s="287" t="s">
        <v>1249</v>
      </c>
      <c r="G243" s="288" t="s">
        <v>332</v>
      </c>
      <c r="H243" s="289">
        <v>0.012</v>
      </c>
      <c r="I243" s="290"/>
      <c r="J243" s="291">
        <f>ROUND(I243*H243,2)</f>
        <v>0</v>
      </c>
      <c r="K243" s="287" t="s">
        <v>230</v>
      </c>
      <c r="L243" s="292"/>
      <c r="M243" s="293" t="s">
        <v>1</v>
      </c>
      <c r="N243" s="294" t="s">
        <v>41</v>
      </c>
      <c r="O243" s="92"/>
      <c r="P243" s="237">
        <f>O243*H243</f>
        <v>0</v>
      </c>
      <c r="Q243" s="237">
        <v>1</v>
      </c>
      <c r="R243" s="237">
        <f>Q243*H243</f>
        <v>0.012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480</v>
      </c>
      <c r="AT243" s="239" t="s">
        <v>420</v>
      </c>
      <c r="AU243" s="239" t="s">
        <v>85</v>
      </c>
      <c r="AY243" s="18" t="s">
        <v>224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363</v>
      </c>
      <c r="BM243" s="239" t="s">
        <v>3149</v>
      </c>
    </row>
    <row r="244" s="14" customFormat="1">
      <c r="A244" s="14"/>
      <c r="B244" s="252"/>
      <c r="C244" s="253"/>
      <c r="D244" s="243" t="s">
        <v>233</v>
      </c>
      <c r="E244" s="253"/>
      <c r="F244" s="255" t="s">
        <v>3150</v>
      </c>
      <c r="G244" s="253"/>
      <c r="H244" s="256">
        <v>0.012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233</v>
      </c>
      <c r="AU244" s="262" t="s">
        <v>85</v>
      </c>
      <c r="AV244" s="14" t="s">
        <v>85</v>
      </c>
      <c r="AW244" s="14" t="s">
        <v>4</v>
      </c>
      <c r="AX244" s="14" t="s">
        <v>83</v>
      </c>
      <c r="AY244" s="262" t="s">
        <v>224</v>
      </c>
    </row>
    <row r="245" s="2" customFormat="1" ht="24.15" customHeight="1">
      <c r="A245" s="39"/>
      <c r="B245" s="40"/>
      <c r="C245" s="228" t="s">
        <v>519</v>
      </c>
      <c r="D245" s="228" t="s">
        <v>226</v>
      </c>
      <c r="E245" s="229" t="s">
        <v>1253</v>
      </c>
      <c r="F245" s="230" t="s">
        <v>1254</v>
      </c>
      <c r="G245" s="231" t="s">
        <v>296</v>
      </c>
      <c r="H245" s="232">
        <v>16</v>
      </c>
      <c r="I245" s="233"/>
      <c r="J245" s="234">
        <f>ROUND(I245*H245,2)</f>
        <v>0</v>
      </c>
      <c r="K245" s="230" t="s">
        <v>230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363</v>
      </c>
      <c r="AT245" s="239" t="s">
        <v>226</v>
      </c>
      <c r="AU245" s="239" t="s">
        <v>85</v>
      </c>
      <c r="AY245" s="18" t="s">
        <v>224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363</v>
      </c>
      <c r="BM245" s="239" t="s">
        <v>3151</v>
      </c>
    </row>
    <row r="246" s="14" customFormat="1">
      <c r="A246" s="14"/>
      <c r="B246" s="252"/>
      <c r="C246" s="253"/>
      <c r="D246" s="243" t="s">
        <v>233</v>
      </c>
      <c r="E246" s="254" t="s">
        <v>1</v>
      </c>
      <c r="F246" s="255" t="s">
        <v>3152</v>
      </c>
      <c r="G246" s="253"/>
      <c r="H246" s="256">
        <v>7.0979999999999999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233</v>
      </c>
      <c r="AU246" s="262" t="s">
        <v>85</v>
      </c>
      <c r="AV246" s="14" t="s">
        <v>85</v>
      </c>
      <c r="AW246" s="14" t="s">
        <v>32</v>
      </c>
      <c r="AX246" s="14" t="s">
        <v>76</v>
      </c>
      <c r="AY246" s="262" t="s">
        <v>224</v>
      </c>
    </row>
    <row r="247" s="14" customFormat="1">
      <c r="A247" s="14"/>
      <c r="B247" s="252"/>
      <c r="C247" s="253"/>
      <c r="D247" s="243" t="s">
        <v>233</v>
      </c>
      <c r="E247" s="254" t="s">
        <v>1</v>
      </c>
      <c r="F247" s="255" t="s">
        <v>3153</v>
      </c>
      <c r="G247" s="253"/>
      <c r="H247" s="256">
        <v>3.9990000000000001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233</v>
      </c>
      <c r="AU247" s="262" t="s">
        <v>85</v>
      </c>
      <c r="AV247" s="14" t="s">
        <v>85</v>
      </c>
      <c r="AW247" s="14" t="s">
        <v>32</v>
      </c>
      <c r="AX247" s="14" t="s">
        <v>76</v>
      </c>
      <c r="AY247" s="262" t="s">
        <v>224</v>
      </c>
    </row>
    <row r="248" s="14" customFormat="1">
      <c r="A248" s="14"/>
      <c r="B248" s="252"/>
      <c r="C248" s="253"/>
      <c r="D248" s="243" t="s">
        <v>233</v>
      </c>
      <c r="E248" s="254" t="s">
        <v>1</v>
      </c>
      <c r="F248" s="255" t="s">
        <v>3154</v>
      </c>
      <c r="G248" s="253"/>
      <c r="H248" s="256">
        <v>4.4580000000000002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233</v>
      </c>
      <c r="AU248" s="262" t="s">
        <v>85</v>
      </c>
      <c r="AV248" s="14" t="s">
        <v>85</v>
      </c>
      <c r="AW248" s="14" t="s">
        <v>32</v>
      </c>
      <c r="AX248" s="14" t="s">
        <v>76</v>
      </c>
      <c r="AY248" s="262" t="s">
        <v>224</v>
      </c>
    </row>
    <row r="249" s="15" customFormat="1">
      <c r="A249" s="15"/>
      <c r="B249" s="263"/>
      <c r="C249" s="264"/>
      <c r="D249" s="243" t="s">
        <v>233</v>
      </c>
      <c r="E249" s="265" t="s">
        <v>1</v>
      </c>
      <c r="F249" s="266" t="s">
        <v>237</v>
      </c>
      <c r="G249" s="264"/>
      <c r="H249" s="267">
        <v>15.555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3" t="s">
        <v>233</v>
      </c>
      <c r="AU249" s="273" t="s">
        <v>85</v>
      </c>
      <c r="AV249" s="15" t="s">
        <v>231</v>
      </c>
      <c r="AW249" s="15" t="s">
        <v>32</v>
      </c>
      <c r="AX249" s="15" t="s">
        <v>76</v>
      </c>
      <c r="AY249" s="273" t="s">
        <v>224</v>
      </c>
    </row>
    <row r="250" s="14" customFormat="1">
      <c r="A250" s="14"/>
      <c r="B250" s="252"/>
      <c r="C250" s="253"/>
      <c r="D250" s="243" t="s">
        <v>233</v>
      </c>
      <c r="E250" s="254" t="s">
        <v>1</v>
      </c>
      <c r="F250" s="255" t="s">
        <v>363</v>
      </c>
      <c r="G250" s="253"/>
      <c r="H250" s="256">
        <v>16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233</v>
      </c>
      <c r="AU250" s="262" t="s">
        <v>85</v>
      </c>
      <c r="AV250" s="14" t="s">
        <v>85</v>
      </c>
      <c r="AW250" s="14" t="s">
        <v>32</v>
      </c>
      <c r="AX250" s="14" t="s">
        <v>83</v>
      </c>
      <c r="AY250" s="262" t="s">
        <v>224</v>
      </c>
    </row>
    <row r="251" s="2" customFormat="1" ht="16.5" customHeight="1">
      <c r="A251" s="39"/>
      <c r="B251" s="40"/>
      <c r="C251" s="285" t="s">
        <v>524</v>
      </c>
      <c r="D251" s="285" t="s">
        <v>420</v>
      </c>
      <c r="E251" s="286" t="s">
        <v>1248</v>
      </c>
      <c r="F251" s="287" t="s">
        <v>1249</v>
      </c>
      <c r="G251" s="288" t="s">
        <v>332</v>
      </c>
      <c r="H251" s="289">
        <v>0.0060000000000000001</v>
      </c>
      <c r="I251" s="290"/>
      <c r="J251" s="291">
        <f>ROUND(I251*H251,2)</f>
        <v>0</v>
      </c>
      <c r="K251" s="287" t="s">
        <v>230</v>
      </c>
      <c r="L251" s="292"/>
      <c r="M251" s="293" t="s">
        <v>1</v>
      </c>
      <c r="N251" s="294" t="s">
        <v>41</v>
      </c>
      <c r="O251" s="92"/>
      <c r="P251" s="237">
        <f>O251*H251</f>
        <v>0</v>
      </c>
      <c r="Q251" s="237">
        <v>1</v>
      </c>
      <c r="R251" s="237">
        <f>Q251*H251</f>
        <v>0.0060000000000000001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480</v>
      </c>
      <c r="AT251" s="239" t="s">
        <v>420</v>
      </c>
      <c r="AU251" s="239" t="s">
        <v>85</v>
      </c>
      <c r="AY251" s="18" t="s">
        <v>224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83</v>
      </c>
      <c r="BK251" s="240">
        <f>ROUND(I251*H251,2)</f>
        <v>0</v>
      </c>
      <c r="BL251" s="18" t="s">
        <v>363</v>
      </c>
      <c r="BM251" s="239" t="s">
        <v>3155</v>
      </c>
    </row>
    <row r="252" s="14" customFormat="1">
      <c r="A252" s="14"/>
      <c r="B252" s="252"/>
      <c r="C252" s="253"/>
      <c r="D252" s="243" t="s">
        <v>233</v>
      </c>
      <c r="E252" s="253"/>
      <c r="F252" s="255" t="s">
        <v>3156</v>
      </c>
      <c r="G252" s="253"/>
      <c r="H252" s="256">
        <v>0.0060000000000000001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233</v>
      </c>
      <c r="AU252" s="262" t="s">
        <v>85</v>
      </c>
      <c r="AV252" s="14" t="s">
        <v>85</v>
      </c>
      <c r="AW252" s="14" t="s">
        <v>4</v>
      </c>
      <c r="AX252" s="14" t="s">
        <v>83</v>
      </c>
      <c r="AY252" s="262" t="s">
        <v>224</v>
      </c>
    </row>
    <row r="253" s="2" customFormat="1" ht="24.15" customHeight="1">
      <c r="A253" s="39"/>
      <c r="B253" s="40"/>
      <c r="C253" s="228" t="s">
        <v>530</v>
      </c>
      <c r="D253" s="228" t="s">
        <v>226</v>
      </c>
      <c r="E253" s="229" t="s">
        <v>1263</v>
      </c>
      <c r="F253" s="230" t="s">
        <v>1264</v>
      </c>
      <c r="G253" s="231" t="s">
        <v>296</v>
      </c>
      <c r="H253" s="232">
        <v>41</v>
      </c>
      <c r="I253" s="233"/>
      <c r="J253" s="234">
        <f>ROUND(I253*H253,2)</f>
        <v>0</v>
      </c>
      <c r="K253" s="230" t="s">
        <v>230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0.00040000000000000002</v>
      </c>
      <c r="R253" s="237">
        <f>Q253*H253</f>
        <v>0.016400000000000001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363</v>
      </c>
      <c r="AT253" s="239" t="s">
        <v>226</v>
      </c>
      <c r="AU253" s="239" t="s">
        <v>85</v>
      </c>
      <c r="AY253" s="18" t="s">
        <v>224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363</v>
      </c>
      <c r="BM253" s="239" t="s">
        <v>3157</v>
      </c>
    </row>
    <row r="254" s="2" customFormat="1" ht="49.05" customHeight="1">
      <c r="A254" s="39"/>
      <c r="B254" s="40"/>
      <c r="C254" s="285" t="s">
        <v>536</v>
      </c>
      <c r="D254" s="285" t="s">
        <v>420</v>
      </c>
      <c r="E254" s="286" t="s">
        <v>1267</v>
      </c>
      <c r="F254" s="287" t="s">
        <v>1268</v>
      </c>
      <c r="G254" s="288" t="s">
        <v>296</v>
      </c>
      <c r="H254" s="289">
        <v>47.149999999999999</v>
      </c>
      <c r="I254" s="290"/>
      <c r="J254" s="291">
        <f>ROUND(I254*H254,2)</f>
        <v>0</v>
      </c>
      <c r="K254" s="287" t="s">
        <v>230</v>
      </c>
      <c r="L254" s="292"/>
      <c r="M254" s="293" t="s">
        <v>1</v>
      </c>
      <c r="N254" s="294" t="s">
        <v>41</v>
      </c>
      <c r="O254" s="92"/>
      <c r="P254" s="237">
        <f>O254*H254</f>
        <v>0</v>
      </c>
      <c r="Q254" s="237">
        <v>0.0053</v>
      </c>
      <c r="R254" s="237">
        <f>Q254*H254</f>
        <v>0.24989500000000001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480</v>
      </c>
      <c r="AT254" s="239" t="s">
        <v>420</v>
      </c>
      <c r="AU254" s="239" t="s">
        <v>85</v>
      </c>
      <c r="AY254" s="18" t="s">
        <v>224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363</v>
      </c>
      <c r="BM254" s="239" t="s">
        <v>3158</v>
      </c>
    </row>
    <row r="255" s="14" customFormat="1">
      <c r="A255" s="14"/>
      <c r="B255" s="252"/>
      <c r="C255" s="253"/>
      <c r="D255" s="243" t="s">
        <v>233</v>
      </c>
      <c r="E255" s="253"/>
      <c r="F255" s="255" t="s">
        <v>3159</v>
      </c>
      <c r="G255" s="253"/>
      <c r="H255" s="256">
        <v>47.149999999999999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233</v>
      </c>
      <c r="AU255" s="262" t="s">
        <v>85</v>
      </c>
      <c r="AV255" s="14" t="s">
        <v>85</v>
      </c>
      <c r="AW255" s="14" t="s">
        <v>4</v>
      </c>
      <c r="AX255" s="14" t="s">
        <v>83</v>
      </c>
      <c r="AY255" s="262" t="s">
        <v>224</v>
      </c>
    </row>
    <row r="256" s="2" customFormat="1" ht="24.15" customHeight="1">
      <c r="A256" s="39"/>
      <c r="B256" s="40"/>
      <c r="C256" s="228" t="s">
        <v>540</v>
      </c>
      <c r="D256" s="228" t="s">
        <v>226</v>
      </c>
      <c r="E256" s="229" t="s">
        <v>1272</v>
      </c>
      <c r="F256" s="230" t="s">
        <v>1273</v>
      </c>
      <c r="G256" s="231" t="s">
        <v>296</v>
      </c>
      <c r="H256" s="232">
        <v>16</v>
      </c>
      <c r="I256" s="233"/>
      <c r="J256" s="234">
        <f>ROUND(I256*H256,2)</f>
        <v>0</v>
      </c>
      <c r="K256" s="230" t="s">
        <v>230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0.00040000000000000002</v>
      </c>
      <c r="R256" s="237">
        <f>Q256*H256</f>
        <v>0.0064000000000000003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363</v>
      </c>
      <c r="AT256" s="239" t="s">
        <v>226</v>
      </c>
      <c r="AU256" s="239" t="s">
        <v>85</v>
      </c>
      <c r="AY256" s="18" t="s">
        <v>224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363</v>
      </c>
      <c r="BM256" s="239" t="s">
        <v>3160</v>
      </c>
    </row>
    <row r="257" s="2" customFormat="1" ht="49.05" customHeight="1">
      <c r="A257" s="39"/>
      <c r="B257" s="40"/>
      <c r="C257" s="285" t="s">
        <v>547</v>
      </c>
      <c r="D257" s="285" t="s">
        <v>420</v>
      </c>
      <c r="E257" s="286" t="s">
        <v>1267</v>
      </c>
      <c r="F257" s="287" t="s">
        <v>1268</v>
      </c>
      <c r="G257" s="288" t="s">
        <v>296</v>
      </c>
      <c r="H257" s="289">
        <v>22.079999999999998</v>
      </c>
      <c r="I257" s="290"/>
      <c r="J257" s="291">
        <f>ROUND(I257*H257,2)</f>
        <v>0</v>
      </c>
      <c r="K257" s="287" t="s">
        <v>230</v>
      </c>
      <c r="L257" s="292"/>
      <c r="M257" s="293" t="s">
        <v>1</v>
      </c>
      <c r="N257" s="294" t="s">
        <v>41</v>
      </c>
      <c r="O257" s="92"/>
      <c r="P257" s="237">
        <f>O257*H257</f>
        <v>0</v>
      </c>
      <c r="Q257" s="237">
        <v>0.0053</v>
      </c>
      <c r="R257" s="237">
        <f>Q257*H257</f>
        <v>0.11702399999999999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480</v>
      </c>
      <c r="AT257" s="239" t="s">
        <v>420</v>
      </c>
      <c r="AU257" s="239" t="s">
        <v>85</v>
      </c>
      <c r="AY257" s="18" t="s">
        <v>224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83</v>
      </c>
      <c r="BK257" s="240">
        <f>ROUND(I257*H257,2)</f>
        <v>0</v>
      </c>
      <c r="BL257" s="18" t="s">
        <v>363</v>
      </c>
      <c r="BM257" s="239" t="s">
        <v>3161</v>
      </c>
    </row>
    <row r="258" s="14" customFormat="1">
      <c r="A258" s="14"/>
      <c r="B258" s="252"/>
      <c r="C258" s="253"/>
      <c r="D258" s="243" t="s">
        <v>233</v>
      </c>
      <c r="E258" s="254" t="s">
        <v>1</v>
      </c>
      <c r="F258" s="255" t="s">
        <v>3162</v>
      </c>
      <c r="G258" s="253"/>
      <c r="H258" s="256">
        <v>19.199999999999999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233</v>
      </c>
      <c r="AU258" s="262" t="s">
        <v>85</v>
      </c>
      <c r="AV258" s="14" t="s">
        <v>85</v>
      </c>
      <c r="AW258" s="14" t="s">
        <v>32</v>
      </c>
      <c r="AX258" s="14" t="s">
        <v>83</v>
      </c>
      <c r="AY258" s="262" t="s">
        <v>224</v>
      </c>
    </row>
    <row r="259" s="14" customFormat="1">
      <c r="A259" s="14"/>
      <c r="B259" s="252"/>
      <c r="C259" s="253"/>
      <c r="D259" s="243" t="s">
        <v>233</v>
      </c>
      <c r="E259" s="253"/>
      <c r="F259" s="255" t="s">
        <v>3163</v>
      </c>
      <c r="G259" s="253"/>
      <c r="H259" s="256">
        <v>22.079999999999998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233</v>
      </c>
      <c r="AU259" s="262" t="s">
        <v>85</v>
      </c>
      <c r="AV259" s="14" t="s">
        <v>85</v>
      </c>
      <c r="AW259" s="14" t="s">
        <v>4</v>
      </c>
      <c r="AX259" s="14" t="s">
        <v>83</v>
      </c>
      <c r="AY259" s="262" t="s">
        <v>224</v>
      </c>
    </row>
    <row r="260" s="2" customFormat="1" ht="24.15" customHeight="1">
      <c r="A260" s="39"/>
      <c r="B260" s="40"/>
      <c r="C260" s="228" t="s">
        <v>555</v>
      </c>
      <c r="D260" s="228" t="s">
        <v>226</v>
      </c>
      <c r="E260" s="229" t="s">
        <v>3164</v>
      </c>
      <c r="F260" s="230" t="s">
        <v>3165</v>
      </c>
      <c r="G260" s="231" t="s">
        <v>1282</v>
      </c>
      <c r="H260" s="295"/>
      <c r="I260" s="233"/>
      <c r="J260" s="234">
        <f>ROUND(I260*H260,2)</f>
        <v>0</v>
      </c>
      <c r="K260" s="230" t="s">
        <v>230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363</v>
      </c>
      <c r="AT260" s="239" t="s">
        <v>226</v>
      </c>
      <c r="AU260" s="239" t="s">
        <v>85</v>
      </c>
      <c r="AY260" s="18" t="s">
        <v>224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363</v>
      </c>
      <c r="BM260" s="239" t="s">
        <v>3166</v>
      </c>
    </row>
    <row r="261" s="12" customFormat="1" ht="22.8" customHeight="1">
      <c r="A261" s="12"/>
      <c r="B261" s="212"/>
      <c r="C261" s="213"/>
      <c r="D261" s="214" t="s">
        <v>75</v>
      </c>
      <c r="E261" s="226" t="s">
        <v>1284</v>
      </c>
      <c r="F261" s="226" t="s">
        <v>1285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SUM(P262:P276)</f>
        <v>0</v>
      </c>
      <c r="Q261" s="220"/>
      <c r="R261" s="221">
        <f>SUM(R262:R276)</f>
        <v>0.49361000000000005</v>
      </c>
      <c r="S261" s="220"/>
      <c r="T261" s="222">
        <f>SUM(T262:T276)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85</v>
      </c>
      <c r="AT261" s="224" t="s">
        <v>75</v>
      </c>
      <c r="AU261" s="224" t="s">
        <v>83</v>
      </c>
      <c r="AY261" s="223" t="s">
        <v>224</v>
      </c>
      <c r="BK261" s="225">
        <f>SUM(BK262:BK276)</f>
        <v>0</v>
      </c>
    </row>
    <row r="262" s="2" customFormat="1" ht="24.15" customHeight="1">
      <c r="A262" s="39"/>
      <c r="B262" s="40"/>
      <c r="C262" s="228" t="s">
        <v>562</v>
      </c>
      <c r="D262" s="228" t="s">
        <v>226</v>
      </c>
      <c r="E262" s="229" t="s">
        <v>1287</v>
      </c>
      <c r="F262" s="230" t="s">
        <v>1288</v>
      </c>
      <c r="G262" s="231" t="s">
        <v>296</v>
      </c>
      <c r="H262" s="232">
        <v>62</v>
      </c>
      <c r="I262" s="233"/>
      <c r="J262" s="234">
        <f>ROUND(I262*H262,2)</f>
        <v>0</v>
      </c>
      <c r="K262" s="230" t="s">
        <v>230</v>
      </c>
      <c r="L262" s="45"/>
      <c r="M262" s="235" t="s">
        <v>1</v>
      </c>
      <c r="N262" s="236" t="s">
        <v>41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363</v>
      </c>
      <c r="AT262" s="239" t="s">
        <v>226</v>
      </c>
      <c r="AU262" s="239" t="s">
        <v>85</v>
      </c>
      <c r="AY262" s="18" t="s">
        <v>224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363</v>
      </c>
      <c r="BM262" s="239" t="s">
        <v>3167</v>
      </c>
    </row>
    <row r="263" s="14" customFormat="1">
      <c r="A263" s="14"/>
      <c r="B263" s="252"/>
      <c r="C263" s="253"/>
      <c r="D263" s="243" t="s">
        <v>233</v>
      </c>
      <c r="E263" s="254" t="s">
        <v>1</v>
      </c>
      <c r="F263" s="255" t="s">
        <v>3096</v>
      </c>
      <c r="G263" s="253"/>
      <c r="H263" s="256">
        <v>54.545999999999999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233</v>
      </c>
      <c r="AU263" s="262" t="s">
        <v>85</v>
      </c>
      <c r="AV263" s="14" t="s">
        <v>85</v>
      </c>
      <c r="AW263" s="14" t="s">
        <v>32</v>
      </c>
      <c r="AX263" s="14" t="s">
        <v>76</v>
      </c>
      <c r="AY263" s="262" t="s">
        <v>224</v>
      </c>
    </row>
    <row r="264" s="14" customFormat="1">
      <c r="A264" s="14"/>
      <c r="B264" s="252"/>
      <c r="C264" s="253"/>
      <c r="D264" s="243" t="s">
        <v>233</v>
      </c>
      <c r="E264" s="254" t="s">
        <v>1</v>
      </c>
      <c r="F264" s="255" t="s">
        <v>3168</v>
      </c>
      <c r="G264" s="253"/>
      <c r="H264" s="256">
        <v>7.0919999999999996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233</v>
      </c>
      <c r="AU264" s="262" t="s">
        <v>85</v>
      </c>
      <c r="AV264" s="14" t="s">
        <v>85</v>
      </c>
      <c r="AW264" s="14" t="s">
        <v>32</v>
      </c>
      <c r="AX264" s="14" t="s">
        <v>76</v>
      </c>
      <c r="AY264" s="262" t="s">
        <v>224</v>
      </c>
    </row>
    <row r="265" s="15" customFormat="1">
      <c r="A265" s="15"/>
      <c r="B265" s="263"/>
      <c r="C265" s="264"/>
      <c r="D265" s="243" t="s">
        <v>233</v>
      </c>
      <c r="E265" s="265" t="s">
        <v>1</v>
      </c>
      <c r="F265" s="266" t="s">
        <v>237</v>
      </c>
      <c r="G265" s="264"/>
      <c r="H265" s="267">
        <v>61.637999999999998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3" t="s">
        <v>233</v>
      </c>
      <c r="AU265" s="273" t="s">
        <v>85</v>
      </c>
      <c r="AV265" s="15" t="s">
        <v>231</v>
      </c>
      <c r="AW265" s="15" t="s">
        <v>32</v>
      </c>
      <c r="AX265" s="15" t="s">
        <v>76</v>
      </c>
      <c r="AY265" s="273" t="s">
        <v>224</v>
      </c>
    </row>
    <row r="266" s="14" customFormat="1">
      <c r="A266" s="14"/>
      <c r="B266" s="252"/>
      <c r="C266" s="253"/>
      <c r="D266" s="243" t="s">
        <v>233</v>
      </c>
      <c r="E266" s="254" t="s">
        <v>1</v>
      </c>
      <c r="F266" s="255" t="s">
        <v>769</v>
      </c>
      <c r="G266" s="253"/>
      <c r="H266" s="256">
        <v>62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233</v>
      </c>
      <c r="AU266" s="262" t="s">
        <v>85</v>
      </c>
      <c r="AV266" s="14" t="s">
        <v>85</v>
      </c>
      <c r="AW266" s="14" t="s">
        <v>32</v>
      </c>
      <c r="AX266" s="14" t="s">
        <v>83</v>
      </c>
      <c r="AY266" s="262" t="s">
        <v>224</v>
      </c>
    </row>
    <row r="267" s="2" customFormat="1" ht="16.5" customHeight="1">
      <c r="A267" s="39"/>
      <c r="B267" s="40"/>
      <c r="C267" s="285" t="s">
        <v>601</v>
      </c>
      <c r="D267" s="285" t="s">
        <v>420</v>
      </c>
      <c r="E267" s="286" t="s">
        <v>1248</v>
      </c>
      <c r="F267" s="287" t="s">
        <v>1249</v>
      </c>
      <c r="G267" s="288" t="s">
        <v>332</v>
      </c>
      <c r="H267" s="289">
        <v>0.019</v>
      </c>
      <c r="I267" s="290"/>
      <c r="J267" s="291">
        <f>ROUND(I267*H267,2)</f>
        <v>0</v>
      </c>
      <c r="K267" s="287" t="s">
        <v>230</v>
      </c>
      <c r="L267" s="292"/>
      <c r="M267" s="293" t="s">
        <v>1</v>
      </c>
      <c r="N267" s="294" t="s">
        <v>41</v>
      </c>
      <c r="O267" s="92"/>
      <c r="P267" s="237">
        <f>O267*H267</f>
        <v>0</v>
      </c>
      <c r="Q267" s="237">
        <v>1</v>
      </c>
      <c r="R267" s="237">
        <f>Q267*H267</f>
        <v>0.019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480</v>
      </c>
      <c r="AT267" s="239" t="s">
        <v>420</v>
      </c>
      <c r="AU267" s="239" t="s">
        <v>85</v>
      </c>
      <c r="AY267" s="18" t="s">
        <v>224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363</v>
      </c>
      <c r="BM267" s="239" t="s">
        <v>3169</v>
      </c>
    </row>
    <row r="268" s="14" customFormat="1">
      <c r="A268" s="14"/>
      <c r="B268" s="252"/>
      <c r="C268" s="253"/>
      <c r="D268" s="243" t="s">
        <v>233</v>
      </c>
      <c r="E268" s="253"/>
      <c r="F268" s="255" t="s">
        <v>3170</v>
      </c>
      <c r="G268" s="253"/>
      <c r="H268" s="256">
        <v>0.019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233</v>
      </c>
      <c r="AU268" s="262" t="s">
        <v>85</v>
      </c>
      <c r="AV268" s="14" t="s">
        <v>85</v>
      </c>
      <c r="AW268" s="14" t="s">
        <v>4</v>
      </c>
      <c r="AX268" s="14" t="s">
        <v>83</v>
      </c>
      <c r="AY268" s="262" t="s">
        <v>224</v>
      </c>
    </row>
    <row r="269" s="2" customFormat="1" ht="24.15" customHeight="1">
      <c r="A269" s="39"/>
      <c r="B269" s="40"/>
      <c r="C269" s="228" t="s">
        <v>611</v>
      </c>
      <c r="D269" s="228" t="s">
        <v>226</v>
      </c>
      <c r="E269" s="229" t="s">
        <v>1301</v>
      </c>
      <c r="F269" s="230" t="s">
        <v>1302</v>
      </c>
      <c r="G269" s="231" t="s">
        <v>296</v>
      </c>
      <c r="H269" s="232">
        <v>62</v>
      </c>
      <c r="I269" s="233"/>
      <c r="J269" s="234">
        <f>ROUND(I269*H269,2)</f>
        <v>0</v>
      </c>
      <c r="K269" s="230" t="s">
        <v>230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0.00088000000000000003</v>
      </c>
      <c r="R269" s="237">
        <f>Q269*H269</f>
        <v>0.054560000000000004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363</v>
      </c>
      <c r="AT269" s="239" t="s">
        <v>226</v>
      </c>
      <c r="AU269" s="239" t="s">
        <v>85</v>
      </c>
      <c r="AY269" s="18" t="s">
        <v>224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363</v>
      </c>
      <c r="BM269" s="239" t="s">
        <v>3171</v>
      </c>
    </row>
    <row r="270" s="2" customFormat="1" ht="44.25" customHeight="1">
      <c r="A270" s="39"/>
      <c r="B270" s="40"/>
      <c r="C270" s="285" t="s">
        <v>619</v>
      </c>
      <c r="D270" s="285" t="s">
        <v>420</v>
      </c>
      <c r="E270" s="286" t="s">
        <v>1305</v>
      </c>
      <c r="F270" s="287" t="s">
        <v>1306</v>
      </c>
      <c r="G270" s="288" t="s">
        <v>296</v>
      </c>
      <c r="H270" s="289">
        <v>71.299999999999997</v>
      </c>
      <c r="I270" s="290"/>
      <c r="J270" s="291">
        <f>ROUND(I270*H270,2)</f>
        <v>0</v>
      </c>
      <c r="K270" s="287" t="s">
        <v>230</v>
      </c>
      <c r="L270" s="292"/>
      <c r="M270" s="293" t="s">
        <v>1</v>
      </c>
      <c r="N270" s="294" t="s">
        <v>41</v>
      </c>
      <c r="O270" s="92"/>
      <c r="P270" s="237">
        <f>O270*H270</f>
        <v>0</v>
      </c>
      <c r="Q270" s="237">
        <v>0.0054000000000000003</v>
      </c>
      <c r="R270" s="237">
        <f>Q270*H270</f>
        <v>0.38502000000000003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480</v>
      </c>
      <c r="AT270" s="239" t="s">
        <v>420</v>
      </c>
      <c r="AU270" s="239" t="s">
        <v>85</v>
      </c>
      <c r="AY270" s="18" t="s">
        <v>224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363</v>
      </c>
      <c r="BM270" s="239" t="s">
        <v>3172</v>
      </c>
    </row>
    <row r="271" s="14" customFormat="1">
      <c r="A271" s="14"/>
      <c r="B271" s="252"/>
      <c r="C271" s="253"/>
      <c r="D271" s="243" t="s">
        <v>233</v>
      </c>
      <c r="E271" s="253"/>
      <c r="F271" s="255" t="s">
        <v>3173</v>
      </c>
      <c r="G271" s="253"/>
      <c r="H271" s="256">
        <v>71.299999999999997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233</v>
      </c>
      <c r="AU271" s="262" t="s">
        <v>85</v>
      </c>
      <c r="AV271" s="14" t="s">
        <v>85</v>
      </c>
      <c r="AW271" s="14" t="s">
        <v>4</v>
      </c>
      <c r="AX271" s="14" t="s">
        <v>83</v>
      </c>
      <c r="AY271" s="262" t="s">
        <v>224</v>
      </c>
    </row>
    <row r="272" s="2" customFormat="1" ht="21.75" customHeight="1">
      <c r="A272" s="39"/>
      <c r="B272" s="40"/>
      <c r="C272" s="228" t="s">
        <v>394</v>
      </c>
      <c r="D272" s="228" t="s">
        <v>226</v>
      </c>
      <c r="E272" s="229" t="s">
        <v>1310</v>
      </c>
      <c r="F272" s="230" t="s">
        <v>1311</v>
      </c>
      <c r="G272" s="231" t="s">
        <v>296</v>
      </c>
      <c r="H272" s="232">
        <v>62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41</v>
      </c>
      <c r="O272" s="92"/>
      <c r="P272" s="237">
        <f>O272*H272</f>
        <v>0</v>
      </c>
      <c r="Q272" s="237">
        <v>0.00022000000000000001</v>
      </c>
      <c r="R272" s="237">
        <f>Q272*H272</f>
        <v>0.013640000000000001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363</v>
      </c>
      <c r="AT272" s="239" t="s">
        <v>226</v>
      </c>
      <c r="AU272" s="239" t="s">
        <v>85</v>
      </c>
      <c r="AY272" s="18" t="s">
        <v>224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83</v>
      </c>
      <c r="BK272" s="240">
        <f>ROUND(I272*H272,2)</f>
        <v>0</v>
      </c>
      <c r="BL272" s="18" t="s">
        <v>363</v>
      </c>
      <c r="BM272" s="239" t="s">
        <v>3174</v>
      </c>
    </row>
    <row r="273" s="2" customFormat="1" ht="24.15" customHeight="1">
      <c r="A273" s="39"/>
      <c r="B273" s="40"/>
      <c r="C273" s="228" t="s">
        <v>637</v>
      </c>
      <c r="D273" s="228" t="s">
        <v>226</v>
      </c>
      <c r="E273" s="229" t="s">
        <v>1319</v>
      </c>
      <c r="F273" s="230" t="s">
        <v>1320</v>
      </c>
      <c r="G273" s="231" t="s">
        <v>296</v>
      </c>
      <c r="H273" s="232">
        <v>62</v>
      </c>
      <c r="I273" s="233"/>
      <c r="J273" s="234">
        <f>ROUND(I273*H273,2)</f>
        <v>0</v>
      </c>
      <c r="K273" s="230" t="s">
        <v>230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363</v>
      </c>
      <c r="AT273" s="239" t="s">
        <v>226</v>
      </c>
      <c r="AU273" s="239" t="s">
        <v>85</v>
      </c>
      <c r="AY273" s="18" t="s">
        <v>224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363</v>
      </c>
      <c r="BM273" s="239" t="s">
        <v>3175</v>
      </c>
    </row>
    <row r="274" s="2" customFormat="1" ht="24.15" customHeight="1">
      <c r="A274" s="39"/>
      <c r="B274" s="40"/>
      <c r="C274" s="285" t="s">
        <v>645</v>
      </c>
      <c r="D274" s="285" t="s">
        <v>420</v>
      </c>
      <c r="E274" s="286" t="s">
        <v>1323</v>
      </c>
      <c r="F274" s="287" t="s">
        <v>1324</v>
      </c>
      <c r="G274" s="288" t="s">
        <v>296</v>
      </c>
      <c r="H274" s="289">
        <v>71.299999999999997</v>
      </c>
      <c r="I274" s="290"/>
      <c r="J274" s="291">
        <f>ROUND(I274*H274,2)</f>
        <v>0</v>
      </c>
      <c r="K274" s="287" t="s">
        <v>230</v>
      </c>
      <c r="L274" s="292"/>
      <c r="M274" s="293" t="s">
        <v>1</v>
      </c>
      <c r="N274" s="294" t="s">
        <v>41</v>
      </c>
      <c r="O274" s="92"/>
      <c r="P274" s="237">
        <f>O274*H274</f>
        <v>0</v>
      </c>
      <c r="Q274" s="237">
        <v>0.00029999999999999997</v>
      </c>
      <c r="R274" s="237">
        <f>Q274*H274</f>
        <v>0.021389999999999996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480</v>
      </c>
      <c r="AT274" s="239" t="s">
        <v>420</v>
      </c>
      <c r="AU274" s="239" t="s">
        <v>85</v>
      </c>
      <c r="AY274" s="18" t="s">
        <v>224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363</v>
      </c>
      <c r="BM274" s="239" t="s">
        <v>3176</v>
      </c>
    </row>
    <row r="275" s="14" customFormat="1">
      <c r="A275" s="14"/>
      <c r="B275" s="252"/>
      <c r="C275" s="253"/>
      <c r="D275" s="243" t="s">
        <v>233</v>
      </c>
      <c r="E275" s="253"/>
      <c r="F275" s="255" t="s">
        <v>3173</v>
      </c>
      <c r="G275" s="253"/>
      <c r="H275" s="256">
        <v>71.299999999999997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233</v>
      </c>
      <c r="AU275" s="262" t="s">
        <v>85</v>
      </c>
      <c r="AV275" s="14" t="s">
        <v>85</v>
      </c>
      <c r="AW275" s="14" t="s">
        <v>4</v>
      </c>
      <c r="AX275" s="14" t="s">
        <v>83</v>
      </c>
      <c r="AY275" s="262" t="s">
        <v>224</v>
      </c>
    </row>
    <row r="276" s="2" customFormat="1" ht="24.15" customHeight="1">
      <c r="A276" s="39"/>
      <c r="B276" s="40"/>
      <c r="C276" s="228" t="s">
        <v>654</v>
      </c>
      <c r="D276" s="228" t="s">
        <v>226</v>
      </c>
      <c r="E276" s="229" t="s">
        <v>3177</v>
      </c>
      <c r="F276" s="230" t="s">
        <v>3178</v>
      </c>
      <c r="G276" s="231" t="s">
        <v>1282</v>
      </c>
      <c r="H276" s="295"/>
      <c r="I276" s="233"/>
      <c r="J276" s="234">
        <f>ROUND(I276*H276,2)</f>
        <v>0</v>
      </c>
      <c r="K276" s="230" t="s">
        <v>230</v>
      </c>
      <c r="L276" s="45"/>
      <c r="M276" s="235" t="s">
        <v>1</v>
      </c>
      <c r="N276" s="236" t="s">
        <v>41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363</v>
      </c>
      <c r="AT276" s="239" t="s">
        <v>226</v>
      </c>
      <c r="AU276" s="239" t="s">
        <v>85</v>
      </c>
      <c r="AY276" s="18" t="s">
        <v>224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363</v>
      </c>
      <c r="BM276" s="239" t="s">
        <v>3179</v>
      </c>
    </row>
    <row r="277" s="12" customFormat="1" ht="22.8" customHeight="1">
      <c r="A277" s="12"/>
      <c r="B277" s="212"/>
      <c r="C277" s="213"/>
      <c r="D277" s="214" t="s">
        <v>75</v>
      </c>
      <c r="E277" s="226" t="s">
        <v>1331</v>
      </c>
      <c r="F277" s="226" t="s">
        <v>1332</v>
      </c>
      <c r="G277" s="213"/>
      <c r="H277" s="213"/>
      <c r="I277" s="216"/>
      <c r="J277" s="227">
        <f>BK277</f>
        <v>0</v>
      </c>
      <c r="K277" s="213"/>
      <c r="L277" s="218"/>
      <c r="M277" s="219"/>
      <c r="N277" s="220"/>
      <c r="O277" s="220"/>
      <c r="P277" s="221">
        <f>SUM(P278:P306)</f>
        <v>0</v>
      </c>
      <c r="Q277" s="220"/>
      <c r="R277" s="221">
        <f>SUM(R278:R306)</f>
        <v>0.69015095999999998</v>
      </c>
      <c r="S277" s="220"/>
      <c r="T277" s="222">
        <f>SUM(T278:T306)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85</v>
      </c>
      <c r="AT277" s="224" t="s">
        <v>75</v>
      </c>
      <c r="AU277" s="224" t="s">
        <v>83</v>
      </c>
      <c r="AY277" s="223" t="s">
        <v>224</v>
      </c>
      <c r="BK277" s="225">
        <f>SUM(BK278:BK306)</f>
        <v>0</v>
      </c>
    </row>
    <row r="278" s="2" customFormat="1" ht="24.15" customHeight="1">
      <c r="A278" s="39"/>
      <c r="B278" s="40"/>
      <c r="C278" s="228" t="s">
        <v>660</v>
      </c>
      <c r="D278" s="228" t="s">
        <v>226</v>
      </c>
      <c r="E278" s="229" t="s">
        <v>1340</v>
      </c>
      <c r="F278" s="230" t="s">
        <v>1341</v>
      </c>
      <c r="G278" s="231" t="s">
        <v>296</v>
      </c>
      <c r="H278" s="232">
        <v>29</v>
      </c>
      <c r="I278" s="233"/>
      <c r="J278" s="234">
        <f>ROUND(I278*H278,2)</f>
        <v>0</v>
      </c>
      <c r="K278" s="230" t="s">
        <v>230</v>
      </c>
      <c r="L278" s="45"/>
      <c r="M278" s="235" t="s">
        <v>1</v>
      </c>
      <c r="N278" s="236" t="s">
        <v>41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363</v>
      </c>
      <c r="AT278" s="239" t="s">
        <v>226</v>
      </c>
      <c r="AU278" s="239" t="s">
        <v>85</v>
      </c>
      <c r="AY278" s="18" t="s">
        <v>224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363</v>
      </c>
      <c r="BM278" s="239" t="s">
        <v>3180</v>
      </c>
    </row>
    <row r="279" s="14" customFormat="1">
      <c r="A279" s="14"/>
      <c r="B279" s="252"/>
      <c r="C279" s="253"/>
      <c r="D279" s="243" t="s">
        <v>233</v>
      </c>
      <c r="E279" s="254" t="s">
        <v>1</v>
      </c>
      <c r="F279" s="255" t="s">
        <v>3148</v>
      </c>
      <c r="G279" s="253"/>
      <c r="H279" s="256">
        <v>40.127000000000002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233</v>
      </c>
      <c r="AU279" s="262" t="s">
        <v>85</v>
      </c>
      <c r="AV279" s="14" t="s">
        <v>85</v>
      </c>
      <c r="AW279" s="14" t="s">
        <v>32</v>
      </c>
      <c r="AX279" s="14" t="s">
        <v>76</v>
      </c>
      <c r="AY279" s="262" t="s">
        <v>224</v>
      </c>
    </row>
    <row r="280" s="14" customFormat="1">
      <c r="A280" s="14"/>
      <c r="B280" s="252"/>
      <c r="C280" s="253"/>
      <c r="D280" s="243" t="s">
        <v>233</v>
      </c>
      <c r="E280" s="254" t="s">
        <v>1</v>
      </c>
      <c r="F280" s="255" t="s">
        <v>3181</v>
      </c>
      <c r="G280" s="253"/>
      <c r="H280" s="256">
        <v>-11.34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233</v>
      </c>
      <c r="AU280" s="262" t="s">
        <v>85</v>
      </c>
      <c r="AV280" s="14" t="s">
        <v>85</v>
      </c>
      <c r="AW280" s="14" t="s">
        <v>32</v>
      </c>
      <c r="AX280" s="14" t="s">
        <v>76</v>
      </c>
      <c r="AY280" s="262" t="s">
        <v>224</v>
      </c>
    </row>
    <row r="281" s="15" customFormat="1">
      <c r="A281" s="15"/>
      <c r="B281" s="263"/>
      <c r="C281" s="264"/>
      <c r="D281" s="243" t="s">
        <v>233</v>
      </c>
      <c r="E281" s="265" t="s">
        <v>1</v>
      </c>
      <c r="F281" s="266" t="s">
        <v>237</v>
      </c>
      <c r="G281" s="264"/>
      <c r="H281" s="267">
        <v>28.786999999999999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3" t="s">
        <v>233</v>
      </c>
      <c r="AU281" s="273" t="s">
        <v>85</v>
      </c>
      <c r="AV281" s="15" t="s">
        <v>231</v>
      </c>
      <c r="AW281" s="15" t="s">
        <v>32</v>
      </c>
      <c r="AX281" s="15" t="s">
        <v>76</v>
      </c>
      <c r="AY281" s="273" t="s">
        <v>224</v>
      </c>
    </row>
    <row r="282" s="14" customFormat="1">
      <c r="A282" s="14"/>
      <c r="B282" s="252"/>
      <c r="C282" s="253"/>
      <c r="D282" s="243" t="s">
        <v>233</v>
      </c>
      <c r="E282" s="254" t="s">
        <v>1</v>
      </c>
      <c r="F282" s="255" t="s">
        <v>462</v>
      </c>
      <c r="G282" s="253"/>
      <c r="H282" s="256">
        <v>29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233</v>
      </c>
      <c r="AU282" s="262" t="s">
        <v>85</v>
      </c>
      <c r="AV282" s="14" t="s">
        <v>85</v>
      </c>
      <c r="AW282" s="14" t="s">
        <v>32</v>
      </c>
      <c r="AX282" s="14" t="s">
        <v>83</v>
      </c>
      <c r="AY282" s="262" t="s">
        <v>224</v>
      </c>
    </row>
    <row r="283" s="2" customFormat="1" ht="24.15" customHeight="1">
      <c r="A283" s="39"/>
      <c r="B283" s="40"/>
      <c r="C283" s="285" t="s">
        <v>665</v>
      </c>
      <c r="D283" s="285" t="s">
        <v>420</v>
      </c>
      <c r="E283" s="286" t="s">
        <v>3182</v>
      </c>
      <c r="F283" s="287" t="s">
        <v>3183</v>
      </c>
      <c r="G283" s="288" t="s">
        <v>296</v>
      </c>
      <c r="H283" s="289">
        <v>30.449999999999999</v>
      </c>
      <c r="I283" s="290"/>
      <c r="J283" s="291">
        <f>ROUND(I283*H283,2)</f>
        <v>0</v>
      </c>
      <c r="K283" s="287" t="s">
        <v>230</v>
      </c>
      <c r="L283" s="292"/>
      <c r="M283" s="293" t="s">
        <v>1</v>
      </c>
      <c r="N283" s="294" t="s">
        <v>41</v>
      </c>
      <c r="O283" s="92"/>
      <c r="P283" s="237">
        <f>O283*H283</f>
        <v>0</v>
      </c>
      <c r="Q283" s="237">
        <v>0.0035000000000000001</v>
      </c>
      <c r="R283" s="237">
        <f>Q283*H283</f>
        <v>0.106575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480</v>
      </c>
      <c r="AT283" s="239" t="s">
        <v>420</v>
      </c>
      <c r="AU283" s="239" t="s">
        <v>85</v>
      </c>
      <c r="AY283" s="18" t="s">
        <v>224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363</v>
      </c>
      <c r="BM283" s="239" t="s">
        <v>3184</v>
      </c>
    </row>
    <row r="284" s="2" customFormat="1" ht="24.15" customHeight="1">
      <c r="A284" s="39"/>
      <c r="B284" s="40"/>
      <c r="C284" s="228" t="s">
        <v>680</v>
      </c>
      <c r="D284" s="228" t="s">
        <v>226</v>
      </c>
      <c r="E284" s="229" t="s">
        <v>1358</v>
      </c>
      <c r="F284" s="230" t="s">
        <v>1359</v>
      </c>
      <c r="G284" s="231" t="s">
        <v>296</v>
      </c>
      <c r="H284" s="232">
        <v>17.513000000000002</v>
      </c>
      <c r="I284" s="233"/>
      <c r="J284" s="234">
        <f>ROUND(I284*H284,2)</f>
        <v>0</v>
      </c>
      <c r="K284" s="230" t="s">
        <v>230</v>
      </c>
      <c r="L284" s="45"/>
      <c r="M284" s="235" t="s">
        <v>1</v>
      </c>
      <c r="N284" s="236" t="s">
        <v>41</v>
      </c>
      <c r="O284" s="92"/>
      <c r="P284" s="237">
        <f>O284*H284</f>
        <v>0</v>
      </c>
      <c r="Q284" s="237">
        <v>0.0060000000000000001</v>
      </c>
      <c r="R284" s="237">
        <f>Q284*H284</f>
        <v>0.10507800000000002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363</v>
      </c>
      <c r="AT284" s="239" t="s">
        <v>226</v>
      </c>
      <c r="AU284" s="239" t="s">
        <v>85</v>
      </c>
      <c r="AY284" s="18" t="s">
        <v>224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83</v>
      </c>
      <c r="BK284" s="240">
        <f>ROUND(I284*H284,2)</f>
        <v>0</v>
      </c>
      <c r="BL284" s="18" t="s">
        <v>363</v>
      </c>
      <c r="BM284" s="239" t="s">
        <v>3185</v>
      </c>
    </row>
    <row r="285" s="14" customFormat="1">
      <c r="A285" s="14"/>
      <c r="B285" s="252"/>
      <c r="C285" s="253"/>
      <c r="D285" s="243" t="s">
        <v>233</v>
      </c>
      <c r="E285" s="254" t="s">
        <v>1</v>
      </c>
      <c r="F285" s="255" t="s">
        <v>3186</v>
      </c>
      <c r="G285" s="253"/>
      <c r="H285" s="256">
        <v>8.3499999999999996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233</v>
      </c>
      <c r="AU285" s="262" t="s">
        <v>85</v>
      </c>
      <c r="AV285" s="14" t="s">
        <v>85</v>
      </c>
      <c r="AW285" s="14" t="s">
        <v>32</v>
      </c>
      <c r="AX285" s="14" t="s">
        <v>76</v>
      </c>
      <c r="AY285" s="262" t="s">
        <v>224</v>
      </c>
    </row>
    <row r="286" s="14" customFormat="1">
      <c r="A286" s="14"/>
      <c r="B286" s="252"/>
      <c r="C286" s="253"/>
      <c r="D286" s="243" t="s">
        <v>233</v>
      </c>
      <c r="E286" s="254" t="s">
        <v>1</v>
      </c>
      <c r="F286" s="255" t="s">
        <v>3187</v>
      </c>
      <c r="G286" s="253"/>
      <c r="H286" s="256">
        <v>4.7050000000000001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233</v>
      </c>
      <c r="AU286" s="262" t="s">
        <v>85</v>
      </c>
      <c r="AV286" s="14" t="s">
        <v>85</v>
      </c>
      <c r="AW286" s="14" t="s">
        <v>32</v>
      </c>
      <c r="AX286" s="14" t="s">
        <v>76</v>
      </c>
      <c r="AY286" s="262" t="s">
        <v>224</v>
      </c>
    </row>
    <row r="287" s="14" customFormat="1">
      <c r="A287" s="14"/>
      <c r="B287" s="252"/>
      <c r="C287" s="253"/>
      <c r="D287" s="243" t="s">
        <v>233</v>
      </c>
      <c r="E287" s="254" t="s">
        <v>1</v>
      </c>
      <c r="F287" s="255" t="s">
        <v>3188</v>
      </c>
      <c r="G287" s="253"/>
      <c r="H287" s="256">
        <v>4.4580000000000002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233</v>
      </c>
      <c r="AU287" s="262" t="s">
        <v>85</v>
      </c>
      <c r="AV287" s="14" t="s">
        <v>85</v>
      </c>
      <c r="AW287" s="14" t="s">
        <v>32</v>
      </c>
      <c r="AX287" s="14" t="s">
        <v>76</v>
      </c>
      <c r="AY287" s="262" t="s">
        <v>224</v>
      </c>
    </row>
    <row r="288" s="15" customFormat="1">
      <c r="A288" s="15"/>
      <c r="B288" s="263"/>
      <c r="C288" s="264"/>
      <c r="D288" s="243" t="s">
        <v>233</v>
      </c>
      <c r="E288" s="265" t="s">
        <v>1</v>
      </c>
      <c r="F288" s="266" t="s">
        <v>237</v>
      </c>
      <c r="G288" s="264"/>
      <c r="H288" s="267">
        <v>17.513000000000002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3" t="s">
        <v>233</v>
      </c>
      <c r="AU288" s="273" t="s">
        <v>85</v>
      </c>
      <c r="AV288" s="15" t="s">
        <v>231</v>
      </c>
      <c r="AW288" s="15" t="s">
        <v>32</v>
      </c>
      <c r="AX288" s="15" t="s">
        <v>83</v>
      </c>
      <c r="AY288" s="273" t="s">
        <v>224</v>
      </c>
    </row>
    <row r="289" s="2" customFormat="1" ht="24.15" customHeight="1">
      <c r="A289" s="39"/>
      <c r="B289" s="40"/>
      <c r="C289" s="285" t="s">
        <v>685</v>
      </c>
      <c r="D289" s="285" t="s">
        <v>420</v>
      </c>
      <c r="E289" s="286" t="s">
        <v>1373</v>
      </c>
      <c r="F289" s="287" t="s">
        <v>1374</v>
      </c>
      <c r="G289" s="288" t="s">
        <v>296</v>
      </c>
      <c r="H289" s="289">
        <v>18.388999999999999</v>
      </c>
      <c r="I289" s="290"/>
      <c r="J289" s="291">
        <f>ROUND(I289*H289,2)</f>
        <v>0</v>
      </c>
      <c r="K289" s="287" t="s">
        <v>230</v>
      </c>
      <c r="L289" s="292"/>
      <c r="M289" s="293" t="s">
        <v>1</v>
      </c>
      <c r="N289" s="294" t="s">
        <v>41</v>
      </c>
      <c r="O289" s="92"/>
      <c r="P289" s="237">
        <f>O289*H289</f>
        <v>0</v>
      </c>
      <c r="Q289" s="237">
        <v>0.0030000000000000001</v>
      </c>
      <c r="R289" s="237">
        <f>Q289*H289</f>
        <v>0.055167000000000001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480</v>
      </c>
      <c r="AT289" s="239" t="s">
        <v>420</v>
      </c>
      <c r="AU289" s="239" t="s">
        <v>85</v>
      </c>
      <c r="AY289" s="18" t="s">
        <v>224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363</v>
      </c>
      <c r="BM289" s="239" t="s">
        <v>3189</v>
      </c>
    </row>
    <row r="290" s="14" customFormat="1">
      <c r="A290" s="14"/>
      <c r="B290" s="252"/>
      <c r="C290" s="253"/>
      <c r="D290" s="243" t="s">
        <v>233</v>
      </c>
      <c r="E290" s="253"/>
      <c r="F290" s="255" t="s">
        <v>3190</v>
      </c>
      <c r="G290" s="253"/>
      <c r="H290" s="256">
        <v>18.388999999999999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233</v>
      </c>
      <c r="AU290" s="262" t="s">
        <v>85</v>
      </c>
      <c r="AV290" s="14" t="s">
        <v>85</v>
      </c>
      <c r="AW290" s="14" t="s">
        <v>4</v>
      </c>
      <c r="AX290" s="14" t="s">
        <v>83</v>
      </c>
      <c r="AY290" s="262" t="s">
        <v>224</v>
      </c>
    </row>
    <row r="291" s="2" customFormat="1" ht="24.15" customHeight="1">
      <c r="A291" s="39"/>
      <c r="B291" s="40"/>
      <c r="C291" s="228" t="s">
        <v>690</v>
      </c>
      <c r="D291" s="228" t="s">
        <v>226</v>
      </c>
      <c r="E291" s="229" t="s">
        <v>1358</v>
      </c>
      <c r="F291" s="230" t="s">
        <v>1359</v>
      </c>
      <c r="G291" s="231" t="s">
        <v>296</v>
      </c>
      <c r="H291" s="232">
        <v>14.925000000000001</v>
      </c>
      <c r="I291" s="233"/>
      <c r="J291" s="234">
        <f>ROUND(I291*H291,2)</f>
        <v>0</v>
      </c>
      <c r="K291" s="230" t="s">
        <v>230</v>
      </c>
      <c r="L291" s="45"/>
      <c r="M291" s="235" t="s">
        <v>1</v>
      </c>
      <c r="N291" s="236" t="s">
        <v>41</v>
      </c>
      <c r="O291" s="92"/>
      <c r="P291" s="237">
        <f>O291*H291</f>
        <v>0</v>
      </c>
      <c r="Q291" s="237">
        <v>0.0060000000000000001</v>
      </c>
      <c r="R291" s="237">
        <f>Q291*H291</f>
        <v>0.089550000000000005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363</v>
      </c>
      <c r="AT291" s="239" t="s">
        <v>226</v>
      </c>
      <c r="AU291" s="239" t="s">
        <v>85</v>
      </c>
      <c r="AY291" s="18" t="s">
        <v>224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363</v>
      </c>
      <c r="BM291" s="239" t="s">
        <v>3191</v>
      </c>
    </row>
    <row r="292" s="13" customFormat="1">
      <c r="A292" s="13"/>
      <c r="B292" s="241"/>
      <c r="C292" s="242"/>
      <c r="D292" s="243" t="s">
        <v>233</v>
      </c>
      <c r="E292" s="244" t="s">
        <v>1</v>
      </c>
      <c r="F292" s="245" t="s">
        <v>3192</v>
      </c>
      <c r="G292" s="242"/>
      <c r="H292" s="244" t="s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233</v>
      </c>
      <c r="AU292" s="251" t="s">
        <v>85</v>
      </c>
      <c r="AV292" s="13" t="s">
        <v>83</v>
      </c>
      <c r="AW292" s="13" t="s">
        <v>32</v>
      </c>
      <c r="AX292" s="13" t="s">
        <v>76</v>
      </c>
      <c r="AY292" s="251" t="s">
        <v>224</v>
      </c>
    </row>
    <row r="293" s="14" customFormat="1">
      <c r="A293" s="14"/>
      <c r="B293" s="252"/>
      <c r="C293" s="253"/>
      <c r="D293" s="243" t="s">
        <v>233</v>
      </c>
      <c r="E293" s="254" t="s">
        <v>1</v>
      </c>
      <c r="F293" s="255" t="s">
        <v>3193</v>
      </c>
      <c r="G293" s="253"/>
      <c r="H293" s="256">
        <v>14.925000000000001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233</v>
      </c>
      <c r="AU293" s="262" t="s">
        <v>85</v>
      </c>
      <c r="AV293" s="14" t="s">
        <v>85</v>
      </c>
      <c r="AW293" s="14" t="s">
        <v>32</v>
      </c>
      <c r="AX293" s="14" t="s">
        <v>83</v>
      </c>
      <c r="AY293" s="262" t="s">
        <v>224</v>
      </c>
    </row>
    <row r="294" s="2" customFormat="1" ht="24.15" customHeight="1">
      <c r="A294" s="39"/>
      <c r="B294" s="40"/>
      <c r="C294" s="285" t="s">
        <v>695</v>
      </c>
      <c r="D294" s="285" t="s">
        <v>420</v>
      </c>
      <c r="E294" s="286" t="s">
        <v>1381</v>
      </c>
      <c r="F294" s="287" t="s">
        <v>1382</v>
      </c>
      <c r="G294" s="288" t="s">
        <v>296</v>
      </c>
      <c r="H294" s="289">
        <v>15.670999999999999</v>
      </c>
      <c r="I294" s="290"/>
      <c r="J294" s="291">
        <f>ROUND(I294*H294,2)</f>
        <v>0</v>
      </c>
      <c r="K294" s="287" t="s">
        <v>230</v>
      </c>
      <c r="L294" s="292"/>
      <c r="M294" s="293" t="s">
        <v>1</v>
      </c>
      <c r="N294" s="294" t="s">
        <v>41</v>
      </c>
      <c r="O294" s="92"/>
      <c r="P294" s="237">
        <f>O294*H294</f>
        <v>0</v>
      </c>
      <c r="Q294" s="237">
        <v>0.0020999999999999999</v>
      </c>
      <c r="R294" s="237">
        <f>Q294*H294</f>
        <v>0.032909099999999997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480</v>
      </c>
      <c r="AT294" s="239" t="s">
        <v>420</v>
      </c>
      <c r="AU294" s="239" t="s">
        <v>85</v>
      </c>
      <c r="AY294" s="18" t="s">
        <v>224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363</v>
      </c>
      <c r="BM294" s="239" t="s">
        <v>3194</v>
      </c>
    </row>
    <row r="295" s="14" customFormat="1">
      <c r="A295" s="14"/>
      <c r="B295" s="252"/>
      <c r="C295" s="253"/>
      <c r="D295" s="243" t="s">
        <v>233</v>
      </c>
      <c r="E295" s="253"/>
      <c r="F295" s="255" t="s">
        <v>3195</v>
      </c>
      <c r="G295" s="253"/>
      <c r="H295" s="256">
        <v>15.670999999999999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233</v>
      </c>
      <c r="AU295" s="262" t="s">
        <v>85</v>
      </c>
      <c r="AV295" s="14" t="s">
        <v>85</v>
      </c>
      <c r="AW295" s="14" t="s">
        <v>4</v>
      </c>
      <c r="AX295" s="14" t="s">
        <v>83</v>
      </c>
      <c r="AY295" s="262" t="s">
        <v>224</v>
      </c>
    </row>
    <row r="296" s="2" customFormat="1" ht="24.15" customHeight="1">
      <c r="A296" s="39"/>
      <c r="B296" s="40"/>
      <c r="C296" s="228" t="s">
        <v>700</v>
      </c>
      <c r="D296" s="228" t="s">
        <v>226</v>
      </c>
      <c r="E296" s="229" t="s">
        <v>1386</v>
      </c>
      <c r="F296" s="230" t="s">
        <v>1387</v>
      </c>
      <c r="G296" s="231" t="s">
        <v>296</v>
      </c>
      <c r="H296" s="232">
        <v>54.545999999999999</v>
      </c>
      <c r="I296" s="233"/>
      <c r="J296" s="234">
        <f>ROUND(I296*H296,2)</f>
        <v>0</v>
      </c>
      <c r="K296" s="230" t="s">
        <v>230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0.00116</v>
      </c>
      <c r="R296" s="237">
        <f>Q296*H296</f>
        <v>0.063273360000000001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363</v>
      </c>
      <c r="AT296" s="239" t="s">
        <v>226</v>
      </c>
      <c r="AU296" s="239" t="s">
        <v>85</v>
      </c>
      <c r="AY296" s="18" t="s">
        <v>224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363</v>
      </c>
      <c r="BM296" s="239" t="s">
        <v>3196</v>
      </c>
    </row>
    <row r="297" s="14" customFormat="1">
      <c r="A297" s="14"/>
      <c r="B297" s="252"/>
      <c r="C297" s="253"/>
      <c r="D297" s="243" t="s">
        <v>233</v>
      </c>
      <c r="E297" s="254" t="s">
        <v>1</v>
      </c>
      <c r="F297" s="255" t="s">
        <v>3096</v>
      </c>
      <c r="G297" s="253"/>
      <c r="H297" s="256">
        <v>54.545999999999999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233</v>
      </c>
      <c r="AU297" s="262" t="s">
        <v>85</v>
      </c>
      <c r="AV297" s="14" t="s">
        <v>85</v>
      </c>
      <c r="AW297" s="14" t="s">
        <v>32</v>
      </c>
      <c r="AX297" s="14" t="s">
        <v>83</v>
      </c>
      <c r="AY297" s="262" t="s">
        <v>224</v>
      </c>
    </row>
    <row r="298" s="2" customFormat="1" ht="21.75" customHeight="1">
      <c r="A298" s="39"/>
      <c r="B298" s="40"/>
      <c r="C298" s="285" t="s">
        <v>705</v>
      </c>
      <c r="D298" s="285" t="s">
        <v>420</v>
      </c>
      <c r="E298" s="286" t="s">
        <v>1391</v>
      </c>
      <c r="F298" s="287" t="s">
        <v>1392</v>
      </c>
      <c r="G298" s="288" t="s">
        <v>229</v>
      </c>
      <c r="H298" s="289">
        <v>10.337</v>
      </c>
      <c r="I298" s="290"/>
      <c r="J298" s="291">
        <f>ROUND(I298*H298,2)</f>
        <v>0</v>
      </c>
      <c r="K298" s="287" t="s">
        <v>230</v>
      </c>
      <c r="L298" s="292"/>
      <c r="M298" s="293" t="s">
        <v>1</v>
      </c>
      <c r="N298" s="294" t="s">
        <v>41</v>
      </c>
      <c r="O298" s="92"/>
      <c r="P298" s="237">
        <f>O298*H298</f>
        <v>0</v>
      </c>
      <c r="Q298" s="237">
        <v>0.02</v>
      </c>
      <c r="R298" s="237">
        <f>Q298*H298</f>
        <v>0.20674000000000001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480</v>
      </c>
      <c r="AT298" s="239" t="s">
        <v>420</v>
      </c>
      <c r="AU298" s="239" t="s">
        <v>85</v>
      </c>
      <c r="AY298" s="18" t="s">
        <v>224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363</v>
      </c>
      <c r="BM298" s="239" t="s">
        <v>3197</v>
      </c>
    </row>
    <row r="299" s="2" customFormat="1" ht="24.15" customHeight="1">
      <c r="A299" s="39"/>
      <c r="B299" s="40"/>
      <c r="C299" s="228" t="s">
        <v>729</v>
      </c>
      <c r="D299" s="228" t="s">
        <v>226</v>
      </c>
      <c r="E299" s="229" t="s">
        <v>1405</v>
      </c>
      <c r="F299" s="230" t="s">
        <v>1406</v>
      </c>
      <c r="G299" s="231" t="s">
        <v>296</v>
      </c>
      <c r="H299" s="232">
        <v>35.026000000000003</v>
      </c>
      <c r="I299" s="233"/>
      <c r="J299" s="234">
        <f>ROUND(I299*H299,2)</f>
        <v>0</v>
      </c>
      <c r="K299" s="230" t="s">
        <v>230</v>
      </c>
      <c r="L299" s="45"/>
      <c r="M299" s="235" t="s">
        <v>1</v>
      </c>
      <c r="N299" s="236" t="s">
        <v>41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363</v>
      </c>
      <c r="AT299" s="239" t="s">
        <v>226</v>
      </c>
      <c r="AU299" s="239" t="s">
        <v>85</v>
      </c>
      <c r="AY299" s="18" t="s">
        <v>224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83</v>
      </c>
      <c r="BK299" s="240">
        <f>ROUND(I299*H299,2)</f>
        <v>0</v>
      </c>
      <c r="BL299" s="18" t="s">
        <v>363</v>
      </c>
      <c r="BM299" s="239" t="s">
        <v>3198</v>
      </c>
    </row>
    <row r="300" s="14" customFormat="1">
      <c r="A300" s="14"/>
      <c r="B300" s="252"/>
      <c r="C300" s="253"/>
      <c r="D300" s="243" t="s">
        <v>233</v>
      </c>
      <c r="E300" s="254" t="s">
        <v>1</v>
      </c>
      <c r="F300" s="255" t="s">
        <v>3199</v>
      </c>
      <c r="G300" s="253"/>
      <c r="H300" s="256">
        <v>35.026000000000003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233</v>
      </c>
      <c r="AU300" s="262" t="s">
        <v>85</v>
      </c>
      <c r="AV300" s="14" t="s">
        <v>85</v>
      </c>
      <c r="AW300" s="14" t="s">
        <v>32</v>
      </c>
      <c r="AX300" s="14" t="s">
        <v>83</v>
      </c>
      <c r="AY300" s="262" t="s">
        <v>224</v>
      </c>
    </row>
    <row r="301" s="2" customFormat="1" ht="24.15" customHeight="1">
      <c r="A301" s="39"/>
      <c r="B301" s="40"/>
      <c r="C301" s="285" t="s">
        <v>749</v>
      </c>
      <c r="D301" s="285" t="s">
        <v>420</v>
      </c>
      <c r="E301" s="286" t="s">
        <v>1410</v>
      </c>
      <c r="F301" s="287" t="s">
        <v>1411</v>
      </c>
      <c r="G301" s="288" t="s">
        <v>296</v>
      </c>
      <c r="H301" s="289">
        <v>38.529000000000003</v>
      </c>
      <c r="I301" s="290"/>
      <c r="J301" s="291">
        <f>ROUND(I301*H301,2)</f>
        <v>0</v>
      </c>
      <c r="K301" s="287" t="s">
        <v>230</v>
      </c>
      <c r="L301" s="292"/>
      <c r="M301" s="293" t="s">
        <v>1</v>
      </c>
      <c r="N301" s="294" t="s">
        <v>41</v>
      </c>
      <c r="O301" s="92"/>
      <c r="P301" s="237">
        <f>O301*H301</f>
        <v>0</v>
      </c>
      <c r="Q301" s="237">
        <v>0.00050000000000000001</v>
      </c>
      <c r="R301" s="237">
        <f>Q301*H301</f>
        <v>0.019264500000000004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480</v>
      </c>
      <c r="AT301" s="239" t="s">
        <v>420</v>
      </c>
      <c r="AU301" s="239" t="s">
        <v>85</v>
      </c>
      <c r="AY301" s="18" t="s">
        <v>224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363</v>
      </c>
      <c r="BM301" s="239" t="s">
        <v>3200</v>
      </c>
    </row>
    <row r="302" s="14" customFormat="1">
      <c r="A302" s="14"/>
      <c r="B302" s="252"/>
      <c r="C302" s="253"/>
      <c r="D302" s="243" t="s">
        <v>233</v>
      </c>
      <c r="E302" s="253"/>
      <c r="F302" s="255" t="s">
        <v>3201</v>
      </c>
      <c r="G302" s="253"/>
      <c r="H302" s="256">
        <v>38.529000000000003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233</v>
      </c>
      <c r="AU302" s="262" t="s">
        <v>85</v>
      </c>
      <c r="AV302" s="14" t="s">
        <v>85</v>
      </c>
      <c r="AW302" s="14" t="s">
        <v>4</v>
      </c>
      <c r="AX302" s="14" t="s">
        <v>83</v>
      </c>
      <c r="AY302" s="262" t="s">
        <v>224</v>
      </c>
    </row>
    <row r="303" s="2" customFormat="1" ht="24.15" customHeight="1">
      <c r="A303" s="39"/>
      <c r="B303" s="40"/>
      <c r="C303" s="228" t="s">
        <v>755</v>
      </c>
      <c r="D303" s="228" t="s">
        <v>226</v>
      </c>
      <c r="E303" s="229" t="s">
        <v>1405</v>
      </c>
      <c r="F303" s="230" t="s">
        <v>1406</v>
      </c>
      <c r="G303" s="231" t="s">
        <v>296</v>
      </c>
      <c r="H303" s="232">
        <v>62</v>
      </c>
      <c r="I303" s="233"/>
      <c r="J303" s="234">
        <f>ROUND(I303*H303,2)</f>
        <v>0</v>
      </c>
      <c r="K303" s="230" t="s">
        <v>230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363</v>
      </c>
      <c r="AT303" s="239" t="s">
        <v>226</v>
      </c>
      <c r="AU303" s="239" t="s">
        <v>85</v>
      </c>
      <c r="AY303" s="18" t="s">
        <v>224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363</v>
      </c>
      <c r="BM303" s="239" t="s">
        <v>3202</v>
      </c>
    </row>
    <row r="304" s="2" customFormat="1" ht="24.15" customHeight="1">
      <c r="A304" s="39"/>
      <c r="B304" s="40"/>
      <c r="C304" s="285" t="s">
        <v>769</v>
      </c>
      <c r="D304" s="285" t="s">
        <v>420</v>
      </c>
      <c r="E304" s="286" t="s">
        <v>1419</v>
      </c>
      <c r="F304" s="287" t="s">
        <v>1420</v>
      </c>
      <c r="G304" s="288" t="s">
        <v>296</v>
      </c>
      <c r="H304" s="289">
        <v>68.200000000000003</v>
      </c>
      <c r="I304" s="290"/>
      <c r="J304" s="291">
        <f>ROUND(I304*H304,2)</f>
        <v>0</v>
      </c>
      <c r="K304" s="287" t="s">
        <v>230</v>
      </c>
      <c r="L304" s="292"/>
      <c r="M304" s="293" t="s">
        <v>1</v>
      </c>
      <c r="N304" s="294" t="s">
        <v>41</v>
      </c>
      <c r="O304" s="92"/>
      <c r="P304" s="237">
        <f>O304*H304</f>
        <v>0</v>
      </c>
      <c r="Q304" s="237">
        <v>0.00017000000000000001</v>
      </c>
      <c r="R304" s="237">
        <f>Q304*H304</f>
        <v>0.011594000000000002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480</v>
      </c>
      <c r="AT304" s="239" t="s">
        <v>420</v>
      </c>
      <c r="AU304" s="239" t="s">
        <v>85</v>
      </c>
      <c r="AY304" s="18" t="s">
        <v>224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83</v>
      </c>
      <c r="BK304" s="240">
        <f>ROUND(I304*H304,2)</f>
        <v>0</v>
      </c>
      <c r="BL304" s="18" t="s">
        <v>363</v>
      </c>
      <c r="BM304" s="239" t="s">
        <v>3203</v>
      </c>
    </row>
    <row r="305" s="14" customFormat="1">
      <c r="A305" s="14"/>
      <c r="B305" s="252"/>
      <c r="C305" s="253"/>
      <c r="D305" s="243" t="s">
        <v>233</v>
      </c>
      <c r="E305" s="253"/>
      <c r="F305" s="255" t="s">
        <v>3204</v>
      </c>
      <c r="G305" s="253"/>
      <c r="H305" s="256">
        <v>68.200000000000003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233</v>
      </c>
      <c r="AU305" s="262" t="s">
        <v>85</v>
      </c>
      <c r="AV305" s="14" t="s">
        <v>85</v>
      </c>
      <c r="AW305" s="14" t="s">
        <v>4</v>
      </c>
      <c r="AX305" s="14" t="s">
        <v>83</v>
      </c>
      <c r="AY305" s="262" t="s">
        <v>224</v>
      </c>
    </row>
    <row r="306" s="2" customFormat="1" ht="24.15" customHeight="1">
      <c r="A306" s="39"/>
      <c r="B306" s="40"/>
      <c r="C306" s="228" t="s">
        <v>774</v>
      </c>
      <c r="D306" s="228" t="s">
        <v>226</v>
      </c>
      <c r="E306" s="229" t="s">
        <v>3205</v>
      </c>
      <c r="F306" s="230" t="s">
        <v>3206</v>
      </c>
      <c r="G306" s="231" t="s">
        <v>1282</v>
      </c>
      <c r="H306" s="295"/>
      <c r="I306" s="233"/>
      <c r="J306" s="234">
        <f>ROUND(I306*H306,2)</f>
        <v>0</v>
      </c>
      <c r="K306" s="230" t="s">
        <v>230</v>
      </c>
      <c r="L306" s="45"/>
      <c r="M306" s="235" t="s">
        <v>1</v>
      </c>
      <c r="N306" s="236" t="s">
        <v>41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363</v>
      </c>
      <c r="AT306" s="239" t="s">
        <v>226</v>
      </c>
      <c r="AU306" s="239" t="s">
        <v>85</v>
      </c>
      <c r="AY306" s="18" t="s">
        <v>224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83</v>
      </c>
      <c r="BK306" s="240">
        <f>ROUND(I306*H306,2)</f>
        <v>0</v>
      </c>
      <c r="BL306" s="18" t="s">
        <v>363</v>
      </c>
      <c r="BM306" s="239" t="s">
        <v>3207</v>
      </c>
    </row>
    <row r="307" s="12" customFormat="1" ht="22.8" customHeight="1">
      <c r="A307" s="12"/>
      <c r="B307" s="212"/>
      <c r="C307" s="213"/>
      <c r="D307" s="214" t="s">
        <v>75</v>
      </c>
      <c r="E307" s="226" t="s">
        <v>1522</v>
      </c>
      <c r="F307" s="226" t="s">
        <v>1523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SUM(P308:P326)</f>
        <v>0</v>
      </c>
      <c r="Q307" s="220"/>
      <c r="R307" s="221">
        <f>SUM(R308:R326)</f>
        <v>0</v>
      </c>
      <c r="S307" s="220"/>
      <c r="T307" s="222">
        <f>SUM(T308:T326)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85</v>
      </c>
      <c r="AT307" s="224" t="s">
        <v>75</v>
      </c>
      <c r="AU307" s="224" t="s">
        <v>83</v>
      </c>
      <c r="AY307" s="223" t="s">
        <v>224</v>
      </c>
      <c r="BK307" s="225">
        <f>SUM(BK308:BK326)</f>
        <v>0</v>
      </c>
    </row>
    <row r="308" s="2" customFormat="1" ht="66.75" customHeight="1">
      <c r="A308" s="39"/>
      <c r="B308" s="40"/>
      <c r="C308" s="228" t="s">
        <v>798</v>
      </c>
      <c r="D308" s="228" t="s">
        <v>226</v>
      </c>
      <c r="E308" s="229" t="s">
        <v>1562</v>
      </c>
      <c r="F308" s="230" t="s">
        <v>1563</v>
      </c>
      <c r="G308" s="231" t="s">
        <v>296</v>
      </c>
      <c r="H308" s="232">
        <v>110.128</v>
      </c>
      <c r="I308" s="233"/>
      <c r="J308" s="234">
        <f>ROUND(I308*H308,2)</f>
        <v>0</v>
      </c>
      <c r="K308" s="230" t="s">
        <v>1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363</v>
      </c>
      <c r="AT308" s="239" t="s">
        <v>226</v>
      </c>
      <c r="AU308" s="239" t="s">
        <v>85</v>
      </c>
      <c r="AY308" s="18" t="s">
        <v>224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363</v>
      </c>
      <c r="BM308" s="239" t="s">
        <v>3208</v>
      </c>
    </row>
    <row r="309" s="14" customFormat="1">
      <c r="A309" s="14"/>
      <c r="B309" s="252"/>
      <c r="C309" s="253"/>
      <c r="D309" s="243" t="s">
        <v>233</v>
      </c>
      <c r="E309" s="254" t="s">
        <v>1</v>
      </c>
      <c r="F309" s="255" t="s">
        <v>3209</v>
      </c>
      <c r="G309" s="253"/>
      <c r="H309" s="256">
        <v>64.605000000000004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233</v>
      </c>
      <c r="AU309" s="262" t="s">
        <v>85</v>
      </c>
      <c r="AV309" s="14" t="s">
        <v>85</v>
      </c>
      <c r="AW309" s="14" t="s">
        <v>32</v>
      </c>
      <c r="AX309" s="14" t="s">
        <v>76</v>
      </c>
      <c r="AY309" s="262" t="s">
        <v>224</v>
      </c>
    </row>
    <row r="310" s="14" customFormat="1">
      <c r="A310" s="14"/>
      <c r="B310" s="252"/>
      <c r="C310" s="253"/>
      <c r="D310" s="243" t="s">
        <v>233</v>
      </c>
      <c r="E310" s="254" t="s">
        <v>1</v>
      </c>
      <c r="F310" s="255" t="s">
        <v>3210</v>
      </c>
      <c r="G310" s="253"/>
      <c r="H310" s="256">
        <v>23.972000000000001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233</v>
      </c>
      <c r="AU310" s="262" t="s">
        <v>85</v>
      </c>
      <c r="AV310" s="14" t="s">
        <v>85</v>
      </c>
      <c r="AW310" s="14" t="s">
        <v>32</v>
      </c>
      <c r="AX310" s="14" t="s">
        <v>76</v>
      </c>
      <c r="AY310" s="262" t="s">
        <v>224</v>
      </c>
    </row>
    <row r="311" s="14" customFormat="1">
      <c r="A311" s="14"/>
      <c r="B311" s="252"/>
      <c r="C311" s="253"/>
      <c r="D311" s="243" t="s">
        <v>233</v>
      </c>
      <c r="E311" s="254" t="s">
        <v>1</v>
      </c>
      <c r="F311" s="255" t="s">
        <v>3211</v>
      </c>
      <c r="G311" s="253"/>
      <c r="H311" s="256">
        <v>10.881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233</v>
      </c>
      <c r="AU311" s="262" t="s">
        <v>85</v>
      </c>
      <c r="AV311" s="14" t="s">
        <v>85</v>
      </c>
      <c r="AW311" s="14" t="s">
        <v>32</v>
      </c>
      <c r="AX311" s="14" t="s">
        <v>76</v>
      </c>
      <c r="AY311" s="262" t="s">
        <v>224</v>
      </c>
    </row>
    <row r="312" s="14" customFormat="1">
      <c r="A312" s="14"/>
      <c r="B312" s="252"/>
      <c r="C312" s="253"/>
      <c r="D312" s="243" t="s">
        <v>233</v>
      </c>
      <c r="E312" s="254" t="s">
        <v>1</v>
      </c>
      <c r="F312" s="255" t="s">
        <v>3212</v>
      </c>
      <c r="G312" s="253"/>
      <c r="H312" s="256">
        <v>10.67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233</v>
      </c>
      <c r="AU312" s="262" t="s">
        <v>85</v>
      </c>
      <c r="AV312" s="14" t="s">
        <v>85</v>
      </c>
      <c r="AW312" s="14" t="s">
        <v>32</v>
      </c>
      <c r="AX312" s="14" t="s">
        <v>76</v>
      </c>
      <c r="AY312" s="262" t="s">
        <v>224</v>
      </c>
    </row>
    <row r="313" s="15" customFormat="1">
      <c r="A313" s="15"/>
      <c r="B313" s="263"/>
      <c r="C313" s="264"/>
      <c r="D313" s="243" t="s">
        <v>233</v>
      </c>
      <c r="E313" s="265" t="s">
        <v>1</v>
      </c>
      <c r="F313" s="266" t="s">
        <v>237</v>
      </c>
      <c r="G313" s="264"/>
      <c r="H313" s="267">
        <v>110.128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3" t="s">
        <v>233</v>
      </c>
      <c r="AU313" s="273" t="s">
        <v>85</v>
      </c>
      <c r="AV313" s="15" t="s">
        <v>231</v>
      </c>
      <c r="AW313" s="15" t="s">
        <v>32</v>
      </c>
      <c r="AX313" s="15" t="s">
        <v>83</v>
      </c>
      <c r="AY313" s="273" t="s">
        <v>224</v>
      </c>
    </row>
    <row r="314" s="2" customFormat="1" ht="66.75" customHeight="1">
      <c r="A314" s="39"/>
      <c r="B314" s="40"/>
      <c r="C314" s="228" t="s">
        <v>802</v>
      </c>
      <c r="D314" s="228" t="s">
        <v>226</v>
      </c>
      <c r="E314" s="229" t="s">
        <v>3213</v>
      </c>
      <c r="F314" s="230" t="s">
        <v>3214</v>
      </c>
      <c r="G314" s="231" t="s">
        <v>296</v>
      </c>
      <c r="H314" s="232">
        <v>22.66</v>
      </c>
      <c r="I314" s="233"/>
      <c r="J314" s="234">
        <f>ROUND(I314*H314,2)</f>
        <v>0</v>
      </c>
      <c r="K314" s="230" t="s">
        <v>1</v>
      </c>
      <c r="L314" s="45"/>
      <c r="M314" s="235" t="s">
        <v>1</v>
      </c>
      <c r="N314" s="236" t="s">
        <v>41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363</v>
      </c>
      <c r="AT314" s="239" t="s">
        <v>226</v>
      </c>
      <c r="AU314" s="239" t="s">
        <v>85</v>
      </c>
      <c r="AY314" s="18" t="s">
        <v>224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363</v>
      </c>
      <c r="BM314" s="239" t="s">
        <v>3215</v>
      </c>
    </row>
    <row r="315" s="13" customFormat="1">
      <c r="A315" s="13"/>
      <c r="B315" s="241"/>
      <c r="C315" s="242"/>
      <c r="D315" s="243" t="s">
        <v>233</v>
      </c>
      <c r="E315" s="244" t="s">
        <v>1</v>
      </c>
      <c r="F315" s="245" t="s">
        <v>1553</v>
      </c>
      <c r="G315" s="242"/>
      <c r="H315" s="244" t="s">
        <v>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233</v>
      </c>
      <c r="AU315" s="251" t="s">
        <v>85</v>
      </c>
      <c r="AV315" s="13" t="s">
        <v>83</v>
      </c>
      <c r="AW315" s="13" t="s">
        <v>32</v>
      </c>
      <c r="AX315" s="13" t="s">
        <v>76</v>
      </c>
      <c r="AY315" s="251" t="s">
        <v>224</v>
      </c>
    </row>
    <row r="316" s="14" customFormat="1">
      <c r="A316" s="14"/>
      <c r="B316" s="252"/>
      <c r="C316" s="253"/>
      <c r="D316" s="243" t="s">
        <v>233</v>
      </c>
      <c r="E316" s="254" t="s">
        <v>1</v>
      </c>
      <c r="F316" s="255" t="s">
        <v>3216</v>
      </c>
      <c r="G316" s="253"/>
      <c r="H316" s="256">
        <v>22.66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233</v>
      </c>
      <c r="AU316" s="262" t="s">
        <v>85</v>
      </c>
      <c r="AV316" s="14" t="s">
        <v>85</v>
      </c>
      <c r="AW316" s="14" t="s">
        <v>32</v>
      </c>
      <c r="AX316" s="14" t="s">
        <v>83</v>
      </c>
      <c r="AY316" s="262" t="s">
        <v>224</v>
      </c>
    </row>
    <row r="317" s="2" customFormat="1" ht="62.7" customHeight="1">
      <c r="A317" s="39"/>
      <c r="B317" s="40"/>
      <c r="C317" s="228" t="s">
        <v>810</v>
      </c>
      <c r="D317" s="228" t="s">
        <v>226</v>
      </c>
      <c r="E317" s="229" t="s">
        <v>1568</v>
      </c>
      <c r="F317" s="230" t="s">
        <v>1569</v>
      </c>
      <c r="G317" s="231" t="s">
        <v>296</v>
      </c>
      <c r="H317" s="232">
        <v>22.722999999999999</v>
      </c>
      <c r="I317" s="233"/>
      <c r="J317" s="234">
        <f>ROUND(I317*H317,2)</f>
        <v>0</v>
      </c>
      <c r="K317" s="230" t="s">
        <v>1</v>
      </c>
      <c r="L317" s="45"/>
      <c r="M317" s="235" t="s">
        <v>1</v>
      </c>
      <c r="N317" s="236" t="s">
        <v>41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363</v>
      </c>
      <c r="AT317" s="239" t="s">
        <v>226</v>
      </c>
      <c r="AU317" s="239" t="s">
        <v>85</v>
      </c>
      <c r="AY317" s="18" t="s">
        <v>224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83</v>
      </c>
      <c r="BK317" s="240">
        <f>ROUND(I317*H317,2)</f>
        <v>0</v>
      </c>
      <c r="BL317" s="18" t="s">
        <v>363</v>
      </c>
      <c r="BM317" s="239" t="s">
        <v>3217</v>
      </c>
    </row>
    <row r="318" s="13" customFormat="1">
      <c r="A318" s="13"/>
      <c r="B318" s="241"/>
      <c r="C318" s="242"/>
      <c r="D318" s="243" t="s">
        <v>233</v>
      </c>
      <c r="E318" s="244" t="s">
        <v>1</v>
      </c>
      <c r="F318" s="245" t="s">
        <v>1571</v>
      </c>
      <c r="G318" s="242"/>
      <c r="H318" s="244" t="s">
        <v>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233</v>
      </c>
      <c r="AU318" s="251" t="s">
        <v>85</v>
      </c>
      <c r="AV318" s="13" t="s">
        <v>83</v>
      </c>
      <c r="AW318" s="13" t="s">
        <v>32</v>
      </c>
      <c r="AX318" s="13" t="s">
        <v>76</v>
      </c>
      <c r="AY318" s="251" t="s">
        <v>224</v>
      </c>
    </row>
    <row r="319" s="14" customFormat="1">
      <c r="A319" s="14"/>
      <c r="B319" s="252"/>
      <c r="C319" s="253"/>
      <c r="D319" s="243" t="s">
        <v>233</v>
      </c>
      <c r="E319" s="254" t="s">
        <v>1</v>
      </c>
      <c r="F319" s="255" t="s">
        <v>3218</v>
      </c>
      <c r="G319" s="253"/>
      <c r="H319" s="256">
        <v>22.722999999999999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233</v>
      </c>
      <c r="AU319" s="262" t="s">
        <v>85</v>
      </c>
      <c r="AV319" s="14" t="s">
        <v>85</v>
      </c>
      <c r="AW319" s="14" t="s">
        <v>32</v>
      </c>
      <c r="AX319" s="14" t="s">
        <v>83</v>
      </c>
      <c r="AY319" s="262" t="s">
        <v>224</v>
      </c>
    </row>
    <row r="320" s="2" customFormat="1" ht="66.75" customHeight="1">
      <c r="A320" s="39"/>
      <c r="B320" s="40"/>
      <c r="C320" s="228" t="s">
        <v>816</v>
      </c>
      <c r="D320" s="228" t="s">
        <v>226</v>
      </c>
      <c r="E320" s="229" t="s">
        <v>1574</v>
      </c>
      <c r="F320" s="230" t="s">
        <v>3219</v>
      </c>
      <c r="G320" s="231" t="s">
        <v>296</v>
      </c>
      <c r="H320" s="232">
        <v>63.359999999999999</v>
      </c>
      <c r="I320" s="233"/>
      <c r="J320" s="234">
        <f>ROUND(I320*H320,2)</f>
        <v>0</v>
      </c>
      <c r="K320" s="230" t="s">
        <v>1</v>
      </c>
      <c r="L320" s="45"/>
      <c r="M320" s="235" t="s">
        <v>1</v>
      </c>
      <c r="N320" s="236" t="s">
        <v>41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363</v>
      </c>
      <c r="AT320" s="239" t="s">
        <v>226</v>
      </c>
      <c r="AU320" s="239" t="s">
        <v>85</v>
      </c>
      <c r="AY320" s="18" t="s">
        <v>224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83</v>
      </c>
      <c r="BK320" s="240">
        <f>ROUND(I320*H320,2)</f>
        <v>0</v>
      </c>
      <c r="BL320" s="18" t="s">
        <v>363</v>
      </c>
      <c r="BM320" s="239" t="s">
        <v>3220</v>
      </c>
    </row>
    <row r="321" s="13" customFormat="1">
      <c r="A321" s="13"/>
      <c r="B321" s="241"/>
      <c r="C321" s="242"/>
      <c r="D321" s="243" t="s">
        <v>233</v>
      </c>
      <c r="E321" s="244" t="s">
        <v>1</v>
      </c>
      <c r="F321" s="245" t="s">
        <v>900</v>
      </c>
      <c r="G321" s="242"/>
      <c r="H321" s="244" t="s">
        <v>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233</v>
      </c>
      <c r="AU321" s="251" t="s">
        <v>85</v>
      </c>
      <c r="AV321" s="13" t="s">
        <v>83</v>
      </c>
      <c r="AW321" s="13" t="s">
        <v>32</v>
      </c>
      <c r="AX321" s="13" t="s">
        <v>76</v>
      </c>
      <c r="AY321" s="251" t="s">
        <v>224</v>
      </c>
    </row>
    <row r="322" s="14" customFormat="1">
      <c r="A322" s="14"/>
      <c r="B322" s="252"/>
      <c r="C322" s="253"/>
      <c r="D322" s="243" t="s">
        <v>233</v>
      </c>
      <c r="E322" s="254" t="s">
        <v>1</v>
      </c>
      <c r="F322" s="255" t="s">
        <v>3221</v>
      </c>
      <c r="G322" s="253"/>
      <c r="H322" s="256">
        <v>55.340000000000003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233</v>
      </c>
      <c r="AU322" s="262" t="s">
        <v>85</v>
      </c>
      <c r="AV322" s="14" t="s">
        <v>85</v>
      </c>
      <c r="AW322" s="14" t="s">
        <v>32</v>
      </c>
      <c r="AX322" s="14" t="s">
        <v>76</v>
      </c>
      <c r="AY322" s="262" t="s">
        <v>224</v>
      </c>
    </row>
    <row r="323" s="14" customFormat="1">
      <c r="A323" s="14"/>
      <c r="B323" s="252"/>
      <c r="C323" s="253"/>
      <c r="D323" s="243" t="s">
        <v>233</v>
      </c>
      <c r="E323" s="254" t="s">
        <v>1</v>
      </c>
      <c r="F323" s="255" t="s">
        <v>3222</v>
      </c>
      <c r="G323" s="253"/>
      <c r="H323" s="256">
        <v>8.0199999999999996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233</v>
      </c>
      <c r="AU323" s="262" t="s">
        <v>85</v>
      </c>
      <c r="AV323" s="14" t="s">
        <v>85</v>
      </c>
      <c r="AW323" s="14" t="s">
        <v>32</v>
      </c>
      <c r="AX323" s="14" t="s">
        <v>76</v>
      </c>
      <c r="AY323" s="262" t="s">
        <v>224</v>
      </c>
    </row>
    <row r="324" s="15" customFormat="1">
      <c r="A324" s="15"/>
      <c r="B324" s="263"/>
      <c r="C324" s="264"/>
      <c r="D324" s="243" t="s">
        <v>233</v>
      </c>
      <c r="E324" s="265" t="s">
        <v>1</v>
      </c>
      <c r="F324" s="266" t="s">
        <v>237</v>
      </c>
      <c r="G324" s="264"/>
      <c r="H324" s="267">
        <v>63.359999999999999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3" t="s">
        <v>233</v>
      </c>
      <c r="AU324" s="273" t="s">
        <v>85</v>
      </c>
      <c r="AV324" s="15" t="s">
        <v>231</v>
      </c>
      <c r="AW324" s="15" t="s">
        <v>32</v>
      </c>
      <c r="AX324" s="15" t="s">
        <v>83</v>
      </c>
      <c r="AY324" s="273" t="s">
        <v>224</v>
      </c>
    </row>
    <row r="325" s="2" customFormat="1" ht="24.15" customHeight="1">
      <c r="A325" s="39"/>
      <c r="B325" s="40"/>
      <c r="C325" s="228" t="s">
        <v>828</v>
      </c>
      <c r="D325" s="228" t="s">
        <v>226</v>
      </c>
      <c r="E325" s="229" t="s">
        <v>1604</v>
      </c>
      <c r="F325" s="230" t="s">
        <v>1605</v>
      </c>
      <c r="G325" s="231" t="s">
        <v>296</v>
      </c>
      <c r="H325" s="232">
        <v>220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41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363</v>
      </c>
      <c r="AT325" s="239" t="s">
        <v>226</v>
      </c>
      <c r="AU325" s="239" t="s">
        <v>85</v>
      </c>
      <c r="AY325" s="18" t="s">
        <v>224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83</v>
      </c>
      <c r="BK325" s="240">
        <f>ROUND(I325*H325,2)</f>
        <v>0</v>
      </c>
      <c r="BL325" s="18" t="s">
        <v>363</v>
      </c>
      <c r="BM325" s="239" t="s">
        <v>3223</v>
      </c>
    </row>
    <row r="326" s="2" customFormat="1" ht="24.15" customHeight="1">
      <c r="A326" s="39"/>
      <c r="B326" s="40"/>
      <c r="C326" s="228" t="s">
        <v>838</v>
      </c>
      <c r="D326" s="228" t="s">
        <v>226</v>
      </c>
      <c r="E326" s="229" t="s">
        <v>1609</v>
      </c>
      <c r="F326" s="230" t="s">
        <v>1610</v>
      </c>
      <c r="G326" s="231" t="s">
        <v>1282</v>
      </c>
      <c r="H326" s="295"/>
      <c r="I326" s="233"/>
      <c r="J326" s="234">
        <f>ROUND(I326*H326,2)</f>
        <v>0</v>
      </c>
      <c r="K326" s="230" t="s">
        <v>230</v>
      </c>
      <c r="L326" s="45"/>
      <c r="M326" s="235" t="s">
        <v>1</v>
      </c>
      <c r="N326" s="236" t="s">
        <v>41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363</v>
      </c>
      <c r="AT326" s="239" t="s">
        <v>226</v>
      </c>
      <c r="AU326" s="239" t="s">
        <v>85</v>
      </c>
      <c r="AY326" s="18" t="s">
        <v>224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83</v>
      </c>
      <c r="BK326" s="240">
        <f>ROUND(I326*H326,2)</f>
        <v>0</v>
      </c>
      <c r="BL326" s="18" t="s">
        <v>363</v>
      </c>
      <c r="BM326" s="239" t="s">
        <v>3224</v>
      </c>
    </row>
    <row r="327" s="12" customFormat="1" ht="22.8" customHeight="1">
      <c r="A327" s="12"/>
      <c r="B327" s="212"/>
      <c r="C327" s="213"/>
      <c r="D327" s="214" t="s">
        <v>75</v>
      </c>
      <c r="E327" s="226" t="s">
        <v>1612</v>
      </c>
      <c r="F327" s="226" t="s">
        <v>1613</v>
      </c>
      <c r="G327" s="213"/>
      <c r="H327" s="213"/>
      <c r="I327" s="216"/>
      <c r="J327" s="227">
        <f>BK327</f>
        <v>0</v>
      </c>
      <c r="K327" s="213"/>
      <c r="L327" s="218"/>
      <c r="M327" s="219"/>
      <c r="N327" s="220"/>
      <c r="O327" s="220"/>
      <c r="P327" s="221">
        <f>SUM(P328:P347)</f>
        <v>0</v>
      </c>
      <c r="Q327" s="220"/>
      <c r="R327" s="221">
        <f>SUM(R328:R347)</f>
        <v>0.19851549999999996</v>
      </c>
      <c r="S327" s="220"/>
      <c r="T327" s="222">
        <f>SUM(T328:T347)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3" t="s">
        <v>85</v>
      </c>
      <c r="AT327" s="224" t="s">
        <v>75</v>
      </c>
      <c r="AU327" s="224" t="s">
        <v>83</v>
      </c>
      <c r="AY327" s="223" t="s">
        <v>224</v>
      </c>
      <c r="BK327" s="225">
        <f>SUM(BK328:BK347)</f>
        <v>0</v>
      </c>
    </row>
    <row r="328" s="2" customFormat="1" ht="33" customHeight="1">
      <c r="A328" s="39"/>
      <c r="B328" s="40"/>
      <c r="C328" s="228" t="s">
        <v>842</v>
      </c>
      <c r="D328" s="228" t="s">
        <v>226</v>
      </c>
      <c r="E328" s="229" t="s">
        <v>3225</v>
      </c>
      <c r="F328" s="230" t="s">
        <v>3226</v>
      </c>
      <c r="G328" s="231" t="s">
        <v>416</v>
      </c>
      <c r="H328" s="232">
        <v>9.9000000000000004</v>
      </c>
      <c r="I328" s="233"/>
      <c r="J328" s="234">
        <f>ROUND(I328*H328,2)</f>
        <v>0</v>
      </c>
      <c r="K328" s="230" t="s">
        <v>230</v>
      </c>
      <c r="L328" s="45"/>
      <c r="M328" s="235" t="s">
        <v>1</v>
      </c>
      <c r="N328" s="236" t="s">
        <v>41</v>
      </c>
      <c r="O328" s="92"/>
      <c r="P328" s="237">
        <f>O328*H328</f>
        <v>0</v>
      </c>
      <c r="Q328" s="237">
        <v>0.0043299999999999996</v>
      </c>
      <c r="R328" s="237">
        <f>Q328*H328</f>
        <v>0.042866999999999995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363</v>
      </c>
      <c r="AT328" s="239" t="s">
        <v>226</v>
      </c>
      <c r="AU328" s="239" t="s">
        <v>85</v>
      </c>
      <c r="AY328" s="18" t="s">
        <v>224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83</v>
      </c>
      <c r="BK328" s="240">
        <f>ROUND(I328*H328,2)</f>
        <v>0</v>
      </c>
      <c r="BL328" s="18" t="s">
        <v>363</v>
      </c>
      <c r="BM328" s="239" t="s">
        <v>3227</v>
      </c>
    </row>
    <row r="329" s="14" customFormat="1">
      <c r="A329" s="14"/>
      <c r="B329" s="252"/>
      <c r="C329" s="253"/>
      <c r="D329" s="243" t="s">
        <v>233</v>
      </c>
      <c r="E329" s="254" t="s">
        <v>1</v>
      </c>
      <c r="F329" s="255" t="s">
        <v>3228</v>
      </c>
      <c r="G329" s="253"/>
      <c r="H329" s="256">
        <v>9.9000000000000004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233</v>
      </c>
      <c r="AU329" s="262" t="s">
        <v>85</v>
      </c>
      <c r="AV329" s="14" t="s">
        <v>85</v>
      </c>
      <c r="AW329" s="14" t="s">
        <v>32</v>
      </c>
      <c r="AX329" s="14" t="s">
        <v>83</v>
      </c>
      <c r="AY329" s="262" t="s">
        <v>224</v>
      </c>
    </row>
    <row r="330" s="2" customFormat="1" ht="33" customHeight="1">
      <c r="A330" s="39"/>
      <c r="B330" s="40"/>
      <c r="C330" s="228" t="s">
        <v>846</v>
      </c>
      <c r="D330" s="228" t="s">
        <v>226</v>
      </c>
      <c r="E330" s="229" t="s">
        <v>3229</v>
      </c>
      <c r="F330" s="230" t="s">
        <v>3230</v>
      </c>
      <c r="G330" s="231" t="s">
        <v>416</v>
      </c>
      <c r="H330" s="232">
        <v>2.2000000000000002</v>
      </c>
      <c r="I330" s="233"/>
      <c r="J330" s="234">
        <f>ROUND(I330*H330,2)</f>
        <v>0</v>
      </c>
      <c r="K330" s="230" t="s">
        <v>1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0.0035799999999999998</v>
      </c>
      <c r="R330" s="237">
        <f>Q330*H330</f>
        <v>0.0078760000000000011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363</v>
      </c>
      <c r="AT330" s="239" t="s">
        <v>226</v>
      </c>
      <c r="AU330" s="239" t="s">
        <v>85</v>
      </c>
      <c r="AY330" s="18" t="s">
        <v>224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363</v>
      </c>
      <c r="BM330" s="239" t="s">
        <v>3231</v>
      </c>
    </row>
    <row r="331" s="14" customFormat="1">
      <c r="A331" s="14"/>
      <c r="B331" s="252"/>
      <c r="C331" s="253"/>
      <c r="D331" s="243" t="s">
        <v>233</v>
      </c>
      <c r="E331" s="254" t="s">
        <v>1</v>
      </c>
      <c r="F331" s="255" t="s">
        <v>3232</v>
      </c>
      <c r="G331" s="253"/>
      <c r="H331" s="256">
        <v>2.2000000000000002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233</v>
      </c>
      <c r="AU331" s="262" t="s">
        <v>85</v>
      </c>
      <c r="AV331" s="14" t="s">
        <v>85</v>
      </c>
      <c r="AW331" s="14" t="s">
        <v>32</v>
      </c>
      <c r="AX331" s="14" t="s">
        <v>83</v>
      </c>
      <c r="AY331" s="262" t="s">
        <v>224</v>
      </c>
    </row>
    <row r="332" s="2" customFormat="1" ht="37.8" customHeight="1">
      <c r="A332" s="39"/>
      <c r="B332" s="40"/>
      <c r="C332" s="228" t="s">
        <v>848</v>
      </c>
      <c r="D332" s="228" t="s">
        <v>226</v>
      </c>
      <c r="E332" s="229" t="s">
        <v>3233</v>
      </c>
      <c r="F332" s="230" t="s">
        <v>3234</v>
      </c>
      <c r="G332" s="231" t="s">
        <v>416</v>
      </c>
      <c r="H332" s="232">
        <v>23.199999999999999</v>
      </c>
      <c r="I332" s="233"/>
      <c r="J332" s="234">
        <f>ROUND(I332*H332,2)</f>
        <v>0</v>
      </c>
      <c r="K332" s="230" t="s">
        <v>230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0.0029099999999999998</v>
      </c>
      <c r="R332" s="237">
        <f>Q332*H332</f>
        <v>0.067511999999999989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363</v>
      </c>
      <c r="AT332" s="239" t="s">
        <v>226</v>
      </c>
      <c r="AU332" s="239" t="s">
        <v>85</v>
      </c>
      <c r="AY332" s="18" t="s">
        <v>224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363</v>
      </c>
      <c r="BM332" s="239" t="s">
        <v>3235</v>
      </c>
    </row>
    <row r="333" s="14" customFormat="1">
      <c r="A333" s="14"/>
      <c r="B333" s="252"/>
      <c r="C333" s="253"/>
      <c r="D333" s="243" t="s">
        <v>233</v>
      </c>
      <c r="E333" s="254" t="s">
        <v>1</v>
      </c>
      <c r="F333" s="255" t="s">
        <v>3236</v>
      </c>
      <c r="G333" s="253"/>
      <c r="H333" s="256">
        <v>23.199999999999999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233</v>
      </c>
      <c r="AU333" s="262" t="s">
        <v>85</v>
      </c>
      <c r="AV333" s="14" t="s">
        <v>85</v>
      </c>
      <c r="AW333" s="14" t="s">
        <v>32</v>
      </c>
      <c r="AX333" s="14" t="s">
        <v>83</v>
      </c>
      <c r="AY333" s="262" t="s">
        <v>224</v>
      </c>
    </row>
    <row r="334" s="2" customFormat="1" ht="37.8" customHeight="1">
      <c r="A334" s="39"/>
      <c r="B334" s="40"/>
      <c r="C334" s="228" t="s">
        <v>852</v>
      </c>
      <c r="D334" s="228" t="s">
        <v>226</v>
      </c>
      <c r="E334" s="229" t="s">
        <v>1693</v>
      </c>
      <c r="F334" s="230" t="s">
        <v>3237</v>
      </c>
      <c r="G334" s="231" t="s">
        <v>416</v>
      </c>
      <c r="H334" s="232">
        <v>9.5999999999999996</v>
      </c>
      <c r="I334" s="233"/>
      <c r="J334" s="234">
        <f>ROUND(I334*H334,2)</f>
        <v>0</v>
      </c>
      <c r="K334" s="230" t="s">
        <v>230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0.0043800000000000002</v>
      </c>
      <c r="R334" s="237">
        <f>Q334*H334</f>
        <v>0.042048000000000002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363</v>
      </c>
      <c r="AT334" s="239" t="s">
        <v>226</v>
      </c>
      <c r="AU334" s="239" t="s">
        <v>85</v>
      </c>
      <c r="AY334" s="18" t="s">
        <v>224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363</v>
      </c>
      <c r="BM334" s="239" t="s">
        <v>3238</v>
      </c>
    </row>
    <row r="335" s="14" customFormat="1">
      <c r="A335" s="14"/>
      <c r="B335" s="252"/>
      <c r="C335" s="253"/>
      <c r="D335" s="243" t="s">
        <v>233</v>
      </c>
      <c r="E335" s="254" t="s">
        <v>1</v>
      </c>
      <c r="F335" s="255" t="s">
        <v>3239</v>
      </c>
      <c r="G335" s="253"/>
      <c r="H335" s="256">
        <v>9.5999999999999996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233</v>
      </c>
      <c r="AU335" s="262" t="s">
        <v>85</v>
      </c>
      <c r="AV335" s="14" t="s">
        <v>85</v>
      </c>
      <c r="AW335" s="14" t="s">
        <v>32</v>
      </c>
      <c r="AX335" s="14" t="s">
        <v>83</v>
      </c>
      <c r="AY335" s="262" t="s">
        <v>224</v>
      </c>
    </row>
    <row r="336" s="2" customFormat="1" ht="33" customHeight="1">
      <c r="A336" s="39"/>
      <c r="B336" s="40"/>
      <c r="C336" s="228" t="s">
        <v>856</v>
      </c>
      <c r="D336" s="228" t="s">
        <v>226</v>
      </c>
      <c r="E336" s="229" t="s">
        <v>3240</v>
      </c>
      <c r="F336" s="230" t="s">
        <v>3241</v>
      </c>
      <c r="G336" s="231" t="s">
        <v>416</v>
      </c>
      <c r="H336" s="232">
        <v>4.1500000000000004</v>
      </c>
      <c r="I336" s="233"/>
      <c r="J336" s="234">
        <f>ROUND(I336*H336,2)</f>
        <v>0</v>
      </c>
      <c r="K336" s="230" t="s">
        <v>230</v>
      </c>
      <c r="L336" s="45"/>
      <c r="M336" s="235" t="s">
        <v>1</v>
      </c>
      <c r="N336" s="236" t="s">
        <v>41</v>
      </c>
      <c r="O336" s="92"/>
      <c r="P336" s="237">
        <f>O336*H336</f>
        <v>0</v>
      </c>
      <c r="Q336" s="237">
        <v>0.0022200000000000002</v>
      </c>
      <c r="R336" s="237">
        <f>Q336*H336</f>
        <v>0.0092130000000000007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363</v>
      </c>
      <c r="AT336" s="239" t="s">
        <v>226</v>
      </c>
      <c r="AU336" s="239" t="s">
        <v>85</v>
      </c>
      <c r="AY336" s="18" t="s">
        <v>224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363</v>
      </c>
      <c r="BM336" s="239" t="s">
        <v>3242</v>
      </c>
    </row>
    <row r="337" s="14" customFormat="1">
      <c r="A337" s="14"/>
      <c r="B337" s="252"/>
      <c r="C337" s="253"/>
      <c r="D337" s="243" t="s">
        <v>233</v>
      </c>
      <c r="E337" s="254" t="s">
        <v>1</v>
      </c>
      <c r="F337" s="255" t="s">
        <v>3243</v>
      </c>
      <c r="G337" s="253"/>
      <c r="H337" s="256">
        <v>4.1500000000000004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233</v>
      </c>
      <c r="AU337" s="262" t="s">
        <v>85</v>
      </c>
      <c r="AV337" s="14" t="s">
        <v>85</v>
      </c>
      <c r="AW337" s="14" t="s">
        <v>32</v>
      </c>
      <c r="AX337" s="14" t="s">
        <v>83</v>
      </c>
      <c r="AY337" s="262" t="s">
        <v>224</v>
      </c>
    </row>
    <row r="338" s="2" customFormat="1" ht="24.15" customHeight="1">
      <c r="A338" s="39"/>
      <c r="B338" s="40"/>
      <c r="C338" s="228" t="s">
        <v>860</v>
      </c>
      <c r="D338" s="228" t="s">
        <v>226</v>
      </c>
      <c r="E338" s="229" t="s">
        <v>3244</v>
      </c>
      <c r="F338" s="230" t="s">
        <v>3245</v>
      </c>
      <c r="G338" s="231" t="s">
        <v>416</v>
      </c>
      <c r="H338" s="232">
        <v>2.2000000000000002</v>
      </c>
      <c r="I338" s="233"/>
      <c r="J338" s="234">
        <f>ROUND(I338*H338,2)</f>
        <v>0</v>
      </c>
      <c r="K338" s="230" t="s">
        <v>1</v>
      </c>
      <c r="L338" s="45"/>
      <c r="M338" s="235" t="s">
        <v>1</v>
      </c>
      <c r="N338" s="236" t="s">
        <v>41</v>
      </c>
      <c r="O338" s="92"/>
      <c r="P338" s="237">
        <f>O338*H338</f>
        <v>0</v>
      </c>
      <c r="Q338" s="237">
        <v>0.0029099999999999998</v>
      </c>
      <c r="R338" s="237">
        <f>Q338*H338</f>
        <v>0.0064019999999999997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363</v>
      </c>
      <c r="AT338" s="239" t="s">
        <v>226</v>
      </c>
      <c r="AU338" s="239" t="s">
        <v>85</v>
      </c>
      <c r="AY338" s="18" t="s">
        <v>224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83</v>
      </c>
      <c r="BK338" s="240">
        <f>ROUND(I338*H338,2)</f>
        <v>0</v>
      </c>
      <c r="BL338" s="18" t="s">
        <v>363</v>
      </c>
      <c r="BM338" s="239" t="s">
        <v>3246</v>
      </c>
    </row>
    <row r="339" s="14" customFormat="1">
      <c r="A339" s="14"/>
      <c r="B339" s="252"/>
      <c r="C339" s="253"/>
      <c r="D339" s="243" t="s">
        <v>233</v>
      </c>
      <c r="E339" s="254" t="s">
        <v>1</v>
      </c>
      <c r="F339" s="255" t="s">
        <v>3247</v>
      </c>
      <c r="G339" s="253"/>
      <c r="H339" s="256">
        <v>2.2000000000000002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2" t="s">
        <v>233</v>
      </c>
      <c r="AU339" s="262" t="s">
        <v>85</v>
      </c>
      <c r="AV339" s="14" t="s">
        <v>85</v>
      </c>
      <c r="AW339" s="14" t="s">
        <v>32</v>
      </c>
      <c r="AX339" s="14" t="s">
        <v>83</v>
      </c>
      <c r="AY339" s="262" t="s">
        <v>224</v>
      </c>
    </row>
    <row r="340" s="2" customFormat="1" ht="24.15" customHeight="1">
      <c r="A340" s="39"/>
      <c r="B340" s="40"/>
      <c r="C340" s="228" t="s">
        <v>873</v>
      </c>
      <c r="D340" s="228" t="s">
        <v>226</v>
      </c>
      <c r="E340" s="229" t="s">
        <v>3248</v>
      </c>
      <c r="F340" s="230" t="s">
        <v>3249</v>
      </c>
      <c r="G340" s="231" t="s">
        <v>416</v>
      </c>
      <c r="H340" s="232">
        <v>4.1500000000000004</v>
      </c>
      <c r="I340" s="233"/>
      <c r="J340" s="234">
        <f>ROUND(I340*H340,2)</f>
        <v>0</v>
      </c>
      <c r="K340" s="230" t="s">
        <v>1</v>
      </c>
      <c r="L340" s="45"/>
      <c r="M340" s="235" t="s">
        <v>1</v>
      </c>
      <c r="N340" s="236" t="s">
        <v>41</v>
      </c>
      <c r="O340" s="92"/>
      <c r="P340" s="237">
        <f>O340*H340</f>
        <v>0</v>
      </c>
      <c r="Q340" s="237">
        <v>0.0029099999999999998</v>
      </c>
      <c r="R340" s="237">
        <f>Q340*H340</f>
        <v>0.0120765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363</v>
      </c>
      <c r="AT340" s="239" t="s">
        <v>226</v>
      </c>
      <c r="AU340" s="239" t="s">
        <v>85</v>
      </c>
      <c r="AY340" s="18" t="s">
        <v>224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83</v>
      </c>
      <c r="BK340" s="240">
        <f>ROUND(I340*H340,2)</f>
        <v>0</v>
      </c>
      <c r="BL340" s="18" t="s">
        <v>363</v>
      </c>
      <c r="BM340" s="239" t="s">
        <v>3250</v>
      </c>
    </row>
    <row r="341" s="14" customFormat="1">
      <c r="A341" s="14"/>
      <c r="B341" s="252"/>
      <c r="C341" s="253"/>
      <c r="D341" s="243" t="s">
        <v>233</v>
      </c>
      <c r="E341" s="254" t="s">
        <v>1</v>
      </c>
      <c r="F341" s="255" t="s">
        <v>3243</v>
      </c>
      <c r="G341" s="253"/>
      <c r="H341" s="256">
        <v>4.1500000000000004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233</v>
      </c>
      <c r="AU341" s="262" t="s">
        <v>85</v>
      </c>
      <c r="AV341" s="14" t="s">
        <v>85</v>
      </c>
      <c r="AW341" s="14" t="s">
        <v>32</v>
      </c>
      <c r="AX341" s="14" t="s">
        <v>83</v>
      </c>
      <c r="AY341" s="262" t="s">
        <v>224</v>
      </c>
    </row>
    <row r="342" s="2" customFormat="1" ht="24.15" customHeight="1">
      <c r="A342" s="39"/>
      <c r="B342" s="40"/>
      <c r="C342" s="228" t="s">
        <v>876</v>
      </c>
      <c r="D342" s="228" t="s">
        <v>226</v>
      </c>
      <c r="E342" s="229" t="s">
        <v>1768</v>
      </c>
      <c r="F342" s="230" t="s">
        <v>3251</v>
      </c>
      <c r="G342" s="231" t="s">
        <v>416</v>
      </c>
      <c r="H342" s="232">
        <v>2.2000000000000002</v>
      </c>
      <c r="I342" s="233"/>
      <c r="J342" s="234">
        <f>ROUND(I342*H342,2)</f>
        <v>0</v>
      </c>
      <c r="K342" s="230" t="s">
        <v>1</v>
      </c>
      <c r="L342" s="45"/>
      <c r="M342" s="235" t="s">
        <v>1</v>
      </c>
      <c r="N342" s="236" t="s">
        <v>41</v>
      </c>
      <c r="O342" s="92"/>
      <c r="P342" s="237">
        <f>O342*H342</f>
        <v>0</v>
      </c>
      <c r="Q342" s="237">
        <v>0.0016299999999999999</v>
      </c>
      <c r="R342" s="237">
        <f>Q342*H342</f>
        <v>0.0035860000000000002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363</v>
      </c>
      <c r="AT342" s="239" t="s">
        <v>226</v>
      </c>
      <c r="AU342" s="239" t="s">
        <v>85</v>
      </c>
      <c r="AY342" s="18" t="s">
        <v>224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363</v>
      </c>
      <c r="BM342" s="239" t="s">
        <v>3252</v>
      </c>
    </row>
    <row r="343" s="14" customFormat="1">
      <c r="A343" s="14"/>
      <c r="B343" s="252"/>
      <c r="C343" s="253"/>
      <c r="D343" s="243" t="s">
        <v>233</v>
      </c>
      <c r="E343" s="254" t="s">
        <v>1</v>
      </c>
      <c r="F343" s="255" t="s">
        <v>3253</v>
      </c>
      <c r="G343" s="253"/>
      <c r="H343" s="256">
        <v>2.2000000000000002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2" t="s">
        <v>233</v>
      </c>
      <c r="AU343" s="262" t="s">
        <v>85</v>
      </c>
      <c r="AV343" s="14" t="s">
        <v>85</v>
      </c>
      <c r="AW343" s="14" t="s">
        <v>32</v>
      </c>
      <c r="AX343" s="14" t="s">
        <v>83</v>
      </c>
      <c r="AY343" s="262" t="s">
        <v>224</v>
      </c>
    </row>
    <row r="344" s="2" customFormat="1" ht="24.15" customHeight="1">
      <c r="A344" s="39"/>
      <c r="B344" s="40"/>
      <c r="C344" s="228" t="s">
        <v>880</v>
      </c>
      <c r="D344" s="228" t="s">
        <v>226</v>
      </c>
      <c r="E344" s="229" t="s">
        <v>3254</v>
      </c>
      <c r="F344" s="230" t="s">
        <v>3255</v>
      </c>
      <c r="G344" s="231" t="s">
        <v>398</v>
      </c>
      <c r="H344" s="232">
        <v>1</v>
      </c>
      <c r="I344" s="233"/>
      <c r="J344" s="234">
        <f>ROUND(I344*H344,2)</f>
        <v>0</v>
      </c>
      <c r="K344" s="230" t="s">
        <v>230</v>
      </c>
      <c r="L344" s="45"/>
      <c r="M344" s="235" t="s">
        <v>1</v>
      </c>
      <c r="N344" s="236" t="s">
        <v>41</v>
      </c>
      <c r="O344" s="92"/>
      <c r="P344" s="237">
        <f>O344*H344</f>
        <v>0</v>
      </c>
      <c r="Q344" s="237">
        <v>0.00025000000000000001</v>
      </c>
      <c r="R344" s="237">
        <f>Q344*H344</f>
        <v>0.00025000000000000001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363</v>
      </c>
      <c r="AT344" s="239" t="s">
        <v>226</v>
      </c>
      <c r="AU344" s="239" t="s">
        <v>85</v>
      </c>
      <c r="AY344" s="18" t="s">
        <v>224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83</v>
      </c>
      <c r="BK344" s="240">
        <f>ROUND(I344*H344,2)</f>
        <v>0</v>
      </c>
      <c r="BL344" s="18" t="s">
        <v>363</v>
      </c>
      <c r="BM344" s="239" t="s">
        <v>3256</v>
      </c>
    </row>
    <row r="345" s="2" customFormat="1" ht="33" customHeight="1">
      <c r="A345" s="39"/>
      <c r="B345" s="40"/>
      <c r="C345" s="228" t="s">
        <v>882</v>
      </c>
      <c r="D345" s="228" t="s">
        <v>226</v>
      </c>
      <c r="E345" s="229" t="s">
        <v>3257</v>
      </c>
      <c r="F345" s="230" t="s">
        <v>3258</v>
      </c>
      <c r="G345" s="231" t="s">
        <v>416</v>
      </c>
      <c r="H345" s="232">
        <v>3.5</v>
      </c>
      <c r="I345" s="233"/>
      <c r="J345" s="234">
        <f>ROUND(I345*H345,2)</f>
        <v>0</v>
      </c>
      <c r="K345" s="230" t="s">
        <v>1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0.00191</v>
      </c>
      <c r="R345" s="237">
        <f>Q345*H345</f>
        <v>0.006685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363</v>
      </c>
      <c r="AT345" s="239" t="s">
        <v>226</v>
      </c>
      <c r="AU345" s="239" t="s">
        <v>85</v>
      </c>
      <c r="AY345" s="18" t="s">
        <v>224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363</v>
      </c>
      <c r="BM345" s="239" t="s">
        <v>3259</v>
      </c>
    </row>
    <row r="346" s="14" customFormat="1">
      <c r="A346" s="14"/>
      <c r="B346" s="252"/>
      <c r="C346" s="253"/>
      <c r="D346" s="243" t="s">
        <v>233</v>
      </c>
      <c r="E346" s="254" t="s">
        <v>1</v>
      </c>
      <c r="F346" s="255" t="s">
        <v>3260</v>
      </c>
      <c r="G346" s="253"/>
      <c r="H346" s="256">
        <v>3.5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2" t="s">
        <v>233</v>
      </c>
      <c r="AU346" s="262" t="s">
        <v>85</v>
      </c>
      <c r="AV346" s="14" t="s">
        <v>85</v>
      </c>
      <c r="AW346" s="14" t="s">
        <v>32</v>
      </c>
      <c r="AX346" s="14" t="s">
        <v>83</v>
      </c>
      <c r="AY346" s="262" t="s">
        <v>224</v>
      </c>
    </row>
    <row r="347" s="2" customFormat="1" ht="24.15" customHeight="1">
      <c r="A347" s="39"/>
      <c r="B347" s="40"/>
      <c r="C347" s="228" t="s">
        <v>887</v>
      </c>
      <c r="D347" s="228" t="s">
        <v>226</v>
      </c>
      <c r="E347" s="229" t="s">
        <v>3261</v>
      </c>
      <c r="F347" s="230" t="s">
        <v>3262</v>
      </c>
      <c r="G347" s="231" t="s">
        <v>1282</v>
      </c>
      <c r="H347" s="295"/>
      <c r="I347" s="233"/>
      <c r="J347" s="234">
        <f>ROUND(I347*H347,2)</f>
        <v>0</v>
      </c>
      <c r="K347" s="230" t="s">
        <v>230</v>
      </c>
      <c r="L347" s="45"/>
      <c r="M347" s="235" t="s">
        <v>1</v>
      </c>
      <c r="N347" s="236" t="s">
        <v>41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363</v>
      </c>
      <c r="AT347" s="239" t="s">
        <v>226</v>
      </c>
      <c r="AU347" s="239" t="s">
        <v>85</v>
      </c>
      <c r="AY347" s="18" t="s">
        <v>224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83</v>
      </c>
      <c r="BK347" s="240">
        <f>ROUND(I347*H347,2)</f>
        <v>0</v>
      </c>
      <c r="BL347" s="18" t="s">
        <v>363</v>
      </c>
      <c r="BM347" s="239" t="s">
        <v>3263</v>
      </c>
    </row>
    <row r="348" s="12" customFormat="1" ht="22.8" customHeight="1">
      <c r="A348" s="12"/>
      <c r="B348" s="212"/>
      <c r="C348" s="213"/>
      <c r="D348" s="214" t="s">
        <v>75</v>
      </c>
      <c r="E348" s="226" t="s">
        <v>1804</v>
      </c>
      <c r="F348" s="226" t="s">
        <v>1805</v>
      </c>
      <c r="G348" s="213"/>
      <c r="H348" s="213"/>
      <c r="I348" s="216"/>
      <c r="J348" s="227">
        <f>BK348</f>
        <v>0</v>
      </c>
      <c r="K348" s="213"/>
      <c r="L348" s="218"/>
      <c r="M348" s="219"/>
      <c r="N348" s="220"/>
      <c r="O348" s="220"/>
      <c r="P348" s="221">
        <f>SUM(P349:P357)</f>
        <v>0</v>
      </c>
      <c r="Q348" s="220"/>
      <c r="R348" s="221">
        <f>SUM(R349:R357)</f>
        <v>0</v>
      </c>
      <c r="S348" s="220"/>
      <c r="T348" s="222">
        <f>SUM(T349:T357)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3" t="s">
        <v>85</v>
      </c>
      <c r="AT348" s="224" t="s">
        <v>75</v>
      </c>
      <c r="AU348" s="224" t="s">
        <v>83</v>
      </c>
      <c r="AY348" s="223" t="s">
        <v>224</v>
      </c>
      <c r="BK348" s="225">
        <f>SUM(BK349:BK357)</f>
        <v>0</v>
      </c>
    </row>
    <row r="349" s="2" customFormat="1" ht="16.5" customHeight="1">
      <c r="A349" s="39"/>
      <c r="B349" s="40"/>
      <c r="C349" s="228" t="s">
        <v>1047</v>
      </c>
      <c r="D349" s="228" t="s">
        <v>226</v>
      </c>
      <c r="E349" s="229" t="s">
        <v>1816</v>
      </c>
      <c r="F349" s="230" t="s">
        <v>3264</v>
      </c>
      <c r="G349" s="231" t="s">
        <v>398</v>
      </c>
      <c r="H349" s="232">
        <v>1</v>
      </c>
      <c r="I349" s="233"/>
      <c r="J349" s="234">
        <f>ROUND(I349*H349,2)</f>
        <v>0</v>
      </c>
      <c r="K349" s="230" t="s">
        <v>1</v>
      </c>
      <c r="L349" s="45"/>
      <c r="M349" s="235" t="s">
        <v>1</v>
      </c>
      <c r="N349" s="236" t="s">
        <v>41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363</v>
      </c>
      <c r="AT349" s="239" t="s">
        <v>226</v>
      </c>
      <c r="AU349" s="239" t="s">
        <v>85</v>
      </c>
      <c r="AY349" s="18" t="s">
        <v>224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83</v>
      </c>
      <c r="BK349" s="240">
        <f>ROUND(I349*H349,2)</f>
        <v>0</v>
      </c>
      <c r="BL349" s="18" t="s">
        <v>363</v>
      </c>
      <c r="BM349" s="239" t="s">
        <v>3265</v>
      </c>
    </row>
    <row r="350" s="2" customFormat="1" ht="44.25" customHeight="1">
      <c r="A350" s="39"/>
      <c r="B350" s="40"/>
      <c r="C350" s="228" t="s">
        <v>892</v>
      </c>
      <c r="D350" s="228" t="s">
        <v>226</v>
      </c>
      <c r="E350" s="229" t="s">
        <v>3266</v>
      </c>
      <c r="F350" s="230" t="s">
        <v>3267</v>
      </c>
      <c r="G350" s="231" t="s">
        <v>296</v>
      </c>
      <c r="H350" s="232">
        <v>1.71</v>
      </c>
      <c r="I350" s="233"/>
      <c r="J350" s="234">
        <f>ROUND(I350*H350,2)</f>
        <v>0</v>
      </c>
      <c r="K350" s="230" t="s">
        <v>1</v>
      </c>
      <c r="L350" s="45"/>
      <c r="M350" s="235" t="s">
        <v>1</v>
      </c>
      <c r="N350" s="236" t="s">
        <v>41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363</v>
      </c>
      <c r="AT350" s="239" t="s">
        <v>226</v>
      </c>
      <c r="AU350" s="239" t="s">
        <v>85</v>
      </c>
      <c r="AY350" s="18" t="s">
        <v>224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83</v>
      </c>
      <c r="BK350" s="240">
        <f>ROUND(I350*H350,2)</f>
        <v>0</v>
      </c>
      <c r="BL350" s="18" t="s">
        <v>363</v>
      </c>
      <c r="BM350" s="239" t="s">
        <v>3268</v>
      </c>
    </row>
    <row r="351" s="14" customFormat="1">
      <c r="A351" s="14"/>
      <c r="B351" s="252"/>
      <c r="C351" s="253"/>
      <c r="D351" s="243" t="s">
        <v>233</v>
      </c>
      <c r="E351" s="254" t="s">
        <v>1</v>
      </c>
      <c r="F351" s="255" t="s">
        <v>3269</v>
      </c>
      <c r="G351" s="253"/>
      <c r="H351" s="256">
        <v>1.71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233</v>
      </c>
      <c r="AU351" s="262" t="s">
        <v>85</v>
      </c>
      <c r="AV351" s="14" t="s">
        <v>85</v>
      </c>
      <c r="AW351" s="14" t="s">
        <v>32</v>
      </c>
      <c r="AX351" s="14" t="s">
        <v>83</v>
      </c>
      <c r="AY351" s="262" t="s">
        <v>224</v>
      </c>
    </row>
    <row r="352" s="2" customFormat="1" ht="62.7" customHeight="1">
      <c r="A352" s="39"/>
      <c r="B352" s="40"/>
      <c r="C352" s="228" t="s">
        <v>659</v>
      </c>
      <c r="D352" s="228" t="s">
        <v>226</v>
      </c>
      <c r="E352" s="229" t="s">
        <v>3270</v>
      </c>
      <c r="F352" s="230" t="s">
        <v>3271</v>
      </c>
      <c r="G352" s="231" t="s">
        <v>398</v>
      </c>
      <c r="H352" s="232">
        <v>1</v>
      </c>
      <c r="I352" s="233"/>
      <c r="J352" s="234">
        <f>ROUND(I352*H352,2)</f>
        <v>0</v>
      </c>
      <c r="K352" s="230" t="s">
        <v>1</v>
      </c>
      <c r="L352" s="45"/>
      <c r="M352" s="235" t="s">
        <v>1</v>
      </c>
      <c r="N352" s="236" t="s">
        <v>41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231</v>
      </c>
      <c r="AT352" s="239" t="s">
        <v>226</v>
      </c>
      <c r="AU352" s="239" t="s">
        <v>85</v>
      </c>
      <c r="AY352" s="18" t="s">
        <v>224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83</v>
      </c>
      <c r="BK352" s="240">
        <f>ROUND(I352*H352,2)</f>
        <v>0</v>
      </c>
      <c r="BL352" s="18" t="s">
        <v>231</v>
      </c>
      <c r="BM352" s="239" t="s">
        <v>3272</v>
      </c>
    </row>
    <row r="353" s="2" customFormat="1" ht="37.8" customHeight="1">
      <c r="A353" s="39"/>
      <c r="B353" s="40"/>
      <c r="C353" s="228" t="s">
        <v>904</v>
      </c>
      <c r="D353" s="228" t="s">
        <v>226</v>
      </c>
      <c r="E353" s="229" t="s">
        <v>1933</v>
      </c>
      <c r="F353" s="230" t="s">
        <v>1934</v>
      </c>
      <c r="G353" s="231" t="s">
        <v>398</v>
      </c>
      <c r="H353" s="232">
        <v>1</v>
      </c>
      <c r="I353" s="233"/>
      <c r="J353" s="234">
        <f>ROUND(I353*H353,2)</f>
        <v>0</v>
      </c>
      <c r="K353" s="230" t="s">
        <v>1</v>
      </c>
      <c r="L353" s="45"/>
      <c r="M353" s="235" t="s">
        <v>1</v>
      </c>
      <c r="N353" s="236" t="s">
        <v>41</v>
      </c>
      <c r="O353" s="92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231</v>
      </c>
      <c r="AT353" s="239" t="s">
        <v>226</v>
      </c>
      <c r="AU353" s="239" t="s">
        <v>85</v>
      </c>
      <c r="AY353" s="18" t="s">
        <v>224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231</v>
      </c>
      <c r="BM353" s="239" t="s">
        <v>3273</v>
      </c>
    </row>
    <row r="354" s="2" customFormat="1" ht="37.8" customHeight="1">
      <c r="A354" s="39"/>
      <c r="B354" s="40"/>
      <c r="C354" s="228" t="s">
        <v>910</v>
      </c>
      <c r="D354" s="228" t="s">
        <v>226</v>
      </c>
      <c r="E354" s="229" t="s">
        <v>1952</v>
      </c>
      <c r="F354" s="230" t="s">
        <v>1953</v>
      </c>
      <c r="G354" s="231" t="s">
        <v>398</v>
      </c>
      <c r="H354" s="232">
        <v>1</v>
      </c>
      <c r="I354" s="233"/>
      <c r="J354" s="234">
        <f>ROUND(I354*H354,2)</f>
        <v>0</v>
      </c>
      <c r="K354" s="230" t="s">
        <v>1</v>
      </c>
      <c r="L354" s="45"/>
      <c r="M354" s="235" t="s">
        <v>1</v>
      </c>
      <c r="N354" s="236" t="s">
        <v>41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231</v>
      </c>
      <c r="AT354" s="239" t="s">
        <v>226</v>
      </c>
      <c r="AU354" s="239" t="s">
        <v>85</v>
      </c>
      <c r="AY354" s="18" t="s">
        <v>224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83</v>
      </c>
      <c r="BK354" s="240">
        <f>ROUND(I354*H354,2)</f>
        <v>0</v>
      </c>
      <c r="BL354" s="18" t="s">
        <v>231</v>
      </c>
      <c r="BM354" s="239" t="s">
        <v>3274</v>
      </c>
    </row>
    <row r="355" s="2" customFormat="1" ht="37.8" customHeight="1">
      <c r="A355" s="39"/>
      <c r="B355" s="40"/>
      <c r="C355" s="228" t="s">
        <v>914</v>
      </c>
      <c r="D355" s="228" t="s">
        <v>226</v>
      </c>
      <c r="E355" s="229" t="s">
        <v>1956</v>
      </c>
      <c r="F355" s="230" t="s">
        <v>1957</v>
      </c>
      <c r="G355" s="231" t="s">
        <v>398</v>
      </c>
      <c r="H355" s="232">
        <v>1</v>
      </c>
      <c r="I355" s="233"/>
      <c r="J355" s="234">
        <f>ROUND(I355*H355,2)</f>
        <v>0</v>
      </c>
      <c r="K355" s="230" t="s">
        <v>1</v>
      </c>
      <c r="L355" s="45"/>
      <c r="M355" s="235" t="s">
        <v>1</v>
      </c>
      <c r="N355" s="236" t="s">
        <v>41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231</v>
      </c>
      <c r="AT355" s="239" t="s">
        <v>226</v>
      </c>
      <c r="AU355" s="239" t="s">
        <v>85</v>
      </c>
      <c r="AY355" s="18" t="s">
        <v>224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83</v>
      </c>
      <c r="BK355" s="240">
        <f>ROUND(I355*H355,2)</f>
        <v>0</v>
      </c>
      <c r="BL355" s="18" t="s">
        <v>231</v>
      </c>
      <c r="BM355" s="239" t="s">
        <v>3275</v>
      </c>
    </row>
    <row r="356" s="2" customFormat="1" ht="37.8" customHeight="1">
      <c r="A356" s="39"/>
      <c r="B356" s="40"/>
      <c r="C356" s="228" t="s">
        <v>919</v>
      </c>
      <c r="D356" s="228" t="s">
        <v>226</v>
      </c>
      <c r="E356" s="229" t="s">
        <v>3276</v>
      </c>
      <c r="F356" s="230" t="s">
        <v>3277</v>
      </c>
      <c r="G356" s="231" t="s">
        <v>398</v>
      </c>
      <c r="H356" s="232">
        <v>1</v>
      </c>
      <c r="I356" s="233"/>
      <c r="J356" s="234">
        <f>ROUND(I356*H356,2)</f>
        <v>0</v>
      </c>
      <c r="K356" s="230" t="s">
        <v>1</v>
      </c>
      <c r="L356" s="45"/>
      <c r="M356" s="235" t="s">
        <v>1</v>
      </c>
      <c r="N356" s="236" t="s">
        <v>41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231</v>
      </c>
      <c r="AT356" s="239" t="s">
        <v>226</v>
      </c>
      <c r="AU356" s="239" t="s">
        <v>85</v>
      </c>
      <c r="AY356" s="18" t="s">
        <v>224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83</v>
      </c>
      <c r="BK356" s="240">
        <f>ROUND(I356*H356,2)</f>
        <v>0</v>
      </c>
      <c r="BL356" s="18" t="s">
        <v>231</v>
      </c>
      <c r="BM356" s="239" t="s">
        <v>3278</v>
      </c>
    </row>
    <row r="357" s="2" customFormat="1" ht="24.15" customHeight="1">
      <c r="A357" s="39"/>
      <c r="B357" s="40"/>
      <c r="C357" s="228" t="s">
        <v>925</v>
      </c>
      <c r="D357" s="228" t="s">
        <v>226</v>
      </c>
      <c r="E357" s="229" t="s">
        <v>3279</v>
      </c>
      <c r="F357" s="230" t="s">
        <v>3280</v>
      </c>
      <c r="G357" s="231" t="s">
        <v>1282</v>
      </c>
      <c r="H357" s="295"/>
      <c r="I357" s="233"/>
      <c r="J357" s="234">
        <f>ROUND(I357*H357,2)</f>
        <v>0</v>
      </c>
      <c r="K357" s="230" t="s">
        <v>230</v>
      </c>
      <c r="L357" s="45"/>
      <c r="M357" s="235" t="s">
        <v>1</v>
      </c>
      <c r="N357" s="236" t="s">
        <v>41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363</v>
      </c>
      <c r="AT357" s="239" t="s">
        <v>226</v>
      </c>
      <c r="AU357" s="239" t="s">
        <v>85</v>
      </c>
      <c r="AY357" s="18" t="s">
        <v>224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363</v>
      </c>
      <c r="BM357" s="239" t="s">
        <v>3281</v>
      </c>
    </row>
    <row r="358" s="12" customFormat="1" ht="22.8" customHeight="1">
      <c r="A358" s="12"/>
      <c r="B358" s="212"/>
      <c r="C358" s="213"/>
      <c r="D358" s="214" t="s">
        <v>75</v>
      </c>
      <c r="E358" s="226" t="s">
        <v>2015</v>
      </c>
      <c r="F358" s="226" t="s">
        <v>2016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SUM(P359:P363)</f>
        <v>0</v>
      </c>
      <c r="Q358" s="220"/>
      <c r="R358" s="221">
        <f>SUM(R359:R363)</f>
        <v>0.11886000000000001</v>
      </c>
      <c r="S358" s="220"/>
      <c r="T358" s="222">
        <f>SUM(T359:T363)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85</v>
      </c>
      <c r="AT358" s="224" t="s">
        <v>75</v>
      </c>
      <c r="AU358" s="224" t="s">
        <v>83</v>
      </c>
      <c r="AY358" s="223" t="s">
        <v>224</v>
      </c>
      <c r="BK358" s="225">
        <f>SUM(BK359:BK363)</f>
        <v>0</v>
      </c>
    </row>
    <row r="359" s="2" customFormat="1" ht="24.15" customHeight="1">
      <c r="A359" s="39"/>
      <c r="B359" s="40"/>
      <c r="C359" s="228" t="s">
        <v>930</v>
      </c>
      <c r="D359" s="228" t="s">
        <v>226</v>
      </c>
      <c r="E359" s="229" t="s">
        <v>3282</v>
      </c>
      <c r="F359" s="230" t="s">
        <v>3283</v>
      </c>
      <c r="G359" s="231" t="s">
        <v>2025</v>
      </c>
      <c r="H359" s="232">
        <v>113.2</v>
      </c>
      <c r="I359" s="233"/>
      <c r="J359" s="234">
        <f>ROUND(I359*H359,2)</f>
        <v>0</v>
      </c>
      <c r="K359" s="230" t="s">
        <v>230</v>
      </c>
      <c r="L359" s="45"/>
      <c r="M359" s="235" t="s">
        <v>1</v>
      </c>
      <c r="N359" s="236" t="s">
        <v>41</v>
      </c>
      <c r="O359" s="92"/>
      <c r="P359" s="237">
        <f>O359*H359</f>
        <v>0</v>
      </c>
      <c r="Q359" s="237">
        <v>5.0000000000000002E-05</v>
      </c>
      <c r="R359" s="237">
        <f>Q359*H359</f>
        <v>0.0056600000000000001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363</v>
      </c>
      <c r="AT359" s="239" t="s">
        <v>226</v>
      </c>
      <c r="AU359" s="239" t="s">
        <v>85</v>
      </c>
      <c r="AY359" s="18" t="s">
        <v>224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83</v>
      </c>
      <c r="BK359" s="240">
        <f>ROUND(I359*H359,2)</f>
        <v>0</v>
      </c>
      <c r="BL359" s="18" t="s">
        <v>363</v>
      </c>
      <c r="BM359" s="239" t="s">
        <v>3284</v>
      </c>
    </row>
    <row r="360" s="13" customFormat="1">
      <c r="A360" s="13"/>
      <c r="B360" s="241"/>
      <c r="C360" s="242"/>
      <c r="D360" s="243" t="s">
        <v>233</v>
      </c>
      <c r="E360" s="244" t="s">
        <v>1</v>
      </c>
      <c r="F360" s="245" t="s">
        <v>3285</v>
      </c>
      <c r="G360" s="242"/>
      <c r="H360" s="244" t="s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233</v>
      </c>
      <c r="AU360" s="251" t="s">
        <v>85</v>
      </c>
      <c r="AV360" s="13" t="s">
        <v>83</v>
      </c>
      <c r="AW360" s="13" t="s">
        <v>32</v>
      </c>
      <c r="AX360" s="13" t="s">
        <v>76</v>
      </c>
      <c r="AY360" s="251" t="s">
        <v>224</v>
      </c>
    </row>
    <row r="361" s="14" customFormat="1">
      <c r="A361" s="14"/>
      <c r="B361" s="252"/>
      <c r="C361" s="253"/>
      <c r="D361" s="243" t="s">
        <v>233</v>
      </c>
      <c r="E361" s="254" t="s">
        <v>1</v>
      </c>
      <c r="F361" s="255" t="s">
        <v>3286</v>
      </c>
      <c r="G361" s="253"/>
      <c r="H361" s="256">
        <v>113.2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233</v>
      </c>
      <c r="AU361" s="262" t="s">
        <v>85</v>
      </c>
      <c r="AV361" s="14" t="s">
        <v>85</v>
      </c>
      <c r="AW361" s="14" t="s">
        <v>32</v>
      </c>
      <c r="AX361" s="14" t="s">
        <v>83</v>
      </c>
      <c r="AY361" s="262" t="s">
        <v>224</v>
      </c>
    </row>
    <row r="362" s="2" customFormat="1" ht="16.5" customHeight="1">
      <c r="A362" s="39"/>
      <c r="B362" s="40"/>
      <c r="C362" s="285" t="s">
        <v>934</v>
      </c>
      <c r="D362" s="285" t="s">
        <v>420</v>
      </c>
      <c r="E362" s="286" t="s">
        <v>2023</v>
      </c>
      <c r="F362" s="287" t="s">
        <v>2024</v>
      </c>
      <c r="G362" s="288" t="s">
        <v>2025</v>
      </c>
      <c r="H362" s="289">
        <v>113.2</v>
      </c>
      <c r="I362" s="290"/>
      <c r="J362" s="291">
        <f>ROUND(I362*H362,2)</f>
        <v>0</v>
      </c>
      <c r="K362" s="287" t="s">
        <v>1</v>
      </c>
      <c r="L362" s="292"/>
      <c r="M362" s="293" t="s">
        <v>1</v>
      </c>
      <c r="N362" s="294" t="s">
        <v>41</v>
      </c>
      <c r="O362" s="92"/>
      <c r="P362" s="237">
        <f>O362*H362</f>
        <v>0</v>
      </c>
      <c r="Q362" s="237">
        <v>0.001</v>
      </c>
      <c r="R362" s="237">
        <f>Q362*H362</f>
        <v>0.11320000000000001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480</v>
      </c>
      <c r="AT362" s="239" t="s">
        <v>420</v>
      </c>
      <c r="AU362" s="239" t="s">
        <v>85</v>
      </c>
      <c r="AY362" s="18" t="s">
        <v>224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83</v>
      </c>
      <c r="BK362" s="240">
        <f>ROUND(I362*H362,2)</f>
        <v>0</v>
      </c>
      <c r="BL362" s="18" t="s">
        <v>363</v>
      </c>
      <c r="BM362" s="239" t="s">
        <v>3287</v>
      </c>
    </row>
    <row r="363" s="2" customFormat="1" ht="24.15" customHeight="1">
      <c r="A363" s="39"/>
      <c r="B363" s="40"/>
      <c r="C363" s="228" t="s">
        <v>939</v>
      </c>
      <c r="D363" s="228" t="s">
        <v>226</v>
      </c>
      <c r="E363" s="229" t="s">
        <v>3288</v>
      </c>
      <c r="F363" s="230" t="s">
        <v>3289</v>
      </c>
      <c r="G363" s="231" t="s">
        <v>1282</v>
      </c>
      <c r="H363" s="295"/>
      <c r="I363" s="233"/>
      <c r="J363" s="234">
        <f>ROUND(I363*H363,2)</f>
        <v>0</v>
      </c>
      <c r="K363" s="230" t="s">
        <v>230</v>
      </c>
      <c r="L363" s="45"/>
      <c r="M363" s="235" t="s">
        <v>1</v>
      </c>
      <c r="N363" s="236" t="s">
        <v>41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363</v>
      </c>
      <c r="AT363" s="239" t="s">
        <v>226</v>
      </c>
      <c r="AU363" s="239" t="s">
        <v>85</v>
      </c>
      <c r="AY363" s="18" t="s">
        <v>224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83</v>
      </c>
      <c r="BK363" s="240">
        <f>ROUND(I363*H363,2)</f>
        <v>0</v>
      </c>
      <c r="BL363" s="18" t="s">
        <v>363</v>
      </c>
      <c r="BM363" s="239" t="s">
        <v>3290</v>
      </c>
    </row>
    <row r="364" s="12" customFormat="1" ht="22.8" customHeight="1">
      <c r="A364" s="12"/>
      <c r="B364" s="212"/>
      <c r="C364" s="213"/>
      <c r="D364" s="214" t="s">
        <v>75</v>
      </c>
      <c r="E364" s="226" t="s">
        <v>2119</v>
      </c>
      <c r="F364" s="226" t="s">
        <v>2120</v>
      </c>
      <c r="G364" s="213"/>
      <c r="H364" s="213"/>
      <c r="I364" s="216"/>
      <c r="J364" s="227">
        <f>BK364</f>
        <v>0</v>
      </c>
      <c r="K364" s="213"/>
      <c r="L364" s="218"/>
      <c r="M364" s="219"/>
      <c r="N364" s="220"/>
      <c r="O364" s="220"/>
      <c r="P364" s="221">
        <f>SUM(P365:P384)</f>
        <v>0</v>
      </c>
      <c r="Q364" s="220"/>
      <c r="R364" s="221">
        <f>SUM(R365:R384)</f>
        <v>1.1158059999999996</v>
      </c>
      <c r="S364" s="220"/>
      <c r="T364" s="222">
        <f>SUM(T365:T384)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3" t="s">
        <v>85</v>
      </c>
      <c r="AT364" s="224" t="s">
        <v>75</v>
      </c>
      <c r="AU364" s="224" t="s">
        <v>83</v>
      </c>
      <c r="AY364" s="223" t="s">
        <v>224</v>
      </c>
      <c r="BK364" s="225">
        <f>SUM(BK365:BK384)</f>
        <v>0</v>
      </c>
    </row>
    <row r="365" s="2" customFormat="1" ht="16.5" customHeight="1">
      <c r="A365" s="39"/>
      <c r="B365" s="40"/>
      <c r="C365" s="228" t="s">
        <v>943</v>
      </c>
      <c r="D365" s="228" t="s">
        <v>226</v>
      </c>
      <c r="E365" s="229" t="s">
        <v>2122</v>
      </c>
      <c r="F365" s="230" t="s">
        <v>2123</v>
      </c>
      <c r="G365" s="231" t="s">
        <v>296</v>
      </c>
      <c r="H365" s="232">
        <v>30.829999999999998</v>
      </c>
      <c r="I365" s="233"/>
      <c r="J365" s="234">
        <f>ROUND(I365*H365,2)</f>
        <v>0</v>
      </c>
      <c r="K365" s="230" t="s">
        <v>230</v>
      </c>
      <c r="L365" s="45"/>
      <c r="M365" s="235" t="s">
        <v>1</v>
      </c>
      <c r="N365" s="236" t="s">
        <v>41</v>
      </c>
      <c r="O365" s="92"/>
      <c r="P365" s="237">
        <f>O365*H365</f>
        <v>0</v>
      </c>
      <c r="Q365" s="237">
        <v>0.00029999999999999997</v>
      </c>
      <c r="R365" s="237">
        <f>Q365*H365</f>
        <v>0.0092489999999999985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363</v>
      </c>
      <c r="AT365" s="239" t="s">
        <v>226</v>
      </c>
      <c r="AU365" s="239" t="s">
        <v>85</v>
      </c>
      <c r="AY365" s="18" t="s">
        <v>224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83</v>
      </c>
      <c r="BK365" s="240">
        <f>ROUND(I365*H365,2)</f>
        <v>0</v>
      </c>
      <c r="BL365" s="18" t="s">
        <v>363</v>
      </c>
      <c r="BM365" s="239" t="s">
        <v>3291</v>
      </c>
    </row>
    <row r="366" s="2" customFormat="1" ht="24.15" customHeight="1">
      <c r="A366" s="39"/>
      <c r="B366" s="40"/>
      <c r="C366" s="228" t="s">
        <v>947</v>
      </c>
      <c r="D366" s="228" t="s">
        <v>226</v>
      </c>
      <c r="E366" s="229" t="s">
        <v>2132</v>
      </c>
      <c r="F366" s="230" t="s">
        <v>2133</v>
      </c>
      <c r="G366" s="231" t="s">
        <v>416</v>
      </c>
      <c r="H366" s="232">
        <v>53.740000000000002</v>
      </c>
      <c r="I366" s="233"/>
      <c r="J366" s="234">
        <f>ROUND(I366*H366,2)</f>
        <v>0</v>
      </c>
      <c r="K366" s="230" t="s">
        <v>230</v>
      </c>
      <c r="L366" s="45"/>
      <c r="M366" s="235" t="s">
        <v>1</v>
      </c>
      <c r="N366" s="236" t="s">
        <v>41</v>
      </c>
      <c r="O366" s="92"/>
      <c r="P366" s="237">
        <f>O366*H366</f>
        <v>0</v>
      </c>
      <c r="Q366" s="237">
        <v>0.00058</v>
      </c>
      <c r="R366" s="237">
        <f>Q366*H366</f>
        <v>0.031169200000000001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363</v>
      </c>
      <c r="AT366" s="239" t="s">
        <v>226</v>
      </c>
      <c r="AU366" s="239" t="s">
        <v>85</v>
      </c>
      <c r="AY366" s="18" t="s">
        <v>224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83</v>
      </c>
      <c r="BK366" s="240">
        <f>ROUND(I366*H366,2)</f>
        <v>0</v>
      </c>
      <c r="BL366" s="18" t="s">
        <v>363</v>
      </c>
      <c r="BM366" s="239" t="s">
        <v>3292</v>
      </c>
    </row>
    <row r="367" s="14" customFormat="1">
      <c r="A367" s="14"/>
      <c r="B367" s="252"/>
      <c r="C367" s="253"/>
      <c r="D367" s="243" t="s">
        <v>233</v>
      </c>
      <c r="E367" s="254" t="s">
        <v>1</v>
      </c>
      <c r="F367" s="255" t="s">
        <v>3293</v>
      </c>
      <c r="G367" s="253"/>
      <c r="H367" s="256">
        <v>7.7999999999999998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2" t="s">
        <v>233</v>
      </c>
      <c r="AU367" s="262" t="s">
        <v>85</v>
      </c>
      <c r="AV367" s="14" t="s">
        <v>85</v>
      </c>
      <c r="AW367" s="14" t="s">
        <v>32</v>
      </c>
      <c r="AX367" s="14" t="s">
        <v>76</v>
      </c>
      <c r="AY367" s="262" t="s">
        <v>224</v>
      </c>
    </row>
    <row r="368" s="14" customFormat="1">
      <c r="A368" s="14"/>
      <c r="B368" s="252"/>
      <c r="C368" s="253"/>
      <c r="D368" s="243" t="s">
        <v>233</v>
      </c>
      <c r="E368" s="254" t="s">
        <v>1</v>
      </c>
      <c r="F368" s="255" t="s">
        <v>3294</v>
      </c>
      <c r="G368" s="253"/>
      <c r="H368" s="256">
        <v>6.2699999999999996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233</v>
      </c>
      <c r="AU368" s="262" t="s">
        <v>85</v>
      </c>
      <c r="AV368" s="14" t="s">
        <v>85</v>
      </c>
      <c r="AW368" s="14" t="s">
        <v>32</v>
      </c>
      <c r="AX368" s="14" t="s">
        <v>76</v>
      </c>
      <c r="AY368" s="262" t="s">
        <v>224</v>
      </c>
    </row>
    <row r="369" s="14" customFormat="1">
      <c r="A369" s="14"/>
      <c r="B369" s="252"/>
      <c r="C369" s="253"/>
      <c r="D369" s="243" t="s">
        <v>233</v>
      </c>
      <c r="E369" s="254" t="s">
        <v>1</v>
      </c>
      <c r="F369" s="255" t="s">
        <v>3295</v>
      </c>
      <c r="G369" s="253"/>
      <c r="H369" s="256">
        <v>25.969999999999999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2" t="s">
        <v>233</v>
      </c>
      <c r="AU369" s="262" t="s">
        <v>85</v>
      </c>
      <c r="AV369" s="14" t="s">
        <v>85</v>
      </c>
      <c r="AW369" s="14" t="s">
        <v>32</v>
      </c>
      <c r="AX369" s="14" t="s">
        <v>76</v>
      </c>
      <c r="AY369" s="262" t="s">
        <v>224</v>
      </c>
    </row>
    <row r="370" s="14" customFormat="1">
      <c r="A370" s="14"/>
      <c r="B370" s="252"/>
      <c r="C370" s="253"/>
      <c r="D370" s="243" t="s">
        <v>233</v>
      </c>
      <c r="E370" s="254" t="s">
        <v>1</v>
      </c>
      <c r="F370" s="255" t="s">
        <v>3296</v>
      </c>
      <c r="G370" s="253"/>
      <c r="H370" s="256">
        <v>13.699999999999999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233</v>
      </c>
      <c r="AU370" s="262" t="s">
        <v>85</v>
      </c>
      <c r="AV370" s="14" t="s">
        <v>85</v>
      </c>
      <c r="AW370" s="14" t="s">
        <v>32</v>
      </c>
      <c r="AX370" s="14" t="s">
        <v>76</v>
      </c>
      <c r="AY370" s="262" t="s">
        <v>224</v>
      </c>
    </row>
    <row r="371" s="15" customFormat="1">
      <c r="A371" s="15"/>
      <c r="B371" s="263"/>
      <c r="C371" s="264"/>
      <c r="D371" s="243" t="s">
        <v>233</v>
      </c>
      <c r="E371" s="265" t="s">
        <v>1</v>
      </c>
      <c r="F371" s="266" t="s">
        <v>237</v>
      </c>
      <c r="G371" s="264"/>
      <c r="H371" s="267">
        <v>53.740000000000002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3" t="s">
        <v>233</v>
      </c>
      <c r="AU371" s="273" t="s">
        <v>85</v>
      </c>
      <c r="AV371" s="15" t="s">
        <v>231</v>
      </c>
      <c r="AW371" s="15" t="s">
        <v>32</v>
      </c>
      <c r="AX371" s="15" t="s">
        <v>83</v>
      </c>
      <c r="AY371" s="273" t="s">
        <v>224</v>
      </c>
    </row>
    <row r="372" s="2" customFormat="1" ht="16.5" customHeight="1">
      <c r="A372" s="39"/>
      <c r="B372" s="40"/>
      <c r="C372" s="285" t="s">
        <v>951</v>
      </c>
      <c r="D372" s="285" t="s">
        <v>420</v>
      </c>
      <c r="E372" s="286" t="s">
        <v>2144</v>
      </c>
      <c r="F372" s="287" t="s">
        <v>2145</v>
      </c>
      <c r="G372" s="288" t="s">
        <v>416</v>
      </c>
      <c r="H372" s="289">
        <v>59.113999999999997</v>
      </c>
      <c r="I372" s="290"/>
      <c r="J372" s="291">
        <f>ROUND(I372*H372,2)</f>
        <v>0</v>
      </c>
      <c r="K372" s="287" t="s">
        <v>1</v>
      </c>
      <c r="L372" s="292"/>
      <c r="M372" s="293" t="s">
        <v>1</v>
      </c>
      <c r="N372" s="294" t="s">
        <v>41</v>
      </c>
      <c r="O372" s="92"/>
      <c r="P372" s="237">
        <f>O372*H372</f>
        <v>0</v>
      </c>
      <c r="Q372" s="237">
        <v>0.0011999999999999999</v>
      </c>
      <c r="R372" s="237">
        <f>Q372*H372</f>
        <v>0.070936799999999994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480</v>
      </c>
      <c r="AT372" s="239" t="s">
        <v>420</v>
      </c>
      <c r="AU372" s="239" t="s">
        <v>85</v>
      </c>
      <c r="AY372" s="18" t="s">
        <v>224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83</v>
      </c>
      <c r="BK372" s="240">
        <f>ROUND(I372*H372,2)</f>
        <v>0</v>
      </c>
      <c r="BL372" s="18" t="s">
        <v>363</v>
      </c>
      <c r="BM372" s="239" t="s">
        <v>3297</v>
      </c>
    </row>
    <row r="373" s="14" customFormat="1">
      <c r="A373" s="14"/>
      <c r="B373" s="252"/>
      <c r="C373" s="253"/>
      <c r="D373" s="243" t="s">
        <v>233</v>
      </c>
      <c r="E373" s="253"/>
      <c r="F373" s="255" t="s">
        <v>3298</v>
      </c>
      <c r="G373" s="253"/>
      <c r="H373" s="256">
        <v>59.113999999999997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233</v>
      </c>
      <c r="AU373" s="262" t="s">
        <v>85</v>
      </c>
      <c r="AV373" s="14" t="s">
        <v>85</v>
      </c>
      <c r="AW373" s="14" t="s">
        <v>4</v>
      </c>
      <c r="AX373" s="14" t="s">
        <v>83</v>
      </c>
      <c r="AY373" s="262" t="s">
        <v>224</v>
      </c>
    </row>
    <row r="374" s="2" customFormat="1" ht="37.8" customHeight="1">
      <c r="A374" s="39"/>
      <c r="B374" s="40"/>
      <c r="C374" s="228" t="s">
        <v>2745</v>
      </c>
      <c r="D374" s="228" t="s">
        <v>226</v>
      </c>
      <c r="E374" s="229" t="s">
        <v>2154</v>
      </c>
      <c r="F374" s="230" t="s">
        <v>2155</v>
      </c>
      <c r="G374" s="231" t="s">
        <v>296</v>
      </c>
      <c r="H374" s="232">
        <v>30.829999999999998</v>
      </c>
      <c r="I374" s="233"/>
      <c r="J374" s="234">
        <f>ROUND(I374*H374,2)</f>
        <v>0</v>
      </c>
      <c r="K374" s="230" t="s">
        <v>230</v>
      </c>
      <c r="L374" s="45"/>
      <c r="M374" s="235" t="s">
        <v>1</v>
      </c>
      <c r="N374" s="236" t="s">
        <v>41</v>
      </c>
      <c r="O374" s="92"/>
      <c r="P374" s="237">
        <f>O374*H374</f>
        <v>0</v>
      </c>
      <c r="Q374" s="237">
        <v>0.0089999999999999993</v>
      </c>
      <c r="R374" s="237">
        <f>Q374*H374</f>
        <v>0.27746999999999994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363</v>
      </c>
      <c r="AT374" s="239" t="s">
        <v>226</v>
      </c>
      <c r="AU374" s="239" t="s">
        <v>85</v>
      </c>
      <c r="AY374" s="18" t="s">
        <v>224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83</v>
      </c>
      <c r="BK374" s="240">
        <f>ROUND(I374*H374,2)</f>
        <v>0</v>
      </c>
      <c r="BL374" s="18" t="s">
        <v>363</v>
      </c>
      <c r="BM374" s="239" t="s">
        <v>3299</v>
      </c>
    </row>
    <row r="375" s="13" customFormat="1">
      <c r="A375" s="13"/>
      <c r="B375" s="241"/>
      <c r="C375" s="242"/>
      <c r="D375" s="243" t="s">
        <v>233</v>
      </c>
      <c r="E375" s="244" t="s">
        <v>1</v>
      </c>
      <c r="F375" s="245" t="s">
        <v>484</v>
      </c>
      <c r="G375" s="242"/>
      <c r="H375" s="244" t="s">
        <v>1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233</v>
      </c>
      <c r="AU375" s="251" t="s">
        <v>85</v>
      </c>
      <c r="AV375" s="13" t="s">
        <v>83</v>
      </c>
      <c r="AW375" s="13" t="s">
        <v>32</v>
      </c>
      <c r="AX375" s="13" t="s">
        <v>76</v>
      </c>
      <c r="AY375" s="251" t="s">
        <v>224</v>
      </c>
    </row>
    <row r="376" s="14" customFormat="1">
      <c r="A376" s="14"/>
      <c r="B376" s="252"/>
      <c r="C376" s="253"/>
      <c r="D376" s="243" t="s">
        <v>233</v>
      </c>
      <c r="E376" s="254" t="s">
        <v>1</v>
      </c>
      <c r="F376" s="255" t="s">
        <v>3300</v>
      </c>
      <c r="G376" s="253"/>
      <c r="H376" s="256">
        <v>30.829999999999998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233</v>
      </c>
      <c r="AU376" s="262" t="s">
        <v>85</v>
      </c>
      <c r="AV376" s="14" t="s">
        <v>85</v>
      </c>
      <c r="AW376" s="14" t="s">
        <v>32</v>
      </c>
      <c r="AX376" s="14" t="s">
        <v>83</v>
      </c>
      <c r="AY376" s="262" t="s">
        <v>224</v>
      </c>
    </row>
    <row r="377" s="2" customFormat="1" ht="37.8" customHeight="1">
      <c r="A377" s="39"/>
      <c r="B377" s="40"/>
      <c r="C377" s="285" t="s">
        <v>963</v>
      </c>
      <c r="D377" s="285" t="s">
        <v>420</v>
      </c>
      <c r="E377" s="286" t="s">
        <v>2162</v>
      </c>
      <c r="F377" s="287" t="s">
        <v>2163</v>
      </c>
      <c r="G377" s="288" t="s">
        <v>296</v>
      </c>
      <c r="H377" s="289">
        <v>35.454999999999998</v>
      </c>
      <c r="I377" s="290"/>
      <c r="J377" s="291">
        <f>ROUND(I377*H377,2)</f>
        <v>0</v>
      </c>
      <c r="K377" s="287" t="s">
        <v>230</v>
      </c>
      <c r="L377" s="292"/>
      <c r="M377" s="293" t="s">
        <v>1</v>
      </c>
      <c r="N377" s="294" t="s">
        <v>41</v>
      </c>
      <c r="O377" s="92"/>
      <c r="P377" s="237">
        <f>O377*H377</f>
        <v>0</v>
      </c>
      <c r="Q377" s="237">
        <v>0.019199999999999998</v>
      </c>
      <c r="R377" s="237">
        <f>Q377*H377</f>
        <v>0.6807359999999999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480</v>
      </c>
      <c r="AT377" s="239" t="s">
        <v>420</v>
      </c>
      <c r="AU377" s="239" t="s">
        <v>85</v>
      </c>
      <c r="AY377" s="18" t="s">
        <v>224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83</v>
      </c>
      <c r="BK377" s="240">
        <f>ROUND(I377*H377,2)</f>
        <v>0</v>
      </c>
      <c r="BL377" s="18" t="s">
        <v>363</v>
      </c>
      <c r="BM377" s="239" t="s">
        <v>3301</v>
      </c>
    </row>
    <row r="378" s="14" customFormat="1">
      <c r="A378" s="14"/>
      <c r="B378" s="252"/>
      <c r="C378" s="253"/>
      <c r="D378" s="243" t="s">
        <v>233</v>
      </c>
      <c r="E378" s="253"/>
      <c r="F378" s="255" t="s">
        <v>3302</v>
      </c>
      <c r="G378" s="253"/>
      <c r="H378" s="256">
        <v>35.454999999999998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2" t="s">
        <v>233</v>
      </c>
      <c r="AU378" s="262" t="s">
        <v>85</v>
      </c>
      <c r="AV378" s="14" t="s">
        <v>85</v>
      </c>
      <c r="AW378" s="14" t="s">
        <v>4</v>
      </c>
      <c r="AX378" s="14" t="s">
        <v>83</v>
      </c>
      <c r="AY378" s="262" t="s">
        <v>224</v>
      </c>
    </row>
    <row r="379" s="2" customFormat="1" ht="24.15" customHeight="1">
      <c r="A379" s="39"/>
      <c r="B379" s="40"/>
      <c r="C379" s="228" t="s">
        <v>969</v>
      </c>
      <c r="D379" s="228" t="s">
        <v>226</v>
      </c>
      <c r="E379" s="229" t="s">
        <v>2167</v>
      </c>
      <c r="F379" s="230" t="s">
        <v>2168</v>
      </c>
      <c r="G379" s="231" t="s">
        <v>296</v>
      </c>
      <c r="H379" s="232">
        <v>9.5500000000000007</v>
      </c>
      <c r="I379" s="233"/>
      <c r="J379" s="234">
        <f>ROUND(I379*H379,2)</f>
        <v>0</v>
      </c>
      <c r="K379" s="230" t="s">
        <v>230</v>
      </c>
      <c r="L379" s="45"/>
      <c r="M379" s="235" t="s">
        <v>1</v>
      </c>
      <c r="N379" s="236" t="s">
        <v>41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363</v>
      </c>
      <c r="AT379" s="239" t="s">
        <v>226</v>
      </c>
      <c r="AU379" s="239" t="s">
        <v>85</v>
      </c>
      <c r="AY379" s="18" t="s">
        <v>224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83</v>
      </c>
      <c r="BK379" s="240">
        <f>ROUND(I379*H379,2)</f>
        <v>0</v>
      </c>
      <c r="BL379" s="18" t="s">
        <v>363</v>
      </c>
      <c r="BM379" s="239" t="s">
        <v>3303</v>
      </c>
    </row>
    <row r="380" s="14" customFormat="1">
      <c r="A380" s="14"/>
      <c r="B380" s="252"/>
      <c r="C380" s="253"/>
      <c r="D380" s="243" t="s">
        <v>233</v>
      </c>
      <c r="E380" s="254" t="s">
        <v>1</v>
      </c>
      <c r="F380" s="255" t="s">
        <v>3304</v>
      </c>
      <c r="G380" s="253"/>
      <c r="H380" s="256">
        <v>9.5500000000000007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233</v>
      </c>
      <c r="AU380" s="262" t="s">
        <v>85</v>
      </c>
      <c r="AV380" s="14" t="s">
        <v>85</v>
      </c>
      <c r="AW380" s="14" t="s">
        <v>32</v>
      </c>
      <c r="AX380" s="14" t="s">
        <v>83</v>
      </c>
      <c r="AY380" s="262" t="s">
        <v>224</v>
      </c>
    </row>
    <row r="381" s="2" customFormat="1" ht="37.8" customHeight="1">
      <c r="A381" s="39"/>
      <c r="B381" s="40"/>
      <c r="C381" s="228" t="s">
        <v>974</v>
      </c>
      <c r="D381" s="228" t="s">
        <v>226</v>
      </c>
      <c r="E381" s="229" t="s">
        <v>2172</v>
      </c>
      <c r="F381" s="230" t="s">
        <v>2173</v>
      </c>
      <c r="G381" s="231" t="s">
        <v>296</v>
      </c>
      <c r="H381" s="232">
        <v>30.829999999999998</v>
      </c>
      <c r="I381" s="233"/>
      <c r="J381" s="234">
        <f>ROUND(I381*H381,2)</f>
        <v>0</v>
      </c>
      <c r="K381" s="230" t="s">
        <v>230</v>
      </c>
      <c r="L381" s="45"/>
      <c r="M381" s="235" t="s">
        <v>1</v>
      </c>
      <c r="N381" s="236" t="s">
        <v>41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363</v>
      </c>
      <c r="AT381" s="239" t="s">
        <v>226</v>
      </c>
      <c r="AU381" s="239" t="s">
        <v>85</v>
      </c>
      <c r="AY381" s="18" t="s">
        <v>224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83</v>
      </c>
      <c r="BK381" s="240">
        <f>ROUND(I381*H381,2)</f>
        <v>0</v>
      </c>
      <c r="BL381" s="18" t="s">
        <v>363</v>
      </c>
      <c r="BM381" s="239" t="s">
        <v>3305</v>
      </c>
    </row>
    <row r="382" s="2" customFormat="1" ht="33" customHeight="1">
      <c r="A382" s="39"/>
      <c r="B382" s="40"/>
      <c r="C382" s="228" t="s">
        <v>978</v>
      </c>
      <c r="D382" s="228" t="s">
        <v>226</v>
      </c>
      <c r="E382" s="229" t="s">
        <v>2176</v>
      </c>
      <c r="F382" s="230" t="s">
        <v>2177</v>
      </c>
      <c r="G382" s="231" t="s">
        <v>296</v>
      </c>
      <c r="H382" s="232">
        <v>30.829999999999998</v>
      </c>
      <c r="I382" s="233"/>
      <c r="J382" s="234">
        <f>ROUND(I382*H382,2)</f>
        <v>0</v>
      </c>
      <c r="K382" s="230" t="s">
        <v>230</v>
      </c>
      <c r="L382" s="45"/>
      <c r="M382" s="235" t="s">
        <v>1</v>
      </c>
      <c r="N382" s="236" t="s">
        <v>41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363</v>
      </c>
      <c r="AT382" s="239" t="s">
        <v>226</v>
      </c>
      <c r="AU382" s="239" t="s">
        <v>85</v>
      </c>
      <c r="AY382" s="18" t="s">
        <v>224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83</v>
      </c>
      <c r="BK382" s="240">
        <f>ROUND(I382*H382,2)</f>
        <v>0</v>
      </c>
      <c r="BL382" s="18" t="s">
        <v>363</v>
      </c>
      <c r="BM382" s="239" t="s">
        <v>3306</v>
      </c>
    </row>
    <row r="383" s="2" customFormat="1" ht="24.15" customHeight="1">
      <c r="A383" s="39"/>
      <c r="B383" s="40"/>
      <c r="C383" s="228" t="s">
        <v>982</v>
      </c>
      <c r="D383" s="228" t="s">
        <v>226</v>
      </c>
      <c r="E383" s="229" t="s">
        <v>2180</v>
      </c>
      <c r="F383" s="230" t="s">
        <v>2181</v>
      </c>
      <c r="G383" s="231" t="s">
        <v>296</v>
      </c>
      <c r="H383" s="232">
        <v>30.829999999999998</v>
      </c>
      <c r="I383" s="233"/>
      <c r="J383" s="234">
        <f>ROUND(I383*H383,2)</f>
        <v>0</v>
      </c>
      <c r="K383" s="230" t="s">
        <v>230</v>
      </c>
      <c r="L383" s="45"/>
      <c r="M383" s="235" t="s">
        <v>1</v>
      </c>
      <c r="N383" s="236" t="s">
        <v>41</v>
      </c>
      <c r="O383" s="92"/>
      <c r="P383" s="237">
        <f>O383*H383</f>
        <v>0</v>
      </c>
      <c r="Q383" s="237">
        <v>0.0015</v>
      </c>
      <c r="R383" s="237">
        <f>Q383*H383</f>
        <v>0.046245000000000001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363</v>
      </c>
      <c r="AT383" s="239" t="s">
        <v>226</v>
      </c>
      <c r="AU383" s="239" t="s">
        <v>85</v>
      </c>
      <c r="AY383" s="18" t="s">
        <v>224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83</v>
      </c>
      <c r="BK383" s="240">
        <f>ROUND(I383*H383,2)</f>
        <v>0</v>
      </c>
      <c r="BL383" s="18" t="s">
        <v>363</v>
      </c>
      <c r="BM383" s="239" t="s">
        <v>3307</v>
      </c>
    </row>
    <row r="384" s="2" customFormat="1" ht="24.15" customHeight="1">
      <c r="A384" s="39"/>
      <c r="B384" s="40"/>
      <c r="C384" s="228" t="s">
        <v>986</v>
      </c>
      <c r="D384" s="228" t="s">
        <v>226</v>
      </c>
      <c r="E384" s="229" t="s">
        <v>3308</v>
      </c>
      <c r="F384" s="230" t="s">
        <v>3309</v>
      </c>
      <c r="G384" s="231" t="s">
        <v>1282</v>
      </c>
      <c r="H384" s="295"/>
      <c r="I384" s="233"/>
      <c r="J384" s="234">
        <f>ROUND(I384*H384,2)</f>
        <v>0</v>
      </c>
      <c r="K384" s="230" t="s">
        <v>230</v>
      </c>
      <c r="L384" s="45"/>
      <c r="M384" s="235" t="s">
        <v>1</v>
      </c>
      <c r="N384" s="236" t="s">
        <v>41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363</v>
      </c>
      <c r="AT384" s="239" t="s">
        <v>226</v>
      </c>
      <c r="AU384" s="239" t="s">
        <v>85</v>
      </c>
      <c r="AY384" s="18" t="s">
        <v>224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83</v>
      </c>
      <c r="BK384" s="240">
        <f>ROUND(I384*H384,2)</f>
        <v>0</v>
      </c>
      <c r="BL384" s="18" t="s">
        <v>363</v>
      </c>
      <c r="BM384" s="239" t="s">
        <v>3310</v>
      </c>
    </row>
    <row r="385" s="12" customFormat="1" ht="22.8" customHeight="1">
      <c r="A385" s="12"/>
      <c r="B385" s="212"/>
      <c r="C385" s="213"/>
      <c r="D385" s="214" t="s">
        <v>75</v>
      </c>
      <c r="E385" s="226" t="s">
        <v>2286</v>
      </c>
      <c r="F385" s="226" t="s">
        <v>2287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SUM(P386:P402)</f>
        <v>0</v>
      </c>
      <c r="Q385" s="220"/>
      <c r="R385" s="221">
        <f>SUM(R386:R402)</f>
        <v>1.4900387999999998</v>
      </c>
      <c r="S385" s="220"/>
      <c r="T385" s="222">
        <f>SUM(T386:T402)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85</v>
      </c>
      <c r="AT385" s="224" t="s">
        <v>75</v>
      </c>
      <c r="AU385" s="224" t="s">
        <v>83</v>
      </c>
      <c r="AY385" s="223" t="s">
        <v>224</v>
      </c>
      <c r="BK385" s="225">
        <f>SUM(BK386:BK402)</f>
        <v>0</v>
      </c>
    </row>
    <row r="386" s="2" customFormat="1" ht="16.5" customHeight="1">
      <c r="A386" s="39"/>
      <c r="B386" s="40"/>
      <c r="C386" s="228" t="s">
        <v>990</v>
      </c>
      <c r="D386" s="228" t="s">
        <v>226</v>
      </c>
      <c r="E386" s="229" t="s">
        <v>2289</v>
      </c>
      <c r="F386" s="230" t="s">
        <v>2290</v>
      </c>
      <c r="G386" s="231" t="s">
        <v>296</v>
      </c>
      <c r="H386" s="232">
        <v>40.036000000000001</v>
      </c>
      <c r="I386" s="233"/>
      <c r="J386" s="234">
        <f>ROUND(I386*H386,2)</f>
        <v>0</v>
      </c>
      <c r="K386" s="230" t="s">
        <v>230</v>
      </c>
      <c r="L386" s="45"/>
      <c r="M386" s="235" t="s">
        <v>1</v>
      </c>
      <c r="N386" s="236" t="s">
        <v>41</v>
      </c>
      <c r="O386" s="92"/>
      <c r="P386" s="237">
        <f>O386*H386</f>
        <v>0</v>
      </c>
      <c r="Q386" s="237">
        <v>0.00029999999999999997</v>
      </c>
      <c r="R386" s="237">
        <f>Q386*H386</f>
        <v>0.012010799999999999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363</v>
      </c>
      <c r="AT386" s="239" t="s">
        <v>226</v>
      </c>
      <c r="AU386" s="239" t="s">
        <v>85</v>
      </c>
      <c r="AY386" s="18" t="s">
        <v>224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83</v>
      </c>
      <c r="BK386" s="240">
        <f>ROUND(I386*H386,2)</f>
        <v>0</v>
      </c>
      <c r="BL386" s="18" t="s">
        <v>363</v>
      </c>
      <c r="BM386" s="239" t="s">
        <v>3311</v>
      </c>
    </row>
    <row r="387" s="2" customFormat="1" ht="24.15" customHeight="1">
      <c r="A387" s="39"/>
      <c r="B387" s="40"/>
      <c r="C387" s="228" t="s">
        <v>995</v>
      </c>
      <c r="D387" s="228" t="s">
        <v>226</v>
      </c>
      <c r="E387" s="229" t="s">
        <v>2294</v>
      </c>
      <c r="F387" s="230" t="s">
        <v>2295</v>
      </c>
      <c r="G387" s="231" t="s">
        <v>296</v>
      </c>
      <c r="H387" s="232">
        <v>11.148</v>
      </c>
      <c r="I387" s="233"/>
      <c r="J387" s="234">
        <f>ROUND(I387*H387,2)</f>
        <v>0</v>
      </c>
      <c r="K387" s="230" t="s">
        <v>230</v>
      </c>
      <c r="L387" s="45"/>
      <c r="M387" s="235" t="s">
        <v>1</v>
      </c>
      <c r="N387" s="236" t="s">
        <v>41</v>
      </c>
      <c r="O387" s="92"/>
      <c r="P387" s="237">
        <f>O387*H387</f>
        <v>0</v>
      </c>
      <c r="Q387" s="237">
        <v>0.0015</v>
      </c>
      <c r="R387" s="237">
        <f>Q387*H387</f>
        <v>0.016722000000000001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363</v>
      </c>
      <c r="AT387" s="239" t="s">
        <v>226</v>
      </c>
      <c r="AU387" s="239" t="s">
        <v>85</v>
      </c>
      <c r="AY387" s="18" t="s">
        <v>224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83</v>
      </c>
      <c r="BK387" s="240">
        <f>ROUND(I387*H387,2)</f>
        <v>0</v>
      </c>
      <c r="BL387" s="18" t="s">
        <v>363</v>
      </c>
      <c r="BM387" s="239" t="s">
        <v>3312</v>
      </c>
    </row>
    <row r="388" s="14" customFormat="1">
      <c r="A388" s="14"/>
      <c r="B388" s="252"/>
      <c r="C388" s="253"/>
      <c r="D388" s="243" t="s">
        <v>233</v>
      </c>
      <c r="E388" s="254" t="s">
        <v>1</v>
      </c>
      <c r="F388" s="255" t="s">
        <v>3313</v>
      </c>
      <c r="G388" s="253"/>
      <c r="H388" s="256">
        <v>3.25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233</v>
      </c>
      <c r="AU388" s="262" t="s">
        <v>85</v>
      </c>
      <c r="AV388" s="14" t="s">
        <v>85</v>
      </c>
      <c r="AW388" s="14" t="s">
        <v>32</v>
      </c>
      <c r="AX388" s="14" t="s">
        <v>76</v>
      </c>
      <c r="AY388" s="262" t="s">
        <v>224</v>
      </c>
    </row>
    <row r="389" s="14" customFormat="1">
      <c r="A389" s="14"/>
      <c r="B389" s="252"/>
      <c r="C389" s="253"/>
      <c r="D389" s="243" t="s">
        <v>233</v>
      </c>
      <c r="E389" s="254" t="s">
        <v>1</v>
      </c>
      <c r="F389" s="255" t="s">
        <v>3314</v>
      </c>
      <c r="G389" s="253"/>
      <c r="H389" s="256">
        <v>7.8979999999999997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2" t="s">
        <v>233</v>
      </c>
      <c r="AU389" s="262" t="s">
        <v>85</v>
      </c>
      <c r="AV389" s="14" t="s">
        <v>85</v>
      </c>
      <c r="AW389" s="14" t="s">
        <v>32</v>
      </c>
      <c r="AX389" s="14" t="s">
        <v>76</v>
      </c>
      <c r="AY389" s="262" t="s">
        <v>224</v>
      </c>
    </row>
    <row r="390" s="15" customFormat="1">
      <c r="A390" s="15"/>
      <c r="B390" s="263"/>
      <c r="C390" s="264"/>
      <c r="D390" s="243" t="s">
        <v>233</v>
      </c>
      <c r="E390" s="265" t="s">
        <v>1</v>
      </c>
      <c r="F390" s="266" t="s">
        <v>237</v>
      </c>
      <c r="G390" s="264"/>
      <c r="H390" s="267">
        <v>11.148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3" t="s">
        <v>233</v>
      </c>
      <c r="AU390" s="273" t="s">
        <v>85</v>
      </c>
      <c r="AV390" s="15" t="s">
        <v>231</v>
      </c>
      <c r="AW390" s="15" t="s">
        <v>32</v>
      </c>
      <c r="AX390" s="15" t="s">
        <v>83</v>
      </c>
      <c r="AY390" s="273" t="s">
        <v>224</v>
      </c>
    </row>
    <row r="391" s="2" customFormat="1" ht="16.5" customHeight="1">
      <c r="A391" s="39"/>
      <c r="B391" s="40"/>
      <c r="C391" s="228" t="s">
        <v>1000</v>
      </c>
      <c r="D391" s="228" t="s">
        <v>226</v>
      </c>
      <c r="E391" s="229" t="s">
        <v>2312</v>
      </c>
      <c r="F391" s="230" t="s">
        <v>2313</v>
      </c>
      <c r="G391" s="231" t="s">
        <v>296</v>
      </c>
      <c r="H391" s="232">
        <v>40.036000000000001</v>
      </c>
      <c r="I391" s="233"/>
      <c r="J391" s="234">
        <f>ROUND(I391*H391,2)</f>
        <v>0</v>
      </c>
      <c r="K391" s="230" t="s">
        <v>230</v>
      </c>
      <c r="L391" s="45"/>
      <c r="M391" s="235" t="s">
        <v>1</v>
      </c>
      <c r="N391" s="236" t="s">
        <v>41</v>
      </c>
      <c r="O391" s="92"/>
      <c r="P391" s="237">
        <f>O391*H391</f>
        <v>0</v>
      </c>
      <c r="Q391" s="237">
        <v>0.0044999999999999997</v>
      </c>
      <c r="R391" s="237">
        <f>Q391*H391</f>
        <v>0.18016199999999999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363</v>
      </c>
      <c r="AT391" s="239" t="s">
        <v>226</v>
      </c>
      <c r="AU391" s="239" t="s">
        <v>85</v>
      </c>
      <c r="AY391" s="18" t="s">
        <v>224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83</v>
      </c>
      <c r="BK391" s="240">
        <f>ROUND(I391*H391,2)</f>
        <v>0</v>
      </c>
      <c r="BL391" s="18" t="s">
        <v>363</v>
      </c>
      <c r="BM391" s="239" t="s">
        <v>3315</v>
      </c>
    </row>
    <row r="392" s="2" customFormat="1" ht="37.8" customHeight="1">
      <c r="A392" s="39"/>
      <c r="B392" s="40"/>
      <c r="C392" s="228" t="s">
        <v>1006</v>
      </c>
      <c r="D392" s="228" t="s">
        <v>226</v>
      </c>
      <c r="E392" s="229" t="s">
        <v>2316</v>
      </c>
      <c r="F392" s="230" t="s">
        <v>2317</v>
      </c>
      <c r="G392" s="231" t="s">
        <v>296</v>
      </c>
      <c r="H392" s="232">
        <v>40.036000000000001</v>
      </c>
      <c r="I392" s="233"/>
      <c r="J392" s="234">
        <f>ROUND(I392*H392,2)</f>
        <v>0</v>
      </c>
      <c r="K392" s="230" t="s">
        <v>230</v>
      </c>
      <c r="L392" s="45"/>
      <c r="M392" s="235" t="s">
        <v>1</v>
      </c>
      <c r="N392" s="236" t="s">
        <v>41</v>
      </c>
      <c r="O392" s="92"/>
      <c r="P392" s="237">
        <f>O392*H392</f>
        <v>0</v>
      </c>
      <c r="Q392" s="237">
        <v>0.0089999999999999993</v>
      </c>
      <c r="R392" s="237">
        <f>Q392*H392</f>
        <v>0.36032399999999998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363</v>
      </c>
      <c r="AT392" s="239" t="s">
        <v>226</v>
      </c>
      <c r="AU392" s="239" t="s">
        <v>85</v>
      </c>
      <c r="AY392" s="18" t="s">
        <v>224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83</v>
      </c>
      <c r="BK392" s="240">
        <f>ROUND(I392*H392,2)</f>
        <v>0</v>
      </c>
      <c r="BL392" s="18" t="s">
        <v>363</v>
      </c>
      <c r="BM392" s="239" t="s">
        <v>3316</v>
      </c>
    </row>
    <row r="393" s="14" customFormat="1">
      <c r="A393" s="14"/>
      <c r="B393" s="252"/>
      <c r="C393" s="253"/>
      <c r="D393" s="243" t="s">
        <v>233</v>
      </c>
      <c r="E393" s="254" t="s">
        <v>1</v>
      </c>
      <c r="F393" s="255" t="s">
        <v>3317</v>
      </c>
      <c r="G393" s="253"/>
      <c r="H393" s="256">
        <v>12.449999999999999</v>
      </c>
      <c r="I393" s="257"/>
      <c r="J393" s="253"/>
      <c r="K393" s="253"/>
      <c r="L393" s="258"/>
      <c r="M393" s="259"/>
      <c r="N393" s="260"/>
      <c r="O393" s="260"/>
      <c r="P393" s="260"/>
      <c r="Q393" s="260"/>
      <c r="R393" s="260"/>
      <c r="S393" s="260"/>
      <c r="T393" s="26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2" t="s">
        <v>233</v>
      </c>
      <c r="AU393" s="262" t="s">
        <v>85</v>
      </c>
      <c r="AV393" s="14" t="s">
        <v>85</v>
      </c>
      <c r="AW393" s="14" t="s">
        <v>32</v>
      </c>
      <c r="AX393" s="14" t="s">
        <v>76</v>
      </c>
      <c r="AY393" s="262" t="s">
        <v>224</v>
      </c>
    </row>
    <row r="394" s="14" customFormat="1">
      <c r="A394" s="14"/>
      <c r="B394" s="252"/>
      <c r="C394" s="253"/>
      <c r="D394" s="243" t="s">
        <v>233</v>
      </c>
      <c r="E394" s="254" t="s">
        <v>1</v>
      </c>
      <c r="F394" s="255" t="s">
        <v>3318</v>
      </c>
      <c r="G394" s="253"/>
      <c r="H394" s="256">
        <v>33.170000000000002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2" t="s">
        <v>233</v>
      </c>
      <c r="AU394" s="262" t="s">
        <v>85</v>
      </c>
      <c r="AV394" s="14" t="s">
        <v>85</v>
      </c>
      <c r="AW394" s="14" t="s">
        <v>32</v>
      </c>
      <c r="AX394" s="14" t="s">
        <v>76</v>
      </c>
      <c r="AY394" s="262" t="s">
        <v>224</v>
      </c>
    </row>
    <row r="395" s="14" customFormat="1">
      <c r="A395" s="14"/>
      <c r="B395" s="252"/>
      <c r="C395" s="253"/>
      <c r="D395" s="243" t="s">
        <v>233</v>
      </c>
      <c r="E395" s="254" t="s">
        <v>1</v>
      </c>
      <c r="F395" s="255" t="s">
        <v>3319</v>
      </c>
      <c r="G395" s="253"/>
      <c r="H395" s="256">
        <v>-1.8799999999999999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233</v>
      </c>
      <c r="AU395" s="262" t="s">
        <v>85</v>
      </c>
      <c r="AV395" s="14" t="s">
        <v>85</v>
      </c>
      <c r="AW395" s="14" t="s">
        <v>32</v>
      </c>
      <c r="AX395" s="14" t="s">
        <v>76</v>
      </c>
      <c r="AY395" s="262" t="s">
        <v>224</v>
      </c>
    </row>
    <row r="396" s="14" customFormat="1">
      <c r="A396" s="14"/>
      <c r="B396" s="252"/>
      <c r="C396" s="253"/>
      <c r="D396" s="243" t="s">
        <v>233</v>
      </c>
      <c r="E396" s="254" t="s">
        <v>1</v>
      </c>
      <c r="F396" s="255" t="s">
        <v>3101</v>
      </c>
      <c r="G396" s="253"/>
      <c r="H396" s="256">
        <v>-3.7040000000000002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233</v>
      </c>
      <c r="AU396" s="262" t="s">
        <v>85</v>
      </c>
      <c r="AV396" s="14" t="s">
        <v>85</v>
      </c>
      <c r="AW396" s="14" t="s">
        <v>32</v>
      </c>
      <c r="AX396" s="14" t="s">
        <v>76</v>
      </c>
      <c r="AY396" s="262" t="s">
        <v>224</v>
      </c>
    </row>
    <row r="397" s="15" customFormat="1">
      <c r="A397" s="15"/>
      <c r="B397" s="263"/>
      <c r="C397" s="264"/>
      <c r="D397" s="243" t="s">
        <v>233</v>
      </c>
      <c r="E397" s="265" t="s">
        <v>1</v>
      </c>
      <c r="F397" s="266" t="s">
        <v>237</v>
      </c>
      <c r="G397" s="264"/>
      <c r="H397" s="267">
        <v>40.036000000000001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3" t="s">
        <v>233</v>
      </c>
      <c r="AU397" s="273" t="s">
        <v>85</v>
      </c>
      <c r="AV397" s="15" t="s">
        <v>231</v>
      </c>
      <c r="AW397" s="15" t="s">
        <v>32</v>
      </c>
      <c r="AX397" s="15" t="s">
        <v>83</v>
      </c>
      <c r="AY397" s="273" t="s">
        <v>224</v>
      </c>
    </row>
    <row r="398" s="2" customFormat="1" ht="24.15" customHeight="1">
      <c r="A398" s="39"/>
      <c r="B398" s="40"/>
      <c r="C398" s="285" t="s">
        <v>610</v>
      </c>
      <c r="D398" s="285" t="s">
        <v>420</v>
      </c>
      <c r="E398" s="286" t="s">
        <v>2320</v>
      </c>
      <c r="F398" s="287" t="s">
        <v>2321</v>
      </c>
      <c r="G398" s="288" t="s">
        <v>296</v>
      </c>
      <c r="H398" s="289">
        <v>46.040999999999997</v>
      </c>
      <c r="I398" s="290"/>
      <c r="J398" s="291">
        <f>ROUND(I398*H398,2)</f>
        <v>0</v>
      </c>
      <c r="K398" s="287" t="s">
        <v>230</v>
      </c>
      <c r="L398" s="292"/>
      <c r="M398" s="293" t="s">
        <v>1</v>
      </c>
      <c r="N398" s="294" t="s">
        <v>41</v>
      </c>
      <c r="O398" s="92"/>
      <c r="P398" s="237">
        <f>O398*H398</f>
        <v>0</v>
      </c>
      <c r="Q398" s="237">
        <v>0.02</v>
      </c>
      <c r="R398" s="237">
        <f>Q398*H398</f>
        <v>0.92081999999999997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480</v>
      </c>
      <c r="AT398" s="239" t="s">
        <v>420</v>
      </c>
      <c r="AU398" s="239" t="s">
        <v>85</v>
      </c>
      <c r="AY398" s="18" t="s">
        <v>224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83</v>
      </c>
      <c r="BK398" s="240">
        <f>ROUND(I398*H398,2)</f>
        <v>0</v>
      </c>
      <c r="BL398" s="18" t="s">
        <v>363</v>
      </c>
      <c r="BM398" s="239" t="s">
        <v>3320</v>
      </c>
    </row>
    <row r="399" s="14" customFormat="1">
      <c r="A399" s="14"/>
      <c r="B399" s="252"/>
      <c r="C399" s="253"/>
      <c r="D399" s="243" t="s">
        <v>233</v>
      </c>
      <c r="E399" s="253"/>
      <c r="F399" s="255" t="s">
        <v>3321</v>
      </c>
      <c r="G399" s="253"/>
      <c r="H399" s="256">
        <v>46.040999999999997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233</v>
      </c>
      <c r="AU399" s="262" t="s">
        <v>85</v>
      </c>
      <c r="AV399" s="14" t="s">
        <v>85</v>
      </c>
      <c r="AW399" s="14" t="s">
        <v>4</v>
      </c>
      <c r="AX399" s="14" t="s">
        <v>83</v>
      </c>
      <c r="AY399" s="262" t="s">
        <v>224</v>
      </c>
    </row>
    <row r="400" s="2" customFormat="1" ht="24.15" customHeight="1">
      <c r="A400" s="39"/>
      <c r="B400" s="40"/>
      <c r="C400" s="228" t="s">
        <v>1015</v>
      </c>
      <c r="D400" s="228" t="s">
        <v>226</v>
      </c>
      <c r="E400" s="229" t="s">
        <v>2325</v>
      </c>
      <c r="F400" s="230" t="s">
        <v>2326</v>
      </c>
      <c r="G400" s="231" t="s">
        <v>296</v>
      </c>
      <c r="H400" s="232">
        <v>40.036000000000001</v>
      </c>
      <c r="I400" s="233"/>
      <c r="J400" s="234">
        <f>ROUND(I400*H400,2)</f>
        <v>0</v>
      </c>
      <c r="K400" s="230" t="s">
        <v>230</v>
      </c>
      <c r="L400" s="45"/>
      <c r="M400" s="235" t="s">
        <v>1</v>
      </c>
      <c r="N400" s="236" t="s">
        <v>41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363</v>
      </c>
      <c r="AT400" s="239" t="s">
        <v>226</v>
      </c>
      <c r="AU400" s="239" t="s">
        <v>85</v>
      </c>
      <c r="AY400" s="18" t="s">
        <v>224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83</v>
      </c>
      <c r="BK400" s="240">
        <f>ROUND(I400*H400,2)</f>
        <v>0</v>
      </c>
      <c r="BL400" s="18" t="s">
        <v>363</v>
      </c>
      <c r="BM400" s="239" t="s">
        <v>3322</v>
      </c>
    </row>
    <row r="401" s="2" customFormat="1" ht="24.15" customHeight="1">
      <c r="A401" s="39"/>
      <c r="B401" s="40"/>
      <c r="C401" s="228" t="s">
        <v>1021</v>
      </c>
      <c r="D401" s="228" t="s">
        <v>226</v>
      </c>
      <c r="E401" s="229" t="s">
        <v>2329</v>
      </c>
      <c r="F401" s="230" t="s">
        <v>2330</v>
      </c>
      <c r="G401" s="231" t="s">
        <v>296</v>
      </c>
      <c r="H401" s="232">
        <v>40.036000000000001</v>
      </c>
      <c r="I401" s="233"/>
      <c r="J401" s="234">
        <f>ROUND(I401*H401,2)</f>
        <v>0</v>
      </c>
      <c r="K401" s="230" t="s">
        <v>230</v>
      </c>
      <c r="L401" s="45"/>
      <c r="M401" s="235" t="s">
        <v>1</v>
      </c>
      <c r="N401" s="236" t="s">
        <v>41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363</v>
      </c>
      <c r="AT401" s="239" t="s">
        <v>226</v>
      </c>
      <c r="AU401" s="239" t="s">
        <v>85</v>
      </c>
      <c r="AY401" s="18" t="s">
        <v>224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83</v>
      </c>
      <c r="BK401" s="240">
        <f>ROUND(I401*H401,2)</f>
        <v>0</v>
      </c>
      <c r="BL401" s="18" t="s">
        <v>363</v>
      </c>
      <c r="BM401" s="239" t="s">
        <v>3323</v>
      </c>
    </row>
    <row r="402" s="2" customFormat="1" ht="24.15" customHeight="1">
      <c r="A402" s="39"/>
      <c r="B402" s="40"/>
      <c r="C402" s="228" t="s">
        <v>1027</v>
      </c>
      <c r="D402" s="228" t="s">
        <v>226</v>
      </c>
      <c r="E402" s="229" t="s">
        <v>3324</v>
      </c>
      <c r="F402" s="230" t="s">
        <v>3325</v>
      </c>
      <c r="G402" s="231" t="s">
        <v>1282</v>
      </c>
      <c r="H402" s="295"/>
      <c r="I402" s="233"/>
      <c r="J402" s="234">
        <f>ROUND(I402*H402,2)</f>
        <v>0</v>
      </c>
      <c r="K402" s="230" t="s">
        <v>230</v>
      </c>
      <c r="L402" s="45"/>
      <c r="M402" s="235" t="s">
        <v>1</v>
      </c>
      <c r="N402" s="236" t="s">
        <v>41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363</v>
      </c>
      <c r="AT402" s="239" t="s">
        <v>226</v>
      </c>
      <c r="AU402" s="239" t="s">
        <v>85</v>
      </c>
      <c r="AY402" s="18" t="s">
        <v>224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83</v>
      </c>
      <c r="BK402" s="240">
        <f>ROUND(I402*H402,2)</f>
        <v>0</v>
      </c>
      <c r="BL402" s="18" t="s">
        <v>363</v>
      </c>
      <c r="BM402" s="239" t="s">
        <v>3326</v>
      </c>
    </row>
    <row r="403" s="12" customFormat="1" ht="22.8" customHeight="1">
      <c r="A403" s="12"/>
      <c r="B403" s="212"/>
      <c r="C403" s="213"/>
      <c r="D403" s="214" t="s">
        <v>75</v>
      </c>
      <c r="E403" s="226" t="s">
        <v>2336</v>
      </c>
      <c r="F403" s="226" t="s">
        <v>2337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SUM(P404:P408)</f>
        <v>0</v>
      </c>
      <c r="Q403" s="220"/>
      <c r="R403" s="221">
        <f>SUM(R404:R408)</f>
        <v>0.036437399999999995</v>
      </c>
      <c r="S403" s="220"/>
      <c r="T403" s="222">
        <f>SUM(T404:T408)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85</v>
      </c>
      <c r="AT403" s="224" t="s">
        <v>75</v>
      </c>
      <c r="AU403" s="224" t="s">
        <v>83</v>
      </c>
      <c r="AY403" s="223" t="s">
        <v>224</v>
      </c>
      <c r="BK403" s="225">
        <f>SUM(BK404:BK408)</f>
        <v>0</v>
      </c>
    </row>
    <row r="404" s="2" customFormat="1" ht="24.15" customHeight="1">
      <c r="A404" s="39"/>
      <c r="B404" s="40"/>
      <c r="C404" s="228" t="s">
        <v>1034</v>
      </c>
      <c r="D404" s="228" t="s">
        <v>226</v>
      </c>
      <c r="E404" s="229" t="s">
        <v>2350</v>
      </c>
      <c r="F404" s="230" t="s">
        <v>2351</v>
      </c>
      <c r="G404" s="231" t="s">
        <v>296</v>
      </c>
      <c r="H404" s="232">
        <v>242.916</v>
      </c>
      <c r="I404" s="233"/>
      <c r="J404" s="234">
        <f>ROUND(I404*H404,2)</f>
        <v>0</v>
      </c>
      <c r="K404" s="230" t="s">
        <v>230</v>
      </c>
      <c r="L404" s="45"/>
      <c r="M404" s="235" t="s">
        <v>1</v>
      </c>
      <c r="N404" s="236" t="s">
        <v>41</v>
      </c>
      <c r="O404" s="92"/>
      <c r="P404" s="237">
        <f>O404*H404</f>
        <v>0</v>
      </c>
      <c r="Q404" s="237">
        <v>0.00014999999999999999</v>
      </c>
      <c r="R404" s="237">
        <f>Q404*H404</f>
        <v>0.036437399999999995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363</v>
      </c>
      <c r="AT404" s="239" t="s">
        <v>226</v>
      </c>
      <c r="AU404" s="239" t="s">
        <v>85</v>
      </c>
      <c r="AY404" s="18" t="s">
        <v>224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83</v>
      </c>
      <c r="BK404" s="240">
        <f>ROUND(I404*H404,2)</f>
        <v>0</v>
      </c>
      <c r="BL404" s="18" t="s">
        <v>363</v>
      </c>
      <c r="BM404" s="239" t="s">
        <v>3327</v>
      </c>
    </row>
    <row r="405" s="14" customFormat="1">
      <c r="A405" s="14"/>
      <c r="B405" s="252"/>
      <c r="C405" s="253"/>
      <c r="D405" s="243" t="s">
        <v>233</v>
      </c>
      <c r="E405" s="254" t="s">
        <v>1</v>
      </c>
      <c r="F405" s="255" t="s">
        <v>3328</v>
      </c>
      <c r="G405" s="253"/>
      <c r="H405" s="256">
        <v>220.256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2" t="s">
        <v>233</v>
      </c>
      <c r="AU405" s="262" t="s">
        <v>85</v>
      </c>
      <c r="AV405" s="14" t="s">
        <v>85</v>
      </c>
      <c r="AW405" s="14" t="s">
        <v>32</v>
      </c>
      <c r="AX405" s="14" t="s">
        <v>76</v>
      </c>
      <c r="AY405" s="262" t="s">
        <v>224</v>
      </c>
    </row>
    <row r="406" s="13" customFormat="1">
      <c r="A406" s="13"/>
      <c r="B406" s="241"/>
      <c r="C406" s="242"/>
      <c r="D406" s="243" t="s">
        <v>233</v>
      </c>
      <c r="E406" s="244" t="s">
        <v>1</v>
      </c>
      <c r="F406" s="245" t="s">
        <v>1553</v>
      </c>
      <c r="G406" s="242"/>
      <c r="H406" s="244" t="s">
        <v>1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233</v>
      </c>
      <c r="AU406" s="251" t="s">
        <v>85</v>
      </c>
      <c r="AV406" s="13" t="s">
        <v>83</v>
      </c>
      <c r="AW406" s="13" t="s">
        <v>32</v>
      </c>
      <c r="AX406" s="13" t="s">
        <v>76</v>
      </c>
      <c r="AY406" s="251" t="s">
        <v>224</v>
      </c>
    </row>
    <row r="407" s="14" customFormat="1">
      <c r="A407" s="14"/>
      <c r="B407" s="252"/>
      <c r="C407" s="253"/>
      <c r="D407" s="243" t="s">
        <v>233</v>
      </c>
      <c r="E407" s="254" t="s">
        <v>1</v>
      </c>
      <c r="F407" s="255" t="s">
        <v>3216</v>
      </c>
      <c r="G407" s="253"/>
      <c r="H407" s="256">
        <v>22.66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2" t="s">
        <v>233</v>
      </c>
      <c r="AU407" s="262" t="s">
        <v>85</v>
      </c>
      <c r="AV407" s="14" t="s">
        <v>85</v>
      </c>
      <c r="AW407" s="14" t="s">
        <v>32</v>
      </c>
      <c r="AX407" s="14" t="s">
        <v>76</v>
      </c>
      <c r="AY407" s="262" t="s">
        <v>224</v>
      </c>
    </row>
    <row r="408" s="15" customFormat="1">
      <c r="A408" s="15"/>
      <c r="B408" s="263"/>
      <c r="C408" s="264"/>
      <c r="D408" s="243" t="s">
        <v>233</v>
      </c>
      <c r="E408" s="265" t="s">
        <v>1</v>
      </c>
      <c r="F408" s="266" t="s">
        <v>237</v>
      </c>
      <c r="G408" s="264"/>
      <c r="H408" s="267">
        <v>242.916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3" t="s">
        <v>233</v>
      </c>
      <c r="AU408" s="273" t="s">
        <v>85</v>
      </c>
      <c r="AV408" s="15" t="s">
        <v>231</v>
      </c>
      <c r="AW408" s="15" t="s">
        <v>32</v>
      </c>
      <c r="AX408" s="15" t="s">
        <v>83</v>
      </c>
      <c r="AY408" s="273" t="s">
        <v>224</v>
      </c>
    </row>
    <row r="409" s="12" customFormat="1" ht="22.8" customHeight="1">
      <c r="A409" s="12"/>
      <c r="B409" s="212"/>
      <c r="C409" s="213"/>
      <c r="D409" s="214" t="s">
        <v>75</v>
      </c>
      <c r="E409" s="226" t="s">
        <v>2415</v>
      </c>
      <c r="F409" s="226" t="s">
        <v>2416</v>
      </c>
      <c r="G409" s="213"/>
      <c r="H409" s="213"/>
      <c r="I409" s="216"/>
      <c r="J409" s="227">
        <f>BK409</f>
        <v>0</v>
      </c>
      <c r="K409" s="213"/>
      <c r="L409" s="218"/>
      <c r="M409" s="219"/>
      <c r="N409" s="220"/>
      <c r="O409" s="220"/>
      <c r="P409" s="221">
        <f>SUM(P410:P412)</f>
        <v>0</v>
      </c>
      <c r="Q409" s="220"/>
      <c r="R409" s="221">
        <f>SUM(R410:R412)</f>
        <v>0.017299790000000002</v>
      </c>
      <c r="S409" s="220"/>
      <c r="T409" s="222">
        <f>SUM(T410:T412)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3" t="s">
        <v>85</v>
      </c>
      <c r="AT409" s="224" t="s">
        <v>75</v>
      </c>
      <c r="AU409" s="224" t="s">
        <v>83</v>
      </c>
      <c r="AY409" s="223" t="s">
        <v>224</v>
      </c>
      <c r="BK409" s="225">
        <f>SUM(BK410:BK412)</f>
        <v>0</v>
      </c>
    </row>
    <row r="410" s="2" customFormat="1" ht="16.5" customHeight="1">
      <c r="A410" s="39"/>
      <c r="B410" s="40"/>
      <c r="C410" s="228" t="s">
        <v>1041</v>
      </c>
      <c r="D410" s="228" t="s">
        <v>226</v>
      </c>
      <c r="E410" s="229" t="s">
        <v>2418</v>
      </c>
      <c r="F410" s="230" t="s">
        <v>2419</v>
      </c>
      <c r="G410" s="231" t="s">
        <v>296</v>
      </c>
      <c r="H410" s="232">
        <v>6.1130000000000004</v>
      </c>
      <c r="I410" s="233"/>
      <c r="J410" s="234">
        <f>ROUND(I410*H410,2)</f>
        <v>0</v>
      </c>
      <c r="K410" s="230" t="s">
        <v>230</v>
      </c>
      <c r="L410" s="45"/>
      <c r="M410" s="235" t="s">
        <v>1</v>
      </c>
      <c r="N410" s="236" t="s">
        <v>41</v>
      </c>
      <c r="O410" s="92"/>
      <c r="P410" s="237">
        <f>O410*H410</f>
        <v>0</v>
      </c>
      <c r="Q410" s="237">
        <v>0.0028300000000000001</v>
      </c>
      <c r="R410" s="237">
        <f>Q410*H410</f>
        <v>0.017299790000000002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363</v>
      </c>
      <c r="AT410" s="239" t="s">
        <v>226</v>
      </c>
      <c r="AU410" s="239" t="s">
        <v>85</v>
      </c>
      <c r="AY410" s="18" t="s">
        <v>224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83</v>
      </c>
      <c r="BK410" s="240">
        <f>ROUND(I410*H410,2)</f>
        <v>0</v>
      </c>
      <c r="BL410" s="18" t="s">
        <v>363</v>
      </c>
      <c r="BM410" s="239" t="s">
        <v>3329</v>
      </c>
    </row>
    <row r="411" s="13" customFormat="1">
      <c r="A411" s="13"/>
      <c r="B411" s="241"/>
      <c r="C411" s="242"/>
      <c r="D411" s="243" t="s">
        <v>233</v>
      </c>
      <c r="E411" s="244" t="s">
        <v>1</v>
      </c>
      <c r="F411" s="245" t="s">
        <v>3285</v>
      </c>
      <c r="G411" s="242"/>
      <c r="H411" s="244" t="s">
        <v>1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1" t="s">
        <v>233</v>
      </c>
      <c r="AU411" s="251" t="s">
        <v>85</v>
      </c>
      <c r="AV411" s="13" t="s">
        <v>83</v>
      </c>
      <c r="AW411" s="13" t="s">
        <v>32</v>
      </c>
      <c r="AX411" s="13" t="s">
        <v>76</v>
      </c>
      <c r="AY411" s="251" t="s">
        <v>224</v>
      </c>
    </row>
    <row r="412" s="14" customFormat="1">
      <c r="A412" s="14"/>
      <c r="B412" s="252"/>
      <c r="C412" s="253"/>
      <c r="D412" s="243" t="s">
        <v>233</v>
      </c>
      <c r="E412" s="254" t="s">
        <v>1</v>
      </c>
      <c r="F412" s="255" t="s">
        <v>3330</v>
      </c>
      <c r="G412" s="253"/>
      <c r="H412" s="256">
        <v>6.1130000000000004</v>
      </c>
      <c r="I412" s="257"/>
      <c r="J412" s="253"/>
      <c r="K412" s="253"/>
      <c r="L412" s="258"/>
      <c r="M412" s="296"/>
      <c r="N412" s="297"/>
      <c r="O412" s="297"/>
      <c r="P412" s="297"/>
      <c r="Q412" s="297"/>
      <c r="R412" s="297"/>
      <c r="S412" s="297"/>
      <c r="T412" s="29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2" t="s">
        <v>233</v>
      </c>
      <c r="AU412" s="262" t="s">
        <v>85</v>
      </c>
      <c r="AV412" s="14" t="s">
        <v>85</v>
      </c>
      <c r="AW412" s="14" t="s">
        <v>32</v>
      </c>
      <c r="AX412" s="14" t="s">
        <v>83</v>
      </c>
      <c r="AY412" s="262" t="s">
        <v>224</v>
      </c>
    </row>
    <row r="413" s="2" customFormat="1" ht="6.96" customHeight="1">
      <c r="A413" s="39"/>
      <c r="B413" s="67"/>
      <c r="C413" s="68"/>
      <c r="D413" s="68"/>
      <c r="E413" s="68"/>
      <c r="F413" s="68"/>
      <c r="G413" s="68"/>
      <c r="H413" s="68"/>
      <c r="I413" s="68"/>
      <c r="J413" s="68"/>
      <c r="K413" s="68"/>
      <c r="L413" s="45"/>
      <c r="M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</sheetData>
  <sheetProtection sheet="1" autoFilter="0" formatColumns="0" formatRows="0" objects="1" scenarios="1" spinCount="100000" saltValue="5pPXUyc7CBz/ipdn99fYElB2s7zAXRYDiHRSSjc2C/9NfRiq0k61imA8tppfD1rEkTN1aEveCxbfdlShHoppiQ==" hashValue="GLyWdGRL01n4xMqWTggeKQSss+s9MsO4gx7/wKvq6mFO6KrdrrHm85pzhC3osuZHkcIdCbHeiyspiwvYzX84Ig==" algorithmName="SHA-512" password="CC35"/>
  <autoFilter ref="C137:K4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1" customFormat="1" ht="12" customHeight="1">
      <c r="B8" s="21"/>
      <c r="D8" s="152" t="s">
        <v>156</v>
      </c>
      <c r="L8" s="21"/>
    </row>
    <row r="9" s="2" customFormat="1" ht="16.5" customHeight="1">
      <c r="A9" s="39"/>
      <c r="B9" s="45"/>
      <c r="C9" s="39"/>
      <c r="D9" s="39"/>
      <c r="E9" s="153" t="s">
        <v>3060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11. 1. 2023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ROUND((SUM(BE125:BE169)),  2)</f>
        <v>0</v>
      </c>
      <c r="G35" s="39"/>
      <c r="H35" s="39"/>
      <c r="I35" s="166">
        <v>0.20999999999999999</v>
      </c>
      <c r="J35" s="165">
        <f>ROUND(((SUM(BE125:BE169))*I35),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ROUND((SUM(BF125:BF169)),  2)</f>
        <v>0</v>
      </c>
      <c r="G36" s="39"/>
      <c r="H36" s="39"/>
      <c r="I36" s="166">
        <v>0.12</v>
      </c>
      <c r="J36" s="165">
        <f>ROUND(((SUM(BF125:BF169))*I36),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ROUND((SUM(BG125:BG169)),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ROUND((SUM(BH125:BH169)),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ROUND((SUM(BI125:BI169)),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3060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D1.4.1 Zdravotechnika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Valašské Meziříčí</v>
      </c>
      <c r="G91" s="41"/>
      <c r="H91" s="41"/>
      <c r="I91" s="33" t="s">
        <v>22</v>
      </c>
      <c r="J91" s="80" t="str">
        <f>IF(J14="","",J14)</f>
        <v>11. 1. 2023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Valašské Meziříčí</v>
      </c>
      <c r="G93" s="41"/>
      <c r="H93" s="41"/>
      <c r="I93" s="33" t="s">
        <v>30</v>
      </c>
      <c r="J93" s="37" t="str">
        <f>E23</f>
        <v>Ing.arch.Petr Klier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Fajfrová Irena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191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2423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2424</v>
      </c>
      <c r="E101" s="198"/>
      <c r="F101" s="198"/>
      <c r="G101" s="198"/>
      <c r="H101" s="198"/>
      <c r="I101" s="198"/>
      <c r="J101" s="199">
        <f>J140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2427</v>
      </c>
      <c r="E102" s="198"/>
      <c r="F102" s="198"/>
      <c r="G102" s="198"/>
      <c r="H102" s="198"/>
      <c r="I102" s="198"/>
      <c r="J102" s="199">
        <f>J154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2428</v>
      </c>
      <c r="E103" s="198"/>
      <c r="F103" s="198"/>
      <c r="G103" s="198"/>
      <c r="H103" s="198"/>
      <c r="I103" s="198"/>
      <c r="J103" s="199">
        <f>J167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Rekonstrukce sportovně - kulturního areálu TJ Juřina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3060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03 - D1.4.1 Zdravotechnika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Valašské Meziříčí</v>
      </c>
      <c r="G119" s="41"/>
      <c r="H119" s="41"/>
      <c r="I119" s="33" t="s">
        <v>22</v>
      </c>
      <c r="J119" s="80" t="str">
        <f>IF(J14="","",J14)</f>
        <v>11. 1. 2023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Město Valašské Meziříčí</v>
      </c>
      <c r="G121" s="41"/>
      <c r="H121" s="41"/>
      <c r="I121" s="33" t="s">
        <v>30</v>
      </c>
      <c r="J121" s="37" t="str">
        <f>E23</f>
        <v>Ing.arch.Petr Klier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Fajfrová Irena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210</v>
      </c>
      <c r="D124" s="204" t="s">
        <v>61</v>
      </c>
      <c r="E124" s="204" t="s">
        <v>57</v>
      </c>
      <c r="F124" s="204" t="s">
        <v>58</v>
      </c>
      <c r="G124" s="204" t="s">
        <v>211</v>
      </c>
      <c r="H124" s="204" t="s">
        <v>212</v>
      </c>
      <c r="I124" s="204" t="s">
        <v>213</v>
      </c>
      <c r="J124" s="204" t="s">
        <v>178</v>
      </c>
      <c r="K124" s="205" t="s">
        <v>214</v>
      </c>
      <c r="L124" s="206"/>
      <c r="M124" s="101" t="s">
        <v>1</v>
      </c>
      <c r="N124" s="102" t="s">
        <v>40</v>
      </c>
      <c r="O124" s="102" t="s">
        <v>215</v>
      </c>
      <c r="P124" s="102" t="s">
        <v>216</v>
      </c>
      <c r="Q124" s="102" t="s">
        <v>217</v>
      </c>
      <c r="R124" s="102" t="s">
        <v>218</v>
      </c>
      <c r="S124" s="102" t="s">
        <v>219</v>
      </c>
      <c r="T124" s="103" t="s">
        <v>220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221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0.22650999999999999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180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1239</v>
      </c>
      <c r="F126" s="215" t="s">
        <v>1240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P127+P140+P154+P167</f>
        <v>0</v>
      </c>
      <c r="Q126" s="220"/>
      <c r="R126" s="221">
        <f>R127+R140+R154+R167</f>
        <v>0.22650999999999999</v>
      </c>
      <c r="S126" s="220"/>
      <c r="T126" s="222">
        <f>T127+T140+T154+T167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85</v>
      </c>
      <c r="AT126" s="224" t="s">
        <v>75</v>
      </c>
      <c r="AU126" s="224" t="s">
        <v>76</v>
      </c>
      <c r="AY126" s="223" t="s">
        <v>224</v>
      </c>
      <c r="BK126" s="225">
        <f>BK127+BK140+BK154+BK167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2487</v>
      </c>
      <c r="F127" s="226" t="s">
        <v>2488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SUM(P128:P139)</f>
        <v>0</v>
      </c>
      <c r="Q127" s="220"/>
      <c r="R127" s="221">
        <f>SUM(R128:R139)</f>
        <v>0.1111</v>
      </c>
      <c r="S127" s="220"/>
      <c r="T127" s="222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85</v>
      </c>
      <c r="AT127" s="224" t="s">
        <v>75</v>
      </c>
      <c r="AU127" s="224" t="s">
        <v>83</v>
      </c>
      <c r="AY127" s="223" t="s">
        <v>224</v>
      </c>
      <c r="BK127" s="225">
        <f>SUM(BK128:BK139)</f>
        <v>0</v>
      </c>
    </row>
    <row r="128" s="2" customFormat="1" ht="21.75" customHeight="1">
      <c r="A128" s="39"/>
      <c r="B128" s="40"/>
      <c r="C128" s="228" t="s">
        <v>83</v>
      </c>
      <c r="D128" s="228" t="s">
        <v>226</v>
      </c>
      <c r="E128" s="229" t="s">
        <v>2492</v>
      </c>
      <c r="F128" s="230" t="s">
        <v>2493</v>
      </c>
      <c r="G128" s="231" t="s">
        <v>416</v>
      </c>
      <c r="H128" s="232">
        <v>7</v>
      </c>
      <c r="I128" s="233"/>
      <c r="J128" s="234">
        <f>ROUND(I128*H128,2)</f>
        <v>0</v>
      </c>
      <c r="K128" s="230" t="s">
        <v>230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0.00142</v>
      </c>
      <c r="R128" s="237">
        <f>Q128*H128</f>
        <v>0.0099400000000000009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363</v>
      </c>
      <c r="AT128" s="239" t="s">
        <v>226</v>
      </c>
      <c r="AU128" s="239" t="s">
        <v>85</v>
      </c>
      <c r="AY128" s="18" t="s">
        <v>224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363</v>
      </c>
      <c r="BM128" s="239" t="s">
        <v>3332</v>
      </c>
    </row>
    <row r="129" s="2" customFormat="1" ht="21.75" customHeight="1">
      <c r="A129" s="39"/>
      <c r="B129" s="40"/>
      <c r="C129" s="228" t="s">
        <v>85</v>
      </c>
      <c r="D129" s="228" t="s">
        <v>226</v>
      </c>
      <c r="E129" s="229" t="s">
        <v>2495</v>
      </c>
      <c r="F129" s="230" t="s">
        <v>2496</v>
      </c>
      <c r="G129" s="231" t="s">
        <v>416</v>
      </c>
      <c r="H129" s="232">
        <v>6</v>
      </c>
      <c r="I129" s="233"/>
      <c r="J129" s="234">
        <f>ROUND(I129*H129,2)</f>
        <v>0</v>
      </c>
      <c r="K129" s="230" t="s">
        <v>230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0.0074400000000000004</v>
      </c>
      <c r="R129" s="237">
        <f>Q129*H129</f>
        <v>0.044639999999999999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363</v>
      </c>
      <c r="AT129" s="239" t="s">
        <v>226</v>
      </c>
      <c r="AU129" s="239" t="s">
        <v>85</v>
      </c>
      <c r="AY129" s="18" t="s">
        <v>224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363</v>
      </c>
      <c r="BM129" s="239" t="s">
        <v>3333</v>
      </c>
    </row>
    <row r="130" s="2" customFormat="1" ht="21.75" customHeight="1">
      <c r="A130" s="39"/>
      <c r="B130" s="40"/>
      <c r="C130" s="228" t="s">
        <v>243</v>
      </c>
      <c r="D130" s="228" t="s">
        <v>226</v>
      </c>
      <c r="E130" s="229" t="s">
        <v>2498</v>
      </c>
      <c r="F130" s="230" t="s">
        <v>2499</v>
      </c>
      <c r="G130" s="231" t="s">
        <v>416</v>
      </c>
      <c r="H130" s="232">
        <v>4</v>
      </c>
      <c r="I130" s="233"/>
      <c r="J130" s="234">
        <f>ROUND(I130*H130,2)</f>
        <v>0</v>
      </c>
      <c r="K130" s="230" t="s">
        <v>230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0.012319999999999999</v>
      </c>
      <c r="R130" s="237">
        <f>Q130*H130</f>
        <v>0.049279999999999997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363</v>
      </c>
      <c r="AT130" s="239" t="s">
        <v>226</v>
      </c>
      <c r="AU130" s="239" t="s">
        <v>85</v>
      </c>
      <c r="AY130" s="18" t="s">
        <v>224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363</v>
      </c>
      <c r="BM130" s="239" t="s">
        <v>3334</v>
      </c>
    </row>
    <row r="131" s="2" customFormat="1" ht="16.5" customHeight="1">
      <c r="A131" s="39"/>
      <c r="B131" s="40"/>
      <c r="C131" s="228" t="s">
        <v>231</v>
      </c>
      <c r="D131" s="228" t="s">
        <v>226</v>
      </c>
      <c r="E131" s="229" t="s">
        <v>2507</v>
      </c>
      <c r="F131" s="230" t="s">
        <v>2508</v>
      </c>
      <c r="G131" s="231" t="s">
        <v>416</v>
      </c>
      <c r="H131" s="232">
        <v>2</v>
      </c>
      <c r="I131" s="233"/>
      <c r="J131" s="234">
        <f>ROUND(I131*H131,2)</f>
        <v>0</v>
      </c>
      <c r="K131" s="230" t="s">
        <v>230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0.00040999999999999999</v>
      </c>
      <c r="R131" s="237">
        <f>Q131*H131</f>
        <v>0.00081999999999999998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363</v>
      </c>
      <c r="AT131" s="239" t="s">
        <v>226</v>
      </c>
      <c r="AU131" s="239" t="s">
        <v>85</v>
      </c>
      <c r="AY131" s="18" t="s">
        <v>224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363</v>
      </c>
      <c r="BM131" s="239" t="s">
        <v>3335</v>
      </c>
    </row>
    <row r="132" s="2" customFormat="1" ht="16.5" customHeight="1">
      <c r="A132" s="39"/>
      <c r="B132" s="40"/>
      <c r="C132" s="228" t="s">
        <v>264</v>
      </c>
      <c r="D132" s="228" t="s">
        <v>226</v>
      </c>
      <c r="E132" s="229" t="s">
        <v>2510</v>
      </c>
      <c r="F132" s="230" t="s">
        <v>2511</v>
      </c>
      <c r="G132" s="231" t="s">
        <v>416</v>
      </c>
      <c r="H132" s="232">
        <v>3</v>
      </c>
      <c r="I132" s="233"/>
      <c r="J132" s="234">
        <f>ROUND(I132*H132,2)</f>
        <v>0</v>
      </c>
      <c r="K132" s="230" t="s">
        <v>230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0.00048000000000000001</v>
      </c>
      <c r="R132" s="237">
        <f>Q132*H132</f>
        <v>0.0014400000000000001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363</v>
      </c>
      <c r="AT132" s="239" t="s">
        <v>226</v>
      </c>
      <c r="AU132" s="239" t="s">
        <v>85</v>
      </c>
      <c r="AY132" s="18" t="s">
        <v>224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363</v>
      </c>
      <c r="BM132" s="239" t="s">
        <v>3336</v>
      </c>
    </row>
    <row r="133" s="2" customFormat="1" ht="16.5" customHeight="1">
      <c r="A133" s="39"/>
      <c r="B133" s="40"/>
      <c r="C133" s="228" t="s">
        <v>270</v>
      </c>
      <c r="D133" s="228" t="s">
        <v>226</v>
      </c>
      <c r="E133" s="229" t="s">
        <v>2513</v>
      </c>
      <c r="F133" s="230" t="s">
        <v>2514</v>
      </c>
      <c r="G133" s="231" t="s">
        <v>416</v>
      </c>
      <c r="H133" s="232">
        <v>2</v>
      </c>
      <c r="I133" s="233"/>
      <c r="J133" s="234">
        <f>ROUND(I133*H133,2)</f>
        <v>0</v>
      </c>
      <c r="K133" s="230" t="s">
        <v>230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0.0022399999999999998</v>
      </c>
      <c r="R133" s="237">
        <f>Q133*H133</f>
        <v>0.0044799999999999996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363</v>
      </c>
      <c r="AT133" s="239" t="s">
        <v>226</v>
      </c>
      <c r="AU133" s="239" t="s">
        <v>85</v>
      </c>
      <c r="AY133" s="18" t="s">
        <v>224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363</v>
      </c>
      <c r="BM133" s="239" t="s">
        <v>3337</v>
      </c>
    </row>
    <row r="134" s="2" customFormat="1" ht="16.5" customHeight="1">
      <c r="A134" s="39"/>
      <c r="B134" s="40"/>
      <c r="C134" s="228" t="s">
        <v>275</v>
      </c>
      <c r="D134" s="228" t="s">
        <v>226</v>
      </c>
      <c r="E134" s="229" t="s">
        <v>2519</v>
      </c>
      <c r="F134" s="230" t="s">
        <v>2520</v>
      </c>
      <c r="G134" s="231" t="s">
        <v>398</v>
      </c>
      <c r="H134" s="232">
        <v>1</v>
      </c>
      <c r="I134" s="233"/>
      <c r="J134" s="234">
        <f>ROUND(I134*H134,2)</f>
        <v>0</v>
      </c>
      <c r="K134" s="230" t="s">
        <v>230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363</v>
      </c>
      <c r="AT134" s="239" t="s">
        <v>226</v>
      </c>
      <c r="AU134" s="239" t="s">
        <v>85</v>
      </c>
      <c r="AY134" s="18" t="s">
        <v>224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363</v>
      </c>
      <c r="BM134" s="239" t="s">
        <v>3338</v>
      </c>
    </row>
    <row r="135" s="2" customFormat="1" ht="16.5" customHeight="1">
      <c r="A135" s="39"/>
      <c r="B135" s="40"/>
      <c r="C135" s="228" t="s">
        <v>293</v>
      </c>
      <c r="D135" s="228" t="s">
        <v>226</v>
      </c>
      <c r="E135" s="229" t="s">
        <v>2522</v>
      </c>
      <c r="F135" s="230" t="s">
        <v>2523</v>
      </c>
      <c r="G135" s="231" t="s">
        <v>398</v>
      </c>
      <c r="H135" s="232">
        <v>2</v>
      </c>
      <c r="I135" s="233"/>
      <c r="J135" s="234">
        <f>ROUND(I135*H135,2)</f>
        <v>0</v>
      </c>
      <c r="K135" s="230" t="s">
        <v>230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363</v>
      </c>
      <c r="AT135" s="239" t="s">
        <v>226</v>
      </c>
      <c r="AU135" s="239" t="s">
        <v>85</v>
      </c>
      <c r="AY135" s="18" t="s">
        <v>224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363</v>
      </c>
      <c r="BM135" s="239" t="s">
        <v>3339</v>
      </c>
    </row>
    <row r="136" s="2" customFormat="1" ht="21.75" customHeight="1">
      <c r="A136" s="39"/>
      <c r="B136" s="40"/>
      <c r="C136" s="228" t="s">
        <v>303</v>
      </c>
      <c r="D136" s="228" t="s">
        <v>226</v>
      </c>
      <c r="E136" s="229" t="s">
        <v>2525</v>
      </c>
      <c r="F136" s="230" t="s">
        <v>2526</v>
      </c>
      <c r="G136" s="231" t="s">
        <v>398</v>
      </c>
      <c r="H136" s="232">
        <v>1</v>
      </c>
      <c r="I136" s="233"/>
      <c r="J136" s="234">
        <f>ROUND(I136*H136,2)</f>
        <v>0</v>
      </c>
      <c r="K136" s="230" t="s">
        <v>230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363</v>
      </c>
      <c r="AT136" s="239" t="s">
        <v>226</v>
      </c>
      <c r="AU136" s="239" t="s">
        <v>85</v>
      </c>
      <c r="AY136" s="18" t="s">
        <v>224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363</v>
      </c>
      <c r="BM136" s="239" t="s">
        <v>3340</v>
      </c>
    </row>
    <row r="137" s="2" customFormat="1" ht="24.15" customHeight="1">
      <c r="A137" s="39"/>
      <c r="B137" s="40"/>
      <c r="C137" s="228" t="s">
        <v>316</v>
      </c>
      <c r="D137" s="228" t="s">
        <v>226</v>
      </c>
      <c r="E137" s="229" t="s">
        <v>3341</v>
      </c>
      <c r="F137" s="230" t="s">
        <v>3342</v>
      </c>
      <c r="G137" s="231" t="s">
        <v>398</v>
      </c>
      <c r="H137" s="232">
        <v>1</v>
      </c>
      <c r="I137" s="233"/>
      <c r="J137" s="234">
        <f>ROUND(I137*H137,2)</f>
        <v>0</v>
      </c>
      <c r="K137" s="230" t="s">
        <v>230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0.00050000000000000001</v>
      </c>
      <c r="R137" s="237">
        <f>Q137*H137</f>
        <v>0.00050000000000000001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363</v>
      </c>
      <c r="AT137" s="239" t="s">
        <v>226</v>
      </c>
      <c r="AU137" s="239" t="s">
        <v>85</v>
      </c>
      <c r="AY137" s="18" t="s">
        <v>224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363</v>
      </c>
      <c r="BM137" s="239" t="s">
        <v>3343</v>
      </c>
    </row>
    <row r="138" s="2" customFormat="1" ht="21.75" customHeight="1">
      <c r="A138" s="39"/>
      <c r="B138" s="40"/>
      <c r="C138" s="228" t="s">
        <v>321</v>
      </c>
      <c r="D138" s="228" t="s">
        <v>226</v>
      </c>
      <c r="E138" s="229" t="s">
        <v>2543</v>
      </c>
      <c r="F138" s="230" t="s">
        <v>2544</v>
      </c>
      <c r="G138" s="231" t="s">
        <v>416</v>
      </c>
      <c r="H138" s="232">
        <v>24</v>
      </c>
      <c r="I138" s="233"/>
      <c r="J138" s="234">
        <f>ROUND(I138*H138,2)</f>
        <v>0</v>
      </c>
      <c r="K138" s="230" t="s">
        <v>230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363</v>
      </c>
      <c r="AT138" s="239" t="s">
        <v>226</v>
      </c>
      <c r="AU138" s="239" t="s">
        <v>85</v>
      </c>
      <c r="AY138" s="18" t="s">
        <v>224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363</v>
      </c>
      <c r="BM138" s="239" t="s">
        <v>3344</v>
      </c>
    </row>
    <row r="139" s="2" customFormat="1" ht="24.15" customHeight="1">
      <c r="A139" s="39"/>
      <c r="B139" s="40"/>
      <c r="C139" s="228" t="s">
        <v>8</v>
      </c>
      <c r="D139" s="228" t="s">
        <v>226</v>
      </c>
      <c r="E139" s="229" t="s">
        <v>3345</v>
      </c>
      <c r="F139" s="230" t="s">
        <v>3346</v>
      </c>
      <c r="G139" s="231" t="s">
        <v>1282</v>
      </c>
      <c r="H139" s="295"/>
      <c r="I139" s="233"/>
      <c r="J139" s="234">
        <f>ROUND(I139*H139,2)</f>
        <v>0</v>
      </c>
      <c r="K139" s="230" t="s">
        <v>230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363</v>
      </c>
      <c r="AT139" s="239" t="s">
        <v>226</v>
      </c>
      <c r="AU139" s="239" t="s">
        <v>85</v>
      </c>
      <c r="AY139" s="18" t="s">
        <v>224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363</v>
      </c>
      <c r="BM139" s="239" t="s">
        <v>3347</v>
      </c>
    </row>
    <row r="140" s="12" customFormat="1" ht="22.8" customHeight="1">
      <c r="A140" s="12"/>
      <c r="B140" s="212"/>
      <c r="C140" s="213"/>
      <c r="D140" s="214" t="s">
        <v>75</v>
      </c>
      <c r="E140" s="226" t="s">
        <v>2553</v>
      </c>
      <c r="F140" s="226" t="s">
        <v>2554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SUM(P141:P153)</f>
        <v>0</v>
      </c>
      <c r="Q140" s="220"/>
      <c r="R140" s="221">
        <f>SUM(R141:R153)</f>
        <v>0.017140000000000002</v>
      </c>
      <c r="S140" s="220"/>
      <c r="T140" s="222">
        <f>SUM(T141:T153)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75</v>
      </c>
      <c r="AU140" s="224" t="s">
        <v>83</v>
      </c>
      <c r="AY140" s="223" t="s">
        <v>224</v>
      </c>
      <c r="BK140" s="225">
        <f>SUM(BK141:BK153)</f>
        <v>0</v>
      </c>
    </row>
    <row r="141" s="2" customFormat="1" ht="37.8" customHeight="1">
      <c r="A141" s="39"/>
      <c r="B141" s="40"/>
      <c r="C141" s="228" t="s">
        <v>329</v>
      </c>
      <c r="D141" s="228" t="s">
        <v>226</v>
      </c>
      <c r="E141" s="229" t="s">
        <v>2560</v>
      </c>
      <c r="F141" s="230" t="s">
        <v>2561</v>
      </c>
      <c r="G141" s="231" t="s">
        <v>416</v>
      </c>
      <c r="H141" s="232">
        <v>11</v>
      </c>
      <c r="I141" s="233"/>
      <c r="J141" s="234">
        <f>ROUND(I141*H141,2)</f>
        <v>0</v>
      </c>
      <c r="K141" s="230" t="s">
        <v>230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5.0000000000000002E-05</v>
      </c>
      <c r="R141" s="237">
        <f>Q141*H141</f>
        <v>0.00055000000000000003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363</v>
      </c>
      <c r="AT141" s="239" t="s">
        <v>226</v>
      </c>
      <c r="AU141" s="239" t="s">
        <v>85</v>
      </c>
      <c r="AY141" s="18" t="s">
        <v>224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363</v>
      </c>
      <c r="BM141" s="239" t="s">
        <v>3348</v>
      </c>
    </row>
    <row r="142" s="2" customFormat="1" ht="37.8" customHeight="1">
      <c r="A142" s="39"/>
      <c r="B142" s="40"/>
      <c r="C142" s="228" t="s">
        <v>337</v>
      </c>
      <c r="D142" s="228" t="s">
        <v>226</v>
      </c>
      <c r="E142" s="229" t="s">
        <v>2563</v>
      </c>
      <c r="F142" s="230" t="s">
        <v>2564</v>
      </c>
      <c r="G142" s="231" t="s">
        <v>416</v>
      </c>
      <c r="H142" s="232">
        <v>11</v>
      </c>
      <c r="I142" s="233"/>
      <c r="J142" s="234">
        <f>ROUND(I142*H142,2)</f>
        <v>0</v>
      </c>
      <c r="K142" s="230" t="s">
        <v>230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6.9999999999999994E-05</v>
      </c>
      <c r="R142" s="237">
        <f>Q142*H142</f>
        <v>0.00076999999999999996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363</v>
      </c>
      <c r="AT142" s="239" t="s">
        <v>226</v>
      </c>
      <c r="AU142" s="239" t="s">
        <v>85</v>
      </c>
      <c r="AY142" s="18" t="s">
        <v>224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363</v>
      </c>
      <c r="BM142" s="239" t="s">
        <v>3349</v>
      </c>
    </row>
    <row r="143" s="14" customFormat="1">
      <c r="A143" s="14"/>
      <c r="B143" s="252"/>
      <c r="C143" s="253"/>
      <c r="D143" s="243" t="s">
        <v>233</v>
      </c>
      <c r="E143" s="254" t="s">
        <v>1</v>
      </c>
      <c r="F143" s="255" t="s">
        <v>321</v>
      </c>
      <c r="G143" s="253"/>
      <c r="H143" s="256">
        <v>11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233</v>
      </c>
      <c r="AU143" s="262" t="s">
        <v>85</v>
      </c>
      <c r="AV143" s="14" t="s">
        <v>85</v>
      </c>
      <c r="AW143" s="14" t="s">
        <v>32</v>
      </c>
      <c r="AX143" s="14" t="s">
        <v>83</v>
      </c>
      <c r="AY143" s="262" t="s">
        <v>224</v>
      </c>
    </row>
    <row r="144" s="2" customFormat="1" ht="37.8" customHeight="1">
      <c r="A144" s="39"/>
      <c r="B144" s="40"/>
      <c r="C144" s="228" t="s">
        <v>355</v>
      </c>
      <c r="D144" s="228" t="s">
        <v>226</v>
      </c>
      <c r="E144" s="229" t="s">
        <v>2570</v>
      </c>
      <c r="F144" s="230" t="s">
        <v>2571</v>
      </c>
      <c r="G144" s="231" t="s">
        <v>416</v>
      </c>
      <c r="H144" s="232">
        <v>11</v>
      </c>
      <c r="I144" s="233"/>
      <c r="J144" s="234">
        <f>ROUND(I144*H144,2)</f>
        <v>0</v>
      </c>
      <c r="K144" s="230" t="s">
        <v>230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0.00012</v>
      </c>
      <c r="R144" s="237">
        <f>Q144*H144</f>
        <v>0.00132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363</v>
      </c>
      <c r="AT144" s="239" t="s">
        <v>226</v>
      </c>
      <c r="AU144" s="239" t="s">
        <v>85</v>
      </c>
      <c r="AY144" s="18" t="s">
        <v>224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363</v>
      </c>
      <c r="BM144" s="239" t="s">
        <v>3350</v>
      </c>
    </row>
    <row r="145" s="14" customFormat="1">
      <c r="A145" s="14"/>
      <c r="B145" s="252"/>
      <c r="C145" s="253"/>
      <c r="D145" s="243" t="s">
        <v>233</v>
      </c>
      <c r="E145" s="254" t="s">
        <v>1</v>
      </c>
      <c r="F145" s="255" t="s">
        <v>321</v>
      </c>
      <c r="G145" s="253"/>
      <c r="H145" s="256">
        <v>11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233</v>
      </c>
      <c r="AU145" s="262" t="s">
        <v>85</v>
      </c>
      <c r="AV145" s="14" t="s">
        <v>85</v>
      </c>
      <c r="AW145" s="14" t="s">
        <v>32</v>
      </c>
      <c r="AX145" s="14" t="s">
        <v>83</v>
      </c>
      <c r="AY145" s="262" t="s">
        <v>224</v>
      </c>
    </row>
    <row r="146" s="2" customFormat="1" ht="24.15" customHeight="1">
      <c r="A146" s="39"/>
      <c r="B146" s="40"/>
      <c r="C146" s="228" t="s">
        <v>363</v>
      </c>
      <c r="D146" s="228" t="s">
        <v>226</v>
      </c>
      <c r="E146" s="229" t="s">
        <v>2606</v>
      </c>
      <c r="F146" s="230" t="s">
        <v>2607</v>
      </c>
      <c r="G146" s="231" t="s">
        <v>398</v>
      </c>
      <c r="H146" s="232">
        <v>1</v>
      </c>
      <c r="I146" s="233"/>
      <c r="J146" s="234">
        <f>ROUND(I146*H146,2)</f>
        <v>0</v>
      </c>
      <c r="K146" s="230" t="s">
        <v>230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0.00040000000000000002</v>
      </c>
      <c r="R146" s="237">
        <f>Q146*H146</f>
        <v>0.00040000000000000002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363</v>
      </c>
      <c r="AT146" s="239" t="s">
        <v>226</v>
      </c>
      <c r="AU146" s="239" t="s">
        <v>85</v>
      </c>
      <c r="AY146" s="18" t="s">
        <v>224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363</v>
      </c>
      <c r="BM146" s="239" t="s">
        <v>3351</v>
      </c>
    </row>
    <row r="147" s="2" customFormat="1" ht="24.15" customHeight="1">
      <c r="A147" s="39"/>
      <c r="B147" s="40"/>
      <c r="C147" s="228" t="s">
        <v>369</v>
      </c>
      <c r="D147" s="228" t="s">
        <v>226</v>
      </c>
      <c r="E147" s="229" t="s">
        <v>2627</v>
      </c>
      <c r="F147" s="230" t="s">
        <v>2628</v>
      </c>
      <c r="G147" s="231" t="s">
        <v>416</v>
      </c>
      <c r="H147" s="232">
        <v>28</v>
      </c>
      <c r="I147" s="233"/>
      <c r="J147" s="234">
        <f>ROUND(I147*H147,2)</f>
        <v>0</v>
      </c>
      <c r="K147" s="230" t="s">
        <v>230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0.00019000000000000001</v>
      </c>
      <c r="R147" s="237">
        <f>Q147*H147</f>
        <v>0.0053200000000000001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363</v>
      </c>
      <c r="AT147" s="239" t="s">
        <v>226</v>
      </c>
      <c r="AU147" s="239" t="s">
        <v>85</v>
      </c>
      <c r="AY147" s="18" t="s">
        <v>224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363</v>
      </c>
      <c r="BM147" s="239" t="s">
        <v>3352</v>
      </c>
    </row>
    <row r="148" s="2" customFormat="1" ht="21.75" customHeight="1">
      <c r="A148" s="39"/>
      <c r="B148" s="40"/>
      <c r="C148" s="228" t="s">
        <v>378</v>
      </c>
      <c r="D148" s="228" t="s">
        <v>226</v>
      </c>
      <c r="E148" s="229" t="s">
        <v>2631</v>
      </c>
      <c r="F148" s="230" t="s">
        <v>2632</v>
      </c>
      <c r="G148" s="231" t="s">
        <v>416</v>
      </c>
      <c r="H148" s="232">
        <v>28</v>
      </c>
      <c r="I148" s="233"/>
      <c r="J148" s="234">
        <f>ROUND(I148*H148,2)</f>
        <v>0</v>
      </c>
      <c r="K148" s="230" t="s">
        <v>230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1.0000000000000001E-05</v>
      </c>
      <c r="R148" s="237">
        <f>Q148*H148</f>
        <v>0.00028000000000000003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363</v>
      </c>
      <c r="AT148" s="239" t="s">
        <v>226</v>
      </c>
      <c r="AU148" s="239" t="s">
        <v>85</v>
      </c>
      <c r="AY148" s="18" t="s">
        <v>224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363</v>
      </c>
      <c r="BM148" s="239" t="s">
        <v>3353</v>
      </c>
    </row>
    <row r="149" s="2" customFormat="1" ht="24.15" customHeight="1">
      <c r="A149" s="39"/>
      <c r="B149" s="40"/>
      <c r="C149" s="228" t="s">
        <v>395</v>
      </c>
      <c r="D149" s="228" t="s">
        <v>226</v>
      </c>
      <c r="E149" s="229" t="s">
        <v>2634</v>
      </c>
      <c r="F149" s="230" t="s">
        <v>2635</v>
      </c>
      <c r="G149" s="231" t="s">
        <v>416</v>
      </c>
      <c r="H149" s="232">
        <v>22</v>
      </c>
      <c r="I149" s="233"/>
      <c r="J149" s="234">
        <f>ROUND(I149*H149,2)</f>
        <v>0</v>
      </c>
      <c r="K149" s="230" t="s">
        <v>230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0.00027999999999999998</v>
      </c>
      <c r="R149" s="237">
        <f>Q149*H149</f>
        <v>0.0061599999999999997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363</v>
      </c>
      <c r="AT149" s="239" t="s">
        <v>226</v>
      </c>
      <c r="AU149" s="239" t="s">
        <v>85</v>
      </c>
      <c r="AY149" s="18" t="s">
        <v>224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363</v>
      </c>
      <c r="BM149" s="239" t="s">
        <v>3354</v>
      </c>
    </row>
    <row r="150" s="14" customFormat="1">
      <c r="A150" s="14"/>
      <c r="B150" s="252"/>
      <c r="C150" s="253"/>
      <c r="D150" s="243" t="s">
        <v>233</v>
      </c>
      <c r="E150" s="254" t="s">
        <v>1</v>
      </c>
      <c r="F150" s="255" t="s">
        <v>3355</v>
      </c>
      <c r="G150" s="253"/>
      <c r="H150" s="256">
        <v>22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233</v>
      </c>
      <c r="AU150" s="262" t="s">
        <v>85</v>
      </c>
      <c r="AV150" s="14" t="s">
        <v>85</v>
      </c>
      <c r="AW150" s="14" t="s">
        <v>32</v>
      </c>
      <c r="AX150" s="14" t="s">
        <v>83</v>
      </c>
      <c r="AY150" s="262" t="s">
        <v>224</v>
      </c>
    </row>
    <row r="151" s="2" customFormat="1" ht="24.15" customHeight="1">
      <c r="A151" s="39"/>
      <c r="B151" s="40"/>
      <c r="C151" s="228" t="s">
        <v>401</v>
      </c>
      <c r="D151" s="228" t="s">
        <v>226</v>
      </c>
      <c r="E151" s="229" t="s">
        <v>2640</v>
      </c>
      <c r="F151" s="230" t="s">
        <v>2641</v>
      </c>
      <c r="G151" s="231" t="s">
        <v>416</v>
      </c>
      <c r="H151" s="232">
        <v>6</v>
      </c>
      <c r="I151" s="233"/>
      <c r="J151" s="234">
        <f>ROUND(I151*H151,2)</f>
        <v>0</v>
      </c>
      <c r="K151" s="230" t="s">
        <v>230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0.00038999999999999999</v>
      </c>
      <c r="R151" s="237">
        <f>Q151*H151</f>
        <v>0.0023400000000000001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363</v>
      </c>
      <c r="AT151" s="239" t="s">
        <v>226</v>
      </c>
      <c r="AU151" s="239" t="s">
        <v>85</v>
      </c>
      <c r="AY151" s="18" t="s">
        <v>224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363</v>
      </c>
      <c r="BM151" s="239" t="s">
        <v>3356</v>
      </c>
    </row>
    <row r="152" s="14" customFormat="1">
      <c r="A152" s="14"/>
      <c r="B152" s="252"/>
      <c r="C152" s="253"/>
      <c r="D152" s="243" t="s">
        <v>233</v>
      </c>
      <c r="E152" s="254" t="s">
        <v>1</v>
      </c>
      <c r="F152" s="255" t="s">
        <v>270</v>
      </c>
      <c r="G152" s="253"/>
      <c r="H152" s="256">
        <v>6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233</v>
      </c>
      <c r="AU152" s="262" t="s">
        <v>85</v>
      </c>
      <c r="AV152" s="14" t="s">
        <v>85</v>
      </c>
      <c r="AW152" s="14" t="s">
        <v>32</v>
      </c>
      <c r="AX152" s="14" t="s">
        <v>83</v>
      </c>
      <c r="AY152" s="262" t="s">
        <v>224</v>
      </c>
    </row>
    <row r="153" s="2" customFormat="1" ht="24.15" customHeight="1">
      <c r="A153" s="39"/>
      <c r="B153" s="40"/>
      <c r="C153" s="228" t="s">
        <v>7</v>
      </c>
      <c r="D153" s="228" t="s">
        <v>226</v>
      </c>
      <c r="E153" s="229" t="s">
        <v>3357</v>
      </c>
      <c r="F153" s="230" t="s">
        <v>3358</v>
      </c>
      <c r="G153" s="231" t="s">
        <v>1282</v>
      </c>
      <c r="H153" s="295"/>
      <c r="I153" s="233"/>
      <c r="J153" s="234">
        <f>ROUND(I153*H153,2)</f>
        <v>0</v>
      </c>
      <c r="K153" s="230" t="s">
        <v>230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363</v>
      </c>
      <c r="AT153" s="239" t="s">
        <v>226</v>
      </c>
      <c r="AU153" s="239" t="s">
        <v>85</v>
      </c>
      <c r="AY153" s="18" t="s">
        <v>224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363</v>
      </c>
      <c r="BM153" s="239" t="s">
        <v>3359</v>
      </c>
    </row>
    <row r="154" s="12" customFormat="1" ht="22.8" customHeight="1">
      <c r="A154" s="12"/>
      <c r="B154" s="212"/>
      <c r="C154" s="213"/>
      <c r="D154" s="214" t="s">
        <v>75</v>
      </c>
      <c r="E154" s="226" t="s">
        <v>2687</v>
      </c>
      <c r="F154" s="226" t="s">
        <v>2688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SUM(P155:P166)</f>
        <v>0</v>
      </c>
      <c r="Q154" s="220"/>
      <c r="R154" s="221">
        <f>SUM(R155:R166)</f>
        <v>0.089069999999999983</v>
      </c>
      <c r="S154" s="220"/>
      <c r="T154" s="222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85</v>
      </c>
      <c r="AT154" s="224" t="s">
        <v>75</v>
      </c>
      <c r="AU154" s="224" t="s">
        <v>83</v>
      </c>
      <c r="AY154" s="223" t="s">
        <v>224</v>
      </c>
      <c r="BK154" s="225">
        <f>SUM(BK155:BK166)</f>
        <v>0</v>
      </c>
    </row>
    <row r="155" s="2" customFormat="1" ht="33" customHeight="1">
      <c r="A155" s="39"/>
      <c r="B155" s="40"/>
      <c r="C155" s="228" t="s">
        <v>409</v>
      </c>
      <c r="D155" s="228" t="s">
        <v>226</v>
      </c>
      <c r="E155" s="229" t="s">
        <v>2692</v>
      </c>
      <c r="F155" s="230" t="s">
        <v>2693</v>
      </c>
      <c r="G155" s="231" t="s">
        <v>2580</v>
      </c>
      <c r="H155" s="232">
        <v>1</v>
      </c>
      <c r="I155" s="233"/>
      <c r="J155" s="234">
        <f>ROUND(I155*H155,2)</f>
        <v>0</v>
      </c>
      <c r="K155" s="230" t="s">
        <v>230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0.016969999999999999</v>
      </c>
      <c r="R155" s="237">
        <f>Q155*H155</f>
        <v>0.016969999999999999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363</v>
      </c>
      <c r="AT155" s="239" t="s">
        <v>226</v>
      </c>
      <c r="AU155" s="239" t="s">
        <v>85</v>
      </c>
      <c r="AY155" s="18" t="s">
        <v>224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363</v>
      </c>
      <c r="BM155" s="239" t="s">
        <v>3360</v>
      </c>
    </row>
    <row r="156" s="2" customFormat="1" ht="24.15" customHeight="1">
      <c r="A156" s="39"/>
      <c r="B156" s="40"/>
      <c r="C156" s="228" t="s">
        <v>413</v>
      </c>
      <c r="D156" s="228" t="s">
        <v>226</v>
      </c>
      <c r="E156" s="229" t="s">
        <v>2707</v>
      </c>
      <c r="F156" s="230" t="s">
        <v>2708</v>
      </c>
      <c r="G156" s="231" t="s">
        <v>2580</v>
      </c>
      <c r="H156" s="232">
        <v>1</v>
      </c>
      <c r="I156" s="233"/>
      <c r="J156" s="234">
        <f>ROUND(I156*H156,2)</f>
        <v>0</v>
      </c>
      <c r="K156" s="230" t="s">
        <v>230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0.02223</v>
      </c>
      <c r="R156" s="237">
        <f>Q156*H156</f>
        <v>0.02223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363</v>
      </c>
      <c r="AT156" s="239" t="s">
        <v>226</v>
      </c>
      <c r="AU156" s="239" t="s">
        <v>85</v>
      </c>
      <c r="AY156" s="18" t="s">
        <v>224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363</v>
      </c>
      <c r="BM156" s="239" t="s">
        <v>3361</v>
      </c>
    </row>
    <row r="157" s="2" customFormat="1" ht="33" customHeight="1">
      <c r="A157" s="39"/>
      <c r="B157" s="40"/>
      <c r="C157" s="228" t="s">
        <v>419</v>
      </c>
      <c r="D157" s="228" t="s">
        <v>226</v>
      </c>
      <c r="E157" s="229" t="s">
        <v>3362</v>
      </c>
      <c r="F157" s="230" t="s">
        <v>3363</v>
      </c>
      <c r="G157" s="231" t="s">
        <v>2580</v>
      </c>
      <c r="H157" s="232">
        <v>1</v>
      </c>
      <c r="I157" s="233"/>
      <c r="J157" s="234">
        <f>ROUND(I157*H157,2)</f>
        <v>0</v>
      </c>
      <c r="K157" s="230" t="s">
        <v>230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0.0049300000000000004</v>
      </c>
      <c r="R157" s="237">
        <f>Q157*H157</f>
        <v>0.0049300000000000004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363</v>
      </c>
      <c r="AT157" s="239" t="s">
        <v>226</v>
      </c>
      <c r="AU157" s="239" t="s">
        <v>85</v>
      </c>
      <c r="AY157" s="18" t="s">
        <v>224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363</v>
      </c>
      <c r="BM157" s="239" t="s">
        <v>3364</v>
      </c>
    </row>
    <row r="158" s="2" customFormat="1" ht="21.75" customHeight="1">
      <c r="A158" s="39"/>
      <c r="B158" s="40"/>
      <c r="C158" s="228" t="s">
        <v>424</v>
      </c>
      <c r="D158" s="228" t="s">
        <v>226</v>
      </c>
      <c r="E158" s="229" t="s">
        <v>2716</v>
      </c>
      <c r="F158" s="230" t="s">
        <v>3365</v>
      </c>
      <c r="G158" s="231" t="s">
        <v>2580</v>
      </c>
      <c r="H158" s="232">
        <v>1</v>
      </c>
      <c r="I158" s="233"/>
      <c r="J158" s="234">
        <f>ROUND(I158*H158,2)</f>
        <v>0</v>
      </c>
      <c r="K158" s="230" t="s">
        <v>230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0.00042999999999999999</v>
      </c>
      <c r="R158" s="237">
        <f>Q158*H158</f>
        <v>0.00042999999999999999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363</v>
      </c>
      <c r="AT158" s="239" t="s">
        <v>226</v>
      </c>
      <c r="AU158" s="239" t="s">
        <v>85</v>
      </c>
      <c r="AY158" s="18" t="s">
        <v>224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363</v>
      </c>
      <c r="BM158" s="239" t="s">
        <v>3366</v>
      </c>
    </row>
    <row r="159" s="2" customFormat="1" ht="24.15" customHeight="1">
      <c r="A159" s="39"/>
      <c r="B159" s="40"/>
      <c r="C159" s="228" t="s">
        <v>435</v>
      </c>
      <c r="D159" s="228" t="s">
        <v>226</v>
      </c>
      <c r="E159" s="229" t="s">
        <v>3367</v>
      </c>
      <c r="F159" s="230" t="s">
        <v>3368</v>
      </c>
      <c r="G159" s="231" t="s">
        <v>2580</v>
      </c>
      <c r="H159" s="232">
        <v>1</v>
      </c>
      <c r="I159" s="233"/>
      <c r="J159" s="234">
        <f>ROUND(I159*H159,2)</f>
        <v>0</v>
      </c>
      <c r="K159" s="230" t="s">
        <v>230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0.036339999999999997</v>
      </c>
      <c r="R159" s="237">
        <f>Q159*H159</f>
        <v>0.036339999999999997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363</v>
      </c>
      <c r="AT159" s="239" t="s">
        <v>226</v>
      </c>
      <c r="AU159" s="239" t="s">
        <v>85</v>
      </c>
      <c r="AY159" s="18" t="s">
        <v>224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363</v>
      </c>
      <c r="BM159" s="239" t="s">
        <v>3369</v>
      </c>
    </row>
    <row r="160" s="2" customFormat="1" ht="24.15" customHeight="1">
      <c r="A160" s="39"/>
      <c r="B160" s="40"/>
      <c r="C160" s="228" t="s">
        <v>449</v>
      </c>
      <c r="D160" s="228" t="s">
        <v>226</v>
      </c>
      <c r="E160" s="229" t="s">
        <v>2725</v>
      </c>
      <c r="F160" s="230" t="s">
        <v>2726</v>
      </c>
      <c r="G160" s="231" t="s">
        <v>2580</v>
      </c>
      <c r="H160" s="232">
        <v>7</v>
      </c>
      <c r="I160" s="233"/>
      <c r="J160" s="234">
        <f>ROUND(I160*H160,2)</f>
        <v>0</v>
      </c>
      <c r="K160" s="230" t="s">
        <v>230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0.00024000000000000001</v>
      </c>
      <c r="R160" s="237">
        <f>Q160*H160</f>
        <v>0.0016800000000000001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363</v>
      </c>
      <c r="AT160" s="239" t="s">
        <v>226</v>
      </c>
      <c r="AU160" s="239" t="s">
        <v>85</v>
      </c>
      <c r="AY160" s="18" t="s">
        <v>224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363</v>
      </c>
      <c r="BM160" s="239" t="s">
        <v>3370</v>
      </c>
    </row>
    <row r="161" s="14" customFormat="1">
      <c r="A161" s="14"/>
      <c r="B161" s="252"/>
      <c r="C161" s="253"/>
      <c r="D161" s="243" t="s">
        <v>233</v>
      </c>
      <c r="E161" s="254" t="s">
        <v>1</v>
      </c>
      <c r="F161" s="255" t="s">
        <v>275</v>
      </c>
      <c r="G161" s="253"/>
      <c r="H161" s="256">
        <v>7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233</v>
      </c>
      <c r="AU161" s="262" t="s">
        <v>85</v>
      </c>
      <c r="AV161" s="14" t="s">
        <v>85</v>
      </c>
      <c r="AW161" s="14" t="s">
        <v>32</v>
      </c>
      <c r="AX161" s="14" t="s">
        <v>83</v>
      </c>
      <c r="AY161" s="262" t="s">
        <v>224</v>
      </c>
    </row>
    <row r="162" s="2" customFormat="1" ht="16.5" customHeight="1">
      <c r="A162" s="39"/>
      <c r="B162" s="40"/>
      <c r="C162" s="228" t="s">
        <v>458</v>
      </c>
      <c r="D162" s="228" t="s">
        <v>226</v>
      </c>
      <c r="E162" s="229" t="s">
        <v>2732</v>
      </c>
      <c r="F162" s="230" t="s">
        <v>2733</v>
      </c>
      <c r="G162" s="231" t="s">
        <v>398</v>
      </c>
      <c r="H162" s="232">
        <v>1</v>
      </c>
      <c r="I162" s="233"/>
      <c r="J162" s="234">
        <f>ROUND(I162*H162,2)</f>
        <v>0</v>
      </c>
      <c r="K162" s="230" t="s">
        <v>230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0.00109</v>
      </c>
      <c r="R162" s="237">
        <f>Q162*H162</f>
        <v>0.00109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363</v>
      </c>
      <c r="AT162" s="239" t="s">
        <v>226</v>
      </c>
      <c r="AU162" s="239" t="s">
        <v>85</v>
      </c>
      <c r="AY162" s="18" t="s">
        <v>224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363</v>
      </c>
      <c r="BM162" s="239" t="s">
        <v>3371</v>
      </c>
    </row>
    <row r="163" s="2" customFormat="1" ht="24.15" customHeight="1">
      <c r="A163" s="39"/>
      <c r="B163" s="40"/>
      <c r="C163" s="228" t="s">
        <v>462</v>
      </c>
      <c r="D163" s="228" t="s">
        <v>226</v>
      </c>
      <c r="E163" s="229" t="s">
        <v>2742</v>
      </c>
      <c r="F163" s="230" t="s">
        <v>2743</v>
      </c>
      <c r="G163" s="231" t="s">
        <v>2580</v>
      </c>
      <c r="H163" s="232">
        <v>1</v>
      </c>
      <c r="I163" s="233"/>
      <c r="J163" s="234">
        <f>ROUND(I163*H163,2)</f>
        <v>0</v>
      </c>
      <c r="K163" s="230" t="s">
        <v>230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0.0018</v>
      </c>
      <c r="R163" s="237">
        <f>Q163*H163</f>
        <v>0.0018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363</v>
      </c>
      <c r="AT163" s="239" t="s">
        <v>226</v>
      </c>
      <c r="AU163" s="239" t="s">
        <v>85</v>
      </c>
      <c r="AY163" s="18" t="s">
        <v>224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363</v>
      </c>
      <c r="BM163" s="239" t="s">
        <v>3372</v>
      </c>
    </row>
    <row r="164" s="2" customFormat="1" ht="24.15" customHeight="1">
      <c r="A164" s="39"/>
      <c r="B164" s="40"/>
      <c r="C164" s="228" t="s">
        <v>470</v>
      </c>
      <c r="D164" s="228" t="s">
        <v>226</v>
      </c>
      <c r="E164" s="229" t="s">
        <v>2746</v>
      </c>
      <c r="F164" s="230" t="s">
        <v>2747</v>
      </c>
      <c r="G164" s="231" t="s">
        <v>2580</v>
      </c>
      <c r="H164" s="232">
        <v>1</v>
      </c>
      <c r="I164" s="233"/>
      <c r="J164" s="234">
        <f>ROUND(I164*H164,2)</f>
        <v>0</v>
      </c>
      <c r="K164" s="230" t="s">
        <v>230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0.0018</v>
      </c>
      <c r="R164" s="237">
        <f>Q164*H164</f>
        <v>0.0018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363</v>
      </c>
      <c r="AT164" s="239" t="s">
        <v>226</v>
      </c>
      <c r="AU164" s="239" t="s">
        <v>85</v>
      </c>
      <c r="AY164" s="18" t="s">
        <v>224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363</v>
      </c>
      <c r="BM164" s="239" t="s">
        <v>3373</v>
      </c>
    </row>
    <row r="165" s="2" customFormat="1" ht="21.75" customHeight="1">
      <c r="A165" s="39"/>
      <c r="B165" s="40"/>
      <c r="C165" s="228" t="s">
        <v>475</v>
      </c>
      <c r="D165" s="228" t="s">
        <v>226</v>
      </c>
      <c r="E165" s="229" t="s">
        <v>2749</v>
      </c>
      <c r="F165" s="230" t="s">
        <v>2750</v>
      </c>
      <c r="G165" s="231" t="s">
        <v>2580</v>
      </c>
      <c r="H165" s="232">
        <v>1</v>
      </c>
      <c r="I165" s="233"/>
      <c r="J165" s="234">
        <f>ROUND(I165*H165,2)</f>
        <v>0</v>
      </c>
      <c r="K165" s="230" t="s">
        <v>230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0.0018</v>
      </c>
      <c r="R165" s="237">
        <f>Q165*H165</f>
        <v>0.0018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363</v>
      </c>
      <c r="AT165" s="239" t="s">
        <v>226</v>
      </c>
      <c r="AU165" s="239" t="s">
        <v>85</v>
      </c>
      <c r="AY165" s="18" t="s">
        <v>224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363</v>
      </c>
      <c r="BM165" s="239" t="s">
        <v>3374</v>
      </c>
    </row>
    <row r="166" s="2" customFormat="1" ht="24.15" customHeight="1">
      <c r="A166" s="39"/>
      <c r="B166" s="40"/>
      <c r="C166" s="228" t="s">
        <v>480</v>
      </c>
      <c r="D166" s="228" t="s">
        <v>226</v>
      </c>
      <c r="E166" s="229" t="s">
        <v>3375</v>
      </c>
      <c r="F166" s="230" t="s">
        <v>3376</v>
      </c>
      <c r="G166" s="231" t="s">
        <v>1282</v>
      </c>
      <c r="H166" s="295"/>
      <c r="I166" s="233"/>
      <c r="J166" s="234">
        <f>ROUND(I166*H166,2)</f>
        <v>0</v>
      </c>
      <c r="K166" s="230" t="s">
        <v>230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363</v>
      </c>
      <c r="AT166" s="239" t="s">
        <v>226</v>
      </c>
      <c r="AU166" s="239" t="s">
        <v>85</v>
      </c>
      <c r="AY166" s="18" t="s">
        <v>224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363</v>
      </c>
      <c r="BM166" s="239" t="s">
        <v>3377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2767</v>
      </c>
      <c r="F167" s="226" t="s">
        <v>2768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SUM(P168:P169)</f>
        <v>0</v>
      </c>
      <c r="Q167" s="220"/>
      <c r="R167" s="221">
        <f>SUM(R168:R169)</f>
        <v>0.0091999999999999998</v>
      </c>
      <c r="S167" s="220"/>
      <c r="T167" s="222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85</v>
      </c>
      <c r="AT167" s="224" t="s">
        <v>75</v>
      </c>
      <c r="AU167" s="224" t="s">
        <v>83</v>
      </c>
      <c r="AY167" s="223" t="s">
        <v>224</v>
      </c>
      <c r="BK167" s="225">
        <f>SUM(BK168:BK169)</f>
        <v>0</v>
      </c>
    </row>
    <row r="168" s="2" customFormat="1" ht="33" customHeight="1">
      <c r="A168" s="39"/>
      <c r="B168" s="40"/>
      <c r="C168" s="228" t="s">
        <v>448</v>
      </c>
      <c r="D168" s="228" t="s">
        <v>226</v>
      </c>
      <c r="E168" s="229" t="s">
        <v>2769</v>
      </c>
      <c r="F168" s="230" t="s">
        <v>2770</v>
      </c>
      <c r="G168" s="231" t="s">
        <v>2580</v>
      </c>
      <c r="H168" s="232">
        <v>1</v>
      </c>
      <c r="I168" s="233"/>
      <c r="J168" s="234">
        <f>ROUND(I168*H168,2)</f>
        <v>0</v>
      </c>
      <c r="K168" s="230" t="s">
        <v>230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0.0091999999999999998</v>
      </c>
      <c r="R168" s="237">
        <f>Q168*H168</f>
        <v>0.0091999999999999998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363</v>
      </c>
      <c r="AT168" s="239" t="s">
        <v>226</v>
      </c>
      <c r="AU168" s="239" t="s">
        <v>85</v>
      </c>
      <c r="AY168" s="18" t="s">
        <v>224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363</v>
      </c>
      <c r="BM168" s="239" t="s">
        <v>3378</v>
      </c>
    </row>
    <row r="169" s="2" customFormat="1" ht="24.15" customHeight="1">
      <c r="A169" s="39"/>
      <c r="B169" s="40"/>
      <c r="C169" s="228" t="s">
        <v>505</v>
      </c>
      <c r="D169" s="228" t="s">
        <v>226</v>
      </c>
      <c r="E169" s="229" t="s">
        <v>3379</v>
      </c>
      <c r="F169" s="230" t="s">
        <v>3380</v>
      </c>
      <c r="G169" s="231" t="s">
        <v>1282</v>
      </c>
      <c r="H169" s="295"/>
      <c r="I169" s="233"/>
      <c r="J169" s="234">
        <f>ROUND(I169*H169,2)</f>
        <v>0</v>
      </c>
      <c r="K169" s="230" t="s">
        <v>230</v>
      </c>
      <c r="L169" s="45"/>
      <c r="M169" s="299" t="s">
        <v>1</v>
      </c>
      <c r="N169" s="300" t="s">
        <v>41</v>
      </c>
      <c r="O169" s="301"/>
      <c r="P169" s="302">
        <f>O169*H169</f>
        <v>0</v>
      </c>
      <c r="Q169" s="302">
        <v>0</v>
      </c>
      <c r="R169" s="302">
        <f>Q169*H169</f>
        <v>0</v>
      </c>
      <c r="S169" s="302">
        <v>0</v>
      </c>
      <c r="T169" s="30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363</v>
      </c>
      <c r="AT169" s="239" t="s">
        <v>226</v>
      </c>
      <c r="AU169" s="239" t="s">
        <v>85</v>
      </c>
      <c r="AY169" s="18" t="s">
        <v>224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363</v>
      </c>
      <c r="BM169" s="239" t="s">
        <v>3381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kI8Rii0c4Wu/1Qkr1r+wbv29EktVgZ13YSiD99Zsb+CzORFwx7WOladqWFCLcZKklKeOHgRU6ZY9xVZRiqfzuw==" hashValue="dSocTdPWVhzf3Pz/pnbjD40XejwpKQ8KCVOlp11Boj335pDni4uW3KFVVJbTyV1IApPa6KKQKSGu6BhEyMjlcw==" algorithmName="SHA-512" password="CC35"/>
  <autoFilter ref="C124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1" customFormat="1" ht="12" customHeight="1">
      <c r="B8" s="21"/>
      <c r="D8" s="152" t="s">
        <v>156</v>
      </c>
      <c r="L8" s="21"/>
    </row>
    <row r="9" s="2" customFormat="1" ht="16.5" customHeight="1">
      <c r="A9" s="39"/>
      <c r="B9" s="45"/>
      <c r="C9" s="39"/>
      <c r="D9" s="39"/>
      <c r="E9" s="153" t="s">
        <v>3060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11. 1. 2023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ROUND((SUM(BE122:BE128)),  2)</f>
        <v>0</v>
      </c>
      <c r="G35" s="39"/>
      <c r="H35" s="39"/>
      <c r="I35" s="166">
        <v>0.20999999999999999</v>
      </c>
      <c r="J35" s="165">
        <f>ROUND(((SUM(BE122:BE128))*I35),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ROUND((SUM(BF122:BF128)),  2)</f>
        <v>0</v>
      </c>
      <c r="G36" s="39"/>
      <c r="H36" s="39"/>
      <c r="I36" s="166">
        <v>0.12</v>
      </c>
      <c r="J36" s="165">
        <f>ROUND(((SUM(BF122:BF128))*I36),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3060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04 - D1.4.2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Valašské Meziříčí</v>
      </c>
      <c r="G91" s="41"/>
      <c r="H91" s="41"/>
      <c r="I91" s="33" t="s">
        <v>22</v>
      </c>
      <c r="J91" s="80" t="str">
        <f>IF(J14="","",J14)</f>
        <v>11. 1. 2023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Valašské Meziříčí</v>
      </c>
      <c r="G93" s="41"/>
      <c r="H93" s="41"/>
      <c r="I93" s="33" t="s">
        <v>30</v>
      </c>
      <c r="J93" s="37" t="str">
        <f>E23</f>
        <v>Ing.arch.Petr Klier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Fajfrová Irena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191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2791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Rekonstrukce sportovně - kulturního areálu TJ Juřina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3060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04 - D1.4.2 Vytápění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Valašské Meziříčí</v>
      </c>
      <c r="G116" s="41"/>
      <c r="H116" s="41"/>
      <c r="I116" s="33" t="s">
        <v>22</v>
      </c>
      <c r="J116" s="80" t="str">
        <f>IF(J14="","",J14)</f>
        <v>11. 1. 2023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Valašské Meziříčí</v>
      </c>
      <c r="G118" s="41"/>
      <c r="H118" s="41"/>
      <c r="I118" s="33" t="s">
        <v>30</v>
      </c>
      <c r="J118" s="37" t="str">
        <f>E23</f>
        <v>Ing.arch.Petr Klier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Fajfrová Irena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210</v>
      </c>
      <c r="D121" s="204" t="s">
        <v>61</v>
      </c>
      <c r="E121" s="204" t="s">
        <v>57</v>
      </c>
      <c r="F121" s="204" t="s">
        <v>58</v>
      </c>
      <c r="G121" s="204" t="s">
        <v>211</v>
      </c>
      <c r="H121" s="204" t="s">
        <v>212</v>
      </c>
      <c r="I121" s="204" t="s">
        <v>213</v>
      </c>
      <c r="J121" s="204" t="s">
        <v>178</v>
      </c>
      <c r="K121" s="205" t="s">
        <v>214</v>
      </c>
      <c r="L121" s="206"/>
      <c r="M121" s="101" t="s">
        <v>1</v>
      </c>
      <c r="N121" s="102" t="s">
        <v>40</v>
      </c>
      <c r="O121" s="102" t="s">
        <v>215</v>
      </c>
      <c r="P121" s="102" t="s">
        <v>216</v>
      </c>
      <c r="Q121" s="102" t="s">
        <v>217</v>
      </c>
      <c r="R121" s="102" t="s">
        <v>218</v>
      </c>
      <c r="S121" s="102" t="s">
        <v>219</v>
      </c>
      <c r="T121" s="103" t="s">
        <v>220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221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0.0079000000000000008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1239</v>
      </c>
      <c r="F123" s="215" t="s">
        <v>1240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0.0079000000000000008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85</v>
      </c>
      <c r="AT123" s="224" t="s">
        <v>75</v>
      </c>
      <c r="AU123" s="224" t="s">
        <v>76</v>
      </c>
      <c r="AY123" s="223" t="s">
        <v>224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75</v>
      </c>
      <c r="E124" s="226" t="s">
        <v>2958</v>
      </c>
      <c r="F124" s="226" t="s">
        <v>2959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SUM(P125:P128)</f>
        <v>0</v>
      </c>
      <c r="Q124" s="220"/>
      <c r="R124" s="221">
        <f>SUM(R125:R128)</f>
        <v>0.0079000000000000008</v>
      </c>
      <c r="S124" s="220"/>
      <c r="T124" s="222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85</v>
      </c>
      <c r="AT124" s="224" t="s">
        <v>75</v>
      </c>
      <c r="AU124" s="224" t="s">
        <v>83</v>
      </c>
      <c r="AY124" s="223" t="s">
        <v>224</v>
      </c>
      <c r="BK124" s="225">
        <f>SUM(BK125:BK128)</f>
        <v>0</v>
      </c>
    </row>
    <row r="125" s="2" customFormat="1" ht="24.15" customHeight="1">
      <c r="A125" s="39"/>
      <c r="B125" s="40"/>
      <c r="C125" s="228" t="s">
        <v>270</v>
      </c>
      <c r="D125" s="228" t="s">
        <v>226</v>
      </c>
      <c r="E125" s="229" t="s">
        <v>3383</v>
      </c>
      <c r="F125" s="230" t="s">
        <v>3384</v>
      </c>
      <c r="G125" s="231" t="s">
        <v>2580</v>
      </c>
      <c r="H125" s="232">
        <v>2</v>
      </c>
      <c r="I125" s="233"/>
      <c r="J125" s="234">
        <f>ROUND(I125*H125,2)</f>
        <v>0</v>
      </c>
      <c r="K125" s="230" t="s">
        <v>230</v>
      </c>
      <c r="L125" s="45"/>
      <c r="M125" s="235" t="s">
        <v>1</v>
      </c>
      <c r="N125" s="236" t="s">
        <v>41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363</v>
      </c>
      <c r="AT125" s="239" t="s">
        <v>226</v>
      </c>
      <c r="AU125" s="239" t="s">
        <v>85</v>
      </c>
      <c r="AY125" s="18" t="s">
        <v>224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83</v>
      </c>
      <c r="BK125" s="240">
        <f>ROUND(I125*H125,2)</f>
        <v>0</v>
      </c>
      <c r="BL125" s="18" t="s">
        <v>363</v>
      </c>
      <c r="BM125" s="239" t="s">
        <v>3385</v>
      </c>
    </row>
    <row r="126" s="2" customFormat="1" ht="24.15" customHeight="1">
      <c r="A126" s="39"/>
      <c r="B126" s="40"/>
      <c r="C126" s="285" t="s">
        <v>231</v>
      </c>
      <c r="D126" s="285" t="s">
        <v>420</v>
      </c>
      <c r="E126" s="286" t="s">
        <v>3386</v>
      </c>
      <c r="F126" s="287" t="s">
        <v>3387</v>
      </c>
      <c r="G126" s="288" t="s">
        <v>398</v>
      </c>
      <c r="H126" s="289">
        <v>1</v>
      </c>
      <c r="I126" s="290"/>
      <c r="J126" s="291">
        <f>ROUND(I126*H126,2)</f>
        <v>0</v>
      </c>
      <c r="K126" s="287" t="s">
        <v>1</v>
      </c>
      <c r="L126" s="292"/>
      <c r="M126" s="293" t="s">
        <v>1</v>
      </c>
      <c r="N126" s="294" t="s">
        <v>41</v>
      </c>
      <c r="O126" s="92"/>
      <c r="P126" s="237">
        <f>O126*H126</f>
        <v>0</v>
      </c>
      <c r="Q126" s="237">
        <v>0.0037000000000000002</v>
      </c>
      <c r="R126" s="237">
        <f>Q126*H126</f>
        <v>0.0037000000000000002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480</v>
      </c>
      <c r="AT126" s="239" t="s">
        <v>420</v>
      </c>
      <c r="AU126" s="239" t="s">
        <v>85</v>
      </c>
      <c r="AY126" s="18" t="s">
        <v>224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83</v>
      </c>
      <c r="BK126" s="240">
        <f>ROUND(I126*H126,2)</f>
        <v>0</v>
      </c>
      <c r="BL126" s="18" t="s">
        <v>363</v>
      </c>
      <c r="BM126" s="239" t="s">
        <v>3388</v>
      </c>
    </row>
    <row r="127" s="2" customFormat="1" ht="24.15" customHeight="1">
      <c r="A127" s="39"/>
      <c r="B127" s="40"/>
      <c r="C127" s="285" t="s">
        <v>264</v>
      </c>
      <c r="D127" s="285" t="s">
        <v>420</v>
      </c>
      <c r="E127" s="286" t="s">
        <v>3389</v>
      </c>
      <c r="F127" s="287" t="s">
        <v>3390</v>
      </c>
      <c r="G127" s="288" t="s">
        <v>398</v>
      </c>
      <c r="H127" s="289">
        <v>1</v>
      </c>
      <c r="I127" s="290"/>
      <c r="J127" s="291">
        <f>ROUND(I127*H127,2)</f>
        <v>0</v>
      </c>
      <c r="K127" s="287" t="s">
        <v>1</v>
      </c>
      <c r="L127" s="292"/>
      <c r="M127" s="293" t="s">
        <v>1</v>
      </c>
      <c r="N127" s="294" t="s">
        <v>41</v>
      </c>
      <c r="O127" s="92"/>
      <c r="P127" s="237">
        <f>O127*H127</f>
        <v>0</v>
      </c>
      <c r="Q127" s="237">
        <v>0.0041999999999999997</v>
      </c>
      <c r="R127" s="237">
        <f>Q127*H127</f>
        <v>0.0041999999999999997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480</v>
      </c>
      <c r="AT127" s="239" t="s">
        <v>420</v>
      </c>
      <c r="AU127" s="239" t="s">
        <v>85</v>
      </c>
      <c r="AY127" s="18" t="s">
        <v>224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363</v>
      </c>
      <c r="BM127" s="239" t="s">
        <v>3391</v>
      </c>
    </row>
    <row r="128" s="2" customFormat="1" ht="24.15" customHeight="1">
      <c r="A128" s="39"/>
      <c r="B128" s="40"/>
      <c r="C128" s="228" t="s">
        <v>243</v>
      </c>
      <c r="D128" s="228" t="s">
        <v>226</v>
      </c>
      <c r="E128" s="229" t="s">
        <v>2975</v>
      </c>
      <c r="F128" s="230" t="s">
        <v>2976</v>
      </c>
      <c r="G128" s="231" t="s">
        <v>1282</v>
      </c>
      <c r="H128" s="295"/>
      <c r="I128" s="233"/>
      <c r="J128" s="234">
        <f>ROUND(I128*H128,2)</f>
        <v>0</v>
      </c>
      <c r="K128" s="230" t="s">
        <v>230</v>
      </c>
      <c r="L128" s="45"/>
      <c r="M128" s="299" t="s">
        <v>1</v>
      </c>
      <c r="N128" s="300" t="s">
        <v>41</v>
      </c>
      <c r="O128" s="301"/>
      <c r="P128" s="302">
        <f>O128*H128</f>
        <v>0</v>
      </c>
      <c r="Q128" s="302">
        <v>0</v>
      </c>
      <c r="R128" s="302">
        <f>Q128*H128</f>
        <v>0</v>
      </c>
      <c r="S128" s="302">
        <v>0</v>
      </c>
      <c r="T128" s="30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363</v>
      </c>
      <c r="AT128" s="239" t="s">
        <v>226</v>
      </c>
      <c r="AU128" s="239" t="s">
        <v>85</v>
      </c>
      <c r="AY128" s="18" t="s">
        <v>224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363</v>
      </c>
      <c r="BM128" s="239" t="s">
        <v>3392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BfTzr8RpV8QRbTWy6sn28dSwGYXItKQSPVK+iCX5mH3C54Unrv0epdHUYyydkYApoW+q8igSmRnq3GxyRwZlUw==" hashValue="TY2mSYW8jqb8VhoZpOajsOW90hP6FcmvlGwG+bNbnJp/tHVdEFnvmqU7cIVpwoeZc+r7q5N0eipLgOhSMPpfZA==" algorithmName="SHA-512" password="CC35"/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1" customFormat="1" ht="12" customHeight="1">
      <c r="B8" s="21"/>
      <c r="D8" s="152" t="s">
        <v>156</v>
      </c>
      <c r="L8" s="21"/>
    </row>
    <row r="9" s="2" customFormat="1" ht="16.5" customHeight="1">
      <c r="A9" s="39"/>
      <c r="B9" s="45"/>
      <c r="C9" s="39"/>
      <c r="D9" s="39"/>
      <c r="E9" s="153" t="s">
        <v>3060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3047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11. 1. 2023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ROUND((SUM(BE122:BE125)),  2)</f>
        <v>0</v>
      </c>
      <c r="G35" s="39"/>
      <c r="H35" s="39"/>
      <c r="I35" s="166">
        <v>0.20999999999999999</v>
      </c>
      <c r="J35" s="165">
        <f>ROUND(((SUM(BE122:BE125))*I35),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ROUND((SUM(BF122:BF125)),  2)</f>
        <v>0</v>
      </c>
      <c r="G36" s="39"/>
      <c r="H36" s="39"/>
      <c r="I36" s="166">
        <v>0.12</v>
      </c>
      <c r="J36" s="165">
        <f>ROUND(((SUM(BF122:BF125))*I36),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3060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05 - D1.4.4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Valašské Meziříčí</v>
      </c>
      <c r="G91" s="41"/>
      <c r="H91" s="41"/>
      <c r="I91" s="33" t="s">
        <v>22</v>
      </c>
      <c r="J91" s="80" t="str">
        <f>IF(J14="","",J14)</f>
        <v>11. 1. 2023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Valašské Meziříčí</v>
      </c>
      <c r="G93" s="41"/>
      <c r="H93" s="41"/>
      <c r="I93" s="33" t="s">
        <v>30</v>
      </c>
      <c r="J93" s="37" t="str">
        <f>E23</f>
        <v>Ing.arch.Petr Klier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Fajfrová Irena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2792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3048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Rekonstrukce sportovně - kulturního areálu TJ Juřina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3060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05 - D1.4.4 Elektroinstalace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Valašské Meziříčí</v>
      </c>
      <c r="G116" s="41"/>
      <c r="H116" s="41"/>
      <c r="I116" s="33" t="s">
        <v>22</v>
      </c>
      <c r="J116" s="80" t="str">
        <f>IF(J14="","",J14)</f>
        <v>11. 1. 2023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Valašské Meziříčí</v>
      </c>
      <c r="G118" s="41"/>
      <c r="H118" s="41"/>
      <c r="I118" s="33" t="s">
        <v>30</v>
      </c>
      <c r="J118" s="37" t="str">
        <f>E23</f>
        <v>Ing.arch.Petr Klier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Fajfrová Irena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210</v>
      </c>
      <c r="D121" s="204" t="s">
        <v>61</v>
      </c>
      <c r="E121" s="204" t="s">
        <v>57</v>
      </c>
      <c r="F121" s="204" t="s">
        <v>58</v>
      </c>
      <c r="G121" s="204" t="s">
        <v>211</v>
      </c>
      <c r="H121" s="204" t="s">
        <v>212</v>
      </c>
      <c r="I121" s="204" t="s">
        <v>213</v>
      </c>
      <c r="J121" s="204" t="s">
        <v>178</v>
      </c>
      <c r="K121" s="205" t="s">
        <v>214</v>
      </c>
      <c r="L121" s="206"/>
      <c r="M121" s="101" t="s">
        <v>1</v>
      </c>
      <c r="N121" s="102" t="s">
        <v>40</v>
      </c>
      <c r="O121" s="102" t="s">
        <v>215</v>
      </c>
      <c r="P121" s="102" t="s">
        <v>216</v>
      </c>
      <c r="Q121" s="102" t="s">
        <v>217</v>
      </c>
      <c r="R121" s="102" t="s">
        <v>218</v>
      </c>
      <c r="S121" s="102" t="s">
        <v>219</v>
      </c>
      <c r="T121" s="103" t="s">
        <v>220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221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420</v>
      </c>
      <c r="F123" s="215" t="s">
        <v>2982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243</v>
      </c>
      <c r="AT123" s="224" t="s">
        <v>75</v>
      </c>
      <c r="AU123" s="224" t="s">
        <v>76</v>
      </c>
      <c r="AY123" s="223" t="s">
        <v>224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75</v>
      </c>
      <c r="E124" s="226" t="s">
        <v>3049</v>
      </c>
      <c r="F124" s="226" t="s">
        <v>3050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</v>
      </c>
      <c r="S124" s="220"/>
      <c r="T124" s="22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243</v>
      </c>
      <c r="AT124" s="224" t="s">
        <v>75</v>
      </c>
      <c r="AU124" s="224" t="s">
        <v>83</v>
      </c>
      <c r="AY124" s="223" t="s">
        <v>224</v>
      </c>
      <c r="BK124" s="225">
        <f>BK125</f>
        <v>0</v>
      </c>
    </row>
    <row r="125" s="2" customFormat="1" ht="16.5" customHeight="1">
      <c r="A125" s="39"/>
      <c r="B125" s="40"/>
      <c r="C125" s="228" t="s">
        <v>83</v>
      </c>
      <c r="D125" s="228" t="s">
        <v>226</v>
      </c>
      <c r="E125" s="229" t="s">
        <v>3051</v>
      </c>
      <c r="F125" s="230" t="s">
        <v>3393</v>
      </c>
      <c r="G125" s="231" t="s">
        <v>3053</v>
      </c>
      <c r="H125" s="232">
        <v>1</v>
      </c>
      <c r="I125" s="233"/>
      <c r="J125" s="234">
        <f>ROUND(I125*H125,2)</f>
        <v>0</v>
      </c>
      <c r="K125" s="230" t="s">
        <v>1</v>
      </c>
      <c r="L125" s="45"/>
      <c r="M125" s="299" t="s">
        <v>1</v>
      </c>
      <c r="N125" s="300" t="s">
        <v>41</v>
      </c>
      <c r="O125" s="301"/>
      <c r="P125" s="302">
        <f>O125*H125</f>
        <v>0</v>
      </c>
      <c r="Q125" s="302">
        <v>0</v>
      </c>
      <c r="R125" s="302">
        <f>Q125*H125</f>
        <v>0</v>
      </c>
      <c r="S125" s="302">
        <v>0</v>
      </c>
      <c r="T125" s="30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798</v>
      </c>
      <c r="AT125" s="239" t="s">
        <v>226</v>
      </c>
      <c r="AU125" s="239" t="s">
        <v>85</v>
      </c>
      <c r="AY125" s="18" t="s">
        <v>224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83</v>
      </c>
      <c r="BK125" s="240">
        <f>ROUND(I125*H125,2)</f>
        <v>0</v>
      </c>
      <c r="BL125" s="18" t="s">
        <v>798</v>
      </c>
      <c r="BM125" s="239" t="s">
        <v>3394</v>
      </c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OXGGPGyM6fb7YLKv6cheO8aLTSzuvA2cN9nkHD9qzZIN21AlYPCDAetmWHEIqHpI9iZ+DmuAyQuEN11X6FV5iw==" hashValue="rooNMz6yvOCnss0tl+IfCyuA/9Q8tJpNaTbMxBcjgjv8ZGya9sSAXAgREymo7f8fE4AEyCRnlXpOY8cMeUoQTA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  <c r="AZ2" s="147" t="s">
        <v>143</v>
      </c>
      <c r="BA2" s="147" t="s">
        <v>1</v>
      </c>
      <c r="BB2" s="147" t="s">
        <v>1</v>
      </c>
      <c r="BC2" s="147" t="s">
        <v>3395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3396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11. 1. 2023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ROUND((SUM(BE129:BE281)),  2)</f>
        <v>0</v>
      </c>
      <c r="G33" s="39"/>
      <c r="H33" s="39"/>
      <c r="I33" s="166">
        <v>0.20999999999999999</v>
      </c>
      <c r="J33" s="165">
        <f>ROUND(((SUM(BE129:BE281))*I33),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ROUND((SUM(BF129:BF281)),  2)</f>
        <v>0</v>
      </c>
      <c r="G34" s="39"/>
      <c r="H34" s="39"/>
      <c r="I34" s="166">
        <v>0.12</v>
      </c>
      <c r="J34" s="165">
        <f>ROUND(((SUM(BF129:BF281))*I34),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ROUND((SUM(BG129:BG281)),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ROUND((SUM(BH129:BH281)),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ROUND((SUM(BI129:BI281)),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SO03 Multifunkční hřiště vč.oplocení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11. 1. 2023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Ing.arch.Petr Klier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177</v>
      </c>
      <c r="D94" s="187"/>
      <c r="E94" s="187"/>
      <c r="F94" s="187"/>
      <c r="G94" s="187"/>
      <c r="H94" s="187"/>
      <c r="I94" s="187"/>
      <c r="J94" s="188" t="s">
        <v>178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179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180</v>
      </c>
    </row>
    <row r="97" s="9" customFormat="1" ht="24.96" customHeight="1">
      <c r="A97" s="9"/>
      <c r="B97" s="190"/>
      <c r="C97" s="191"/>
      <c r="D97" s="192" t="s">
        <v>181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182</v>
      </c>
      <c r="E98" s="198"/>
      <c r="F98" s="198"/>
      <c r="G98" s="198"/>
      <c r="H98" s="198"/>
      <c r="I98" s="198"/>
      <c r="J98" s="199">
        <f>J131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183</v>
      </c>
      <c r="E99" s="198"/>
      <c r="F99" s="198"/>
      <c r="G99" s="198"/>
      <c r="H99" s="198"/>
      <c r="I99" s="198"/>
      <c r="J99" s="199">
        <f>J148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184</v>
      </c>
      <c r="E100" s="198"/>
      <c r="F100" s="198"/>
      <c r="G100" s="198"/>
      <c r="H100" s="198"/>
      <c r="I100" s="198"/>
      <c r="J100" s="199">
        <f>J186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3397</v>
      </c>
      <c r="E101" s="198"/>
      <c r="F101" s="198"/>
      <c r="G101" s="198"/>
      <c r="H101" s="198"/>
      <c r="I101" s="198"/>
      <c r="J101" s="199">
        <f>J199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187</v>
      </c>
      <c r="E102" s="198"/>
      <c r="F102" s="198"/>
      <c r="G102" s="198"/>
      <c r="H102" s="198"/>
      <c r="I102" s="198"/>
      <c r="J102" s="199">
        <f>J211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2787</v>
      </c>
      <c r="E103" s="198"/>
      <c r="F103" s="198"/>
      <c r="G103" s="198"/>
      <c r="H103" s="198"/>
      <c r="I103" s="198"/>
      <c r="J103" s="199">
        <f>J215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189</v>
      </c>
      <c r="E104" s="198"/>
      <c r="F104" s="198"/>
      <c r="G104" s="198"/>
      <c r="H104" s="198"/>
      <c r="I104" s="198"/>
      <c r="J104" s="199">
        <f>J250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190</v>
      </c>
      <c r="E105" s="198"/>
      <c r="F105" s="198"/>
      <c r="G105" s="198"/>
      <c r="H105" s="198"/>
      <c r="I105" s="198"/>
      <c r="J105" s="199">
        <f>J261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191</v>
      </c>
      <c r="E106" s="193"/>
      <c r="F106" s="193"/>
      <c r="G106" s="193"/>
      <c r="H106" s="193"/>
      <c r="I106" s="193"/>
      <c r="J106" s="194">
        <f>J263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201</v>
      </c>
      <c r="E107" s="198"/>
      <c r="F107" s="198"/>
      <c r="G107" s="198"/>
      <c r="H107" s="198"/>
      <c r="I107" s="198"/>
      <c r="J107" s="199">
        <f>J264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206</v>
      </c>
      <c r="E108" s="198"/>
      <c r="F108" s="198"/>
      <c r="G108" s="198"/>
      <c r="H108" s="198"/>
      <c r="I108" s="198"/>
      <c r="J108" s="199">
        <f>J270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208</v>
      </c>
      <c r="E109" s="198"/>
      <c r="F109" s="198"/>
      <c r="G109" s="198"/>
      <c r="H109" s="198"/>
      <c r="I109" s="198"/>
      <c r="J109" s="199">
        <f>J275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209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Rekonstrukce sportovně - kulturního areálu TJ Juřina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156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003 - SO03 Multifunkční hřiště vč.oplocení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Valašské Meziříčí</v>
      </c>
      <c r="G123" s="41"/>
      <c r="H123" s="41"/>
      <c r="I123" s="33" t="s">
        <v>22</v>
      </c>
      <c r="J123" s="80" t="str">
        <f>IF(J12="","",J12)</f>
        <v>11. 1. 2023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Město Valašské Meziříčí</v>
      </c>
      <c r="G125" s="41"/>
      <c r="H125" s="41"/>
      <c r="I125" s="33" t="s">
        <v>30</v>
      </c>
      <c r="J125" s="37" t="str">
        <f>E21</f>
        <v>Ing.arch.Petr Klier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Fajfrová Irena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210</v>
      </c>
      <c r="D128" s="204" t="s">
        <v>61</v>
      </c>
      <c r="E128" s="204" t="s">
        <v>57</v>
      </c>
      <c r="F128" s="204" t="s">
        <v>58</v>
      </c>
      <c r="G128" s="204" t="s">
        <v>211</v>
      </c>
      <c r="H128" s="204" t="s">
        <v>212</v>
      </c>
      <c r="I128" s="204" t="s">
        <v>213</v>
      </c>
      <c r="J128" s="204" t="s">
        <v>178</v>
      </c>
      <c r="K128" s="205" t="s">
        <v>214</v>
      </c>
      <c r="L128" s="206"/>
      <c r="M128" s="101" t="s">
        <v>1</v>
      </c>
      <c r="N128" s="102" t="s">
        <v>40</v>
      </c>
      <c r="O128" s="102" t="s">
        <v>215</v>
      </c>
      <c r="P128" s="102" t="s">
        <v>216</v>
      </c>
      <c r="Q128" s="102" t="s">
        <v>217</v>
      </c>
      <c r="R128" s="102" t="s">
        <v>218</v>
      </c>
      <c r="S128" s="102" t="s">
        <v>219</v>
      </c>
      <c r="T128" s="103" t="s">
        <v>220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221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P130+P263</f>
        <v>0</v>
      </c>
      <c r="Q129" s="105"/>
      <c r="R129" s="209">
        <f>R130+R263</f>
        <v>545.20655954999995</v>
      </c>
      <c r="S129" s="105"/>
      <c r="T129" s="210">
        <f>T130+T263</f>
        <v>130.95679999999999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180</v>
      </c>
      <c r="BK129" s="211">
        <f>BK130+BK263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222</v>
      </c>
      <c r="F130" s="215" t="s">
        <v>223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P131+P148+P186+P199+P211+P215+P250+P261</f>
        <v>0</v>
      </c>
      <c r="Q130" s="220"/>
      <c r="R130" s="221">
        <f>R131+R148+R186+R199+R211+R215+R250+R261</f>
        <v>539.08369674999994</v>
      </c>
      <c r="S130" s="220"/>
      <c r="T130" s="222">
        <f>T131+T148+T186+T199+T211+T215+T250+T261</f>
        <v>128.70079999999999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224</v>
      </c>
      <c r="BK130" s="225">
        <f>BK131+BK148+BK186+BK199+BK211+BK215+BK250+BK261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83</v>
      </c>
      <c r="F131" s="226" t="s">
        <v>225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SUM(P132:P147)</f>
        <v>0</v>
      </c>
      <c r="Q131" s="220"/>
      <c r="R131" s="221">
        <f>SUM(R132:R147)</f>
        <v>0</v>
      </c>
      <c r="S131" s="220"/>
      <c r="T131" s="222">
        <f>SUM(T132:T147)</f>
        <v>92.159999999999997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224</v>
      </c>
      <c r="BK131" s="225">
        <f>SUM(BK132:BK147)</f>
        <v>0</v>
      </c>
    </row>
    <row r="132" s="2" customFormat="1" ht="24.15" customHeight="1">
      <c r="A132" s="39"/>
      <c r="B132" s="40"/>
      <c r="C132" s="228" t="s">
        <v>83</v>
      </c>
      <c r="D132" s="228" t="s">
        <v>226</v>
      </c>
      <c r="E132" s="229" t="s">
        <v>3398</v>
      </c>
      <c r="F132" s="230" t="s">
        <v>3399</v>
      </c>
      <c r="G132" s="231" t="s">
        <v>296</v>
      </c>
      <c r="H132" s="232">
        <v>512</v>
      </c>
      <c r="I132" s="233"/>
      <c r="J132" s="234">
        <f>ROUND(I132*H132,2)</f>
        <v>0</v>
      </c>
      <c r="K132" s="230" t="s">
        <v>230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0.17999999999999999</v>
      </c>
      <c r="T132" s="238">
        <f>S132*H132</f>
        <v>92.159999999999997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231</v>
      </c>
      <c r="AT132" s="239" t="s">
        <v>226</v>
      </c>
      <c r="AU132" s="239" t="s">
        <v>85</v>
      </c>
      <c r="AY132" s="18" t="s">
        <v>224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231</v>
      </c>
      <c r="BM132" s="239" t="s">
        <v>3400</v>
      </c>
    </row>
    <row r="133" s="13" customFormat="1">
      <c r="A133" s="13"/>
      <c r="B133" s="241"/>
      <c r="C133" s="242"/>
      <c r="D133" s="243" t="s">
        <v>233</v>
      </c>
      <c r="E133" s="244" t="s">
        <v>1</v>
      </c>
      <c r="F133" s="245" t="s">
        <v>3401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233</v>
      </c>
      <c r="AU133" s="251" t="s">
        <v>85</v>
      </c>
      <c r="AV133" s="13" t="s">
        <v>83</v>
      </c>
      <c r="AW133" s="13" t="s">
        <v>32</v>
      </c>
      <c r="AX133" s="13" t="s">
        <v>76</v>
      </c>
      <c r="AY133" s="251" t="s">
        <v>224</v>
      </c>
    </row>
    <row r="134" s="14" customFormat="1">
      <c r="A134" s="14"/>
      <c r="B134" s="252"/>
      <c r="C134" s="253"/>
      <c r="D134" s="243" t="s">
        <v>233</v>
      </c>
      <c r="E134" s="254" t="s">
        <v>1</v>
      </c>
      <c r="F134" s="255" t="s">
        <v>3402</v>
      </c>
      <c r="G134" s="253"/>
      <c r="H134" s="256">
        <v>512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233</v>
      </c>
      <c r="AU134" s="262" t="s">
        <v>85</v>
      </c>
      <c r="AV134" s="14" t="s">
        <v>85</v>
      </c>
      <c r="AW134" s="14" t="s">
        <v>32</v>
      </c>
      <c r="AX134" s="14" t="s">
        <v>83</v>
      </c>
      <c r="AY134" s="262" t="s">
        <v>224</v>
      </c>
    </row>
    <row r="135" s="2" customFormat="1" ht="33" customHeight="1">
      <c r="A135" s="39"/>
      <c r="B135" s="40"/>
      <c r="C135" s="228" t="s">
        <v>85</v>
      </c>
      <c r="D135" s="228" t="s">
        <v>226</v>
      </c>
      <c r="E135" s="229" t="s">
        <v>3403</v>
      </c>
      <c r="F135" s="230" t="s">
        <v>3404</v>
      </c>
      <c r="G135" s="231" t="s">
        <v>229</v>
      </c>
      <c r="H135" s="232">
        <v>213.66</v>
      </c>
      <c r="I135" s="233"/>
      <c r="J135" s="234">
        <f>ROUND(I135*H135,2)</f>
        <v>0</v>
      </c>
      <c r="K135" s="230" t="s">
        <v>230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231</v>
      </c>
      <c r="AT135" s="239" t="s">
        <v>226</v>
      </c>
      <c r="AU135" s="239" t="s">
        <v>85</v>
      </c>
      <c r="AY135" s="18" t="s">
        <v>224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231</v>
      </c>
      <c r="BM135" s="239" t="s">
        <v>3405</v>
      </c>
    </row>
    <row r="136" s="14" customFormat="1">
      <c r="A136" s="14"/>
      <c r="B136" s="252"/>
      <c r="C136" s="253"/>
      <c r="D136" s="243" t="s">
        <v>233</v>
      </c>
      <c r="E136" s="254" t="s">
        <v>1</v>
      </c>
      <c r="F136" s="255" t="s">
        <v>3406</v>
      </c>
      <c r="G136" s="253"/>
      <c r="H136" s="256">
        <v>195.30000000000001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233</v>
      </c>
      <c r="AU136" s="262" t="s">
        <v>85</v>
      </c>
      <c r="AV136" s="14" t="s">
        <v>85</v>
      </c>
      <c r="AW136" s="14" t="s">
        <v>32</v>
      </c>
      <c r="AX136" s="14" t="s">
        <v>76</v>
      </c>
      <c r="AY136" s="262" t="s">
        <v>224</v>
      </c>
    </row>
    <row r="137" s="14" customFormat="1">
      <c r="A137" s="14"/>
      <c r="B137" s="252"/>
      <c r="C137" s="253"/>
      <c r="D137" s="243" t="s">
        <v>233</v>
      </c>
      <c r="E137" s="254" t="s">
        <v>1</v>
      </c>
      <c r="F137" s="255" t="s">
        <v>3407</v>
      </c>
      <c r="G137" s="253"/>
      <c r="H137" s="256">
        <v>18.359999999999999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233</v>
      </c>
      <c r="AU137" s="262" t="s">
        <v>85</v>
      </c>
      <c r="AV137" s="14" t="s">
        <v>85</v>
      </c>
      <c r="AW137" s="14" t="s">
        <v>32</v>
      </c>
      <c r="AX137" s="14" t="s">
        <v>76</v>
      </c>
      <c r="AY137" s="262" t="s">
        <v>224</v>
      </c>
    </row>
    <row r="138" s="15" customFormat="1">
      <c r="A138" s="15"/>
      <c r="B138" s="263"/>
      <c r="C138" s="264"/>
      <c r="D138" s="243" t="s">
        <v>233</v>
      </c>
      <c r="E138" s="265" t="s">
        <v>143</v>
      </c>
      <c r="F138" s="266" t="s">
        <v>237</v>
      </c>
      <c r="G138" s="264"/>
      <c r="H138" s="267">
        <v>213.66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233</v>
      </c>
      <c r="AU138" s="273" t="s">
        <v>85</v>
      </c>
      <c r="AV138" s="15" t="s">
        <v>231</v>
      </c>
      <c r="AW138" s="15" t="s">
        <v>32</v>
      </c>
      <c r="AX138" s="15" t="s">
        <v>83</v>
      </c>
      <c r="AY138" s="273" t="s">
        <v>224</v>
      </c>
    </row>
    <row r="139" s="2" customFormat="1" ht="33" customHeight="1">
      <c r="A139" s="39"/>
      <c r="B139" s="40"/>
      <c r="C139" s="228" t="s">
        <v>243</v>
      </c>
      <c r="D139" s="228" t="s">
        <v>226</v>
      </c>
      <c r="E139" s="229" t="s">
        <v>2432</v>
      </c>
      <c r="F139" s="230" t="s">
        <v>2433</v>
      </c>
      <c r="G139" s="231" t="s">
        <v>229</v>
      </c>
      <c r="H139" s="232">
        <v>213.66</v>
      </c>
      <c r="I139" s="233"/>
      <c r="J139" s="234">
        <f>ROUND(I139*H139,2)</f>
        <v>0</v>
      </c>
      <c r="K139" s="230" t="s">
        <v>230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231</v>
      </c>
      <c r="AT139" s="239" t="s">
        <v>226</v>
      </c>
      <c r="AU139" s="239" t="s">
        <v>85</v>
      </c>
      <c r="AY139" s="18" t="s">
        <v>224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231</v>
      </c>
      <c r="BM139" s="239" t="s">
        <v>3408</v>
      </c>
    </row>
    <row r="140" s="14" customFormat="1">
      <c r="A140" s="14"/>
      <c r="B140" s="252"/>
      <c r="C140" s="253"/>
      <c r="D140" s="243" t="s">
        <v>233</v>
      </c>
      <c r="E140" s="254" t="s">
        <v>1</v>
      </c>
      <c r="F140" s="255" t="s">
        <v>143</v>
      </c>
      <c r="G140" s="253"/>
      <c r="H140" s="256">
        <v>213.66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233</v>
      </c>
      <c r="AU140" s="262" t="s">
        <v>85</v>
      </c>
      <c r="AV140" s="14" t="s">
        <v>85</v>
      </c>
      <c r="AW140" s="14" t="s">
        <v>32</v>
      </c>
      <c r="AX140" s="14" t="s">
        <v>83</v>
      </c>
      <c r="AY140" s="262" t="s">
        <v>224</v>
      </c>
    </row>
    <row r="141" s="2" customFormat="1" ht="37.8" customHeight="1">
      <c r="A141" s="39"/>
      <c r="B141" s="40"/>
      <c r="C141" s="228" t="s">
        <v>231</v>
      </c>
      <c r="D141" s="228" t="s">
        <v>226</v>
      </c>
      <c r="E141" s="229" t="s">
        <v>2437</v>
      </c>
      <c r="F141" s="230" t="s">
        <v>2438</v>
      </c>
      <c r="G141" s="231" t="s">
        <v>229</v>
      </c>
      <c r="H141" s="232">
        <v>1068.3</v>
      </c>
      <c r="I141" s="233"/>
      <c r="J141" s="234">
        <f>ROUND(I141*H141,2)</f>
        <v>0</v>
      </c>
      <c r="K141" s="230" t="s">
        <v>230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231</v>
      </c>
      <c r="AT141" s="239" t="s">
        <v>226</v>
      </c>
      <c r="AU141" s="239" t="s">
        <v>85</v>
      </c>
      <c r="AY141" s="18" t="s">
        <v>224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231</v>
      </c>
      <c r="BM141" s="239" t="s">
        <v>3409</v>
      </c>
    </row>
    <row r="142" s="14" customFormat="1">
      <c r="A142" s="14"/>
      <c r="B142" s="252"/>
      <c r="C142" s="253"/>
      <c r="D142" s="243" t="s">
        <v>233</v>
      </c>
      <c r="E142" s="254" t="s">
        <v>1</v>
      </c>
      <c r="F142" s="255" t="s">
        <v>3410</v>
      </c>
      <c r="G142" s="253"/>
      <c r="H142" s="256">
        <v>1068.3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233</v>
      </c>
      <c r="AU142" s="262" t="s">
        <v>85</v>
      </c>
      <c r="AV142" s="14" t="s">
        <v>85</v>
      </c>
      <c r="AW142" s="14" t="s">
        <v>32</v>
      </c>
      <c r="AX142" s="14" t="s">
        <v>83</v>
      </c>
      <c r="AY142" s="262" t="s">
        <v>224</v>
      </c>
    </row>
    <row r="143" s="2" customFormat="1" ht="33" customHeight="1">
      <c r="A143" s="39"/>
      <c r="B143" s="40"/>
      <c r="C143" s="228" t="s">
        <v>264</v>
      </c>
      <c r="D143" s="228" t="s">
        <v>226</v>
      </c>
      <c r="E143" s="229" t="s">
        <v>2441</v>
      </c>
      <c r="F143" s="230" t="s">
        <v>2442</v>
      </c>
      <c r="G143" s="231" t="s">
        <v>332</v>
      </c>
      <c r="H143" s="232">
        <v>427.31999999999999</v>
      </c>
      <c r="I143" s="233"/>
      <c r="J143" s="234">
        <f>ROUND(I143*H143,2)</f>
        <v>0</v>
      </c>
      <c r="K143" s="230" t="s">
        <v>230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231</v>
      </c>
      <c r="AT143" s="239" t="s">
        <v>226</v>
      </c>
      <c r="AU143" s="239" t="s">
        <v>85</v>
      </c>
      <c r="AY143" s="18" t="s">
        <v>224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231</v>
      </c>
      <c r="BM143" s="239" t="s">
        <v>3411</v>
      </c>
    </row>
    <row r="144" s="14" customFormat="1">
      <c r="A144" s="14"/>
      <c r="B144" s="252"/>
      <c r="C144" s="253"/>
      <c r="D144" s="243" t="s">
        <v>233</v>
      </c>
      <c r="E144" s="254" t="s">
        <v>1</v>
      </c>
      <c r="F144" s="255" t="s">
        <v>3412</v>
      </c>
      <c r="G144" s="253"/>
      <c r="H144" s="256">
        <v>427.31999999999999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233</v>
      </c>
      <c r="AU144" s="262" t="s">
        <v>85</v>
      </c>
      <c r="AV144" s="14" t="s">
        <v>85</v>
      </c>
      <c r="AW144" s="14" t="s">
        <v>32</v>
      </c>
      <c r="AX144" s="14" t="s">
        <v>83</v>
      </c>
      <c r="AY144" s="262" t="s">
        <v>224</v>
      </c>
    </row>
    <row r="145" s="2" customFormat="1" ht="16.5" customHeight="1">
      <c r="A145" s="39"/>
      <c r="B145" s="40"/>
      <c r="C145" s="228" t="s">
        <v>270</v>
      </c>
      <c r="D145" s="228" t="s">
        <v>226</v>
      </c>
      <c r="E145" s="229" t="s">
        <v>2445</v>
      </c>
      <c r="F145" s="230" t="s">
        <v>2446</v>
      </c>
      <c r="G145" s="231" t="s">
        <v>229</v>
      </c>
      <c r="H145" s="232">
        <v>213.66</v>
      </c>
      <c r="I145" s="233"/>
      <c r="J145" s="234">
        <f>ROUND(I145*H145,2)</f>
        <v>0</v>
      </c>
      <c r="K145" s="230" t="s">
        <v>230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231</v>
      </c>
      <c r="AT145" s="239" t="s">
        <v>226</v>
      </c>
      <c r="AU145" s="239" t="s">
        <v>85</v>
      </c>
      <c r="AY145" s="18" t="s">
        <v>224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231</v>
      </c>
      <c r="BM145" s="239" t="s">
        <v>3413</v>
      </c>
    </row>
    <row r="146" s="14" customFormat="1">
      <c r="A146" s="14"/>
      <c r="B146" s="252"/>
      <c r="C146" s="253"/>
      <c r="D146" s="243" t="s">
        <v>233</v>
      </c>
      <c r="E146" s="254" t="s">
        <v>1</v>
      </c>
      <c r="F146" s="255" t="s">
        <v>143</v>
      </c>
      <c r="G146" s="253"/>
      <c r="H146" s="256">
        <v>213.66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233</v>
      </c>
      <c r="AU146" s="262" t="s">
        <v>85</v>
      </c>
      <c r="AV146" s="14" t="s">
        <v>85</v>
      </c>
      <c r="AW146" s="14" t="s">
        <v>32</v>
      </c>
      <c r="AX146" s="14" t="s">
        <v>83</v>
      </c>
      <c r="AY146" s="262" t="s">
        <v>224</v>
      </c>
    </row>
    <row r="147" s="2" customFormat="1" ht="24.15" customHeight="1">
      <c r="A147" s="39"/>
      <c r="B147" s="40"/>
      <c r="C147" s="228" t="s">
        <v>275</v>
      </c>
      <c r="D147" s="228" t="s">
        <v>226</v>
      </c>
      <c r="E147" s="229" t="s">
        <v>294</v>
      </c>
      <c r="F147" s="230" t="s">
        <v>295</v>
      </c>
      <c r="G147" s="231" t="s">
        <v>296</v>
      </c>
      <c r="H147" s="232">
        <v>720</v>
      </c>
      <c r="I147" s="233"/>
      <c r="J147" s="234">
        <f>ROUND(I147*H147,2)</f>
        <v>0</v>
      </c>
      <c r="K147" s="230" t="s">
        <v>230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231</v>
      </c>
      <c r="AT147" s="239" t="s">
        <v>226</v>
      </c>
      <c r="AU147" s="239" t="s">
        <v>85</v>
      </c>
      <c r="AY147" s="18" t="s">
        <v>224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231</v>
      </c>
      <c r="BM147" s="239" t="s">
        <v>3414</v>
      </c>
    </row>
    <row r="148" s="12" customFormat="1" ht="22.8" customHeight="1">
      <c r="A148" s="12"/>
      <c r="B148" s="212"/>
      <c r="C148" s="213"/>
      <c r="D148" s="214" t="s">
        <v>75</v>
      </c>
      <c r="E148" s="226" t="s">
        <v>85</v>
      </c>
      <c r="F148" s="226" t="s">
        <v>302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SUM(P149:P185)</f>
        <v>0</v>
      </c>
      <c r="Q148" s="220"/>
      <c r="R148" s="221">
        <f>SUM(R149:R185)</f>
        <v>47.931670789999998</v>
      </c>
      <c r="S148" s="220"/>
      <c r="T148" s="222">
        <f>SUM(T149:T185)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83</v>
      </c>
      <c r="AT148" s="224" t="s">
        <v>75</v>
      </c>
      <c r="AU148" s="224" t="s">
        <v>83</v>
      </c>
      <c r="AY148" s="223" t="s">
        <v>224</v>
      </c>
      <c r="BK148" s="225">
        <f>SUM(BK149:BK185)</f>
        <v>0</v>
      </c>
    </row>
    <row r="149" s="2" customFormat="1" ht="37.8" customHeight="1">
      <c r="A149" s="39"/>
      <c r="B149" s="40"/>
      <c r="C149" s="228" t="s">
        <v>293</v>
      </c>
      <c r="D149" s="228" t="s">
        <v>226</v>
      </c>
      <c r="E149" s="229" t="s">
        <v>3415</v>
      </c>
      <c r="F149" s="230" t="s">
        <v>3416</v>
      </c>
      <c r="G149" s="231" t="s">
        <v>416</v>
      </c>
      <c r="H149" s="232">
        <v>180</v>
      </c>
      <c r="I149" s="233"/>
      <c r="J149" s="234">
        <f>ROUND(I149*H149,2)</f>
        <v>0</v>
      </c>
      <c r="K149" s="230" t="s">
        <v>230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0.20449000000000001</v>
      </c>
      <c r="R149" s="237">
        <f>Q149*H149</f>
        <v>36.808199999999999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231</v>
      </c>
      <c r="AT149" s="239" t="s">
        <v>226</v>
      </c>
      <c r="AU149" s="239" t="s">
        <v>85</v>
      </c>
      <c r="AY149" s="18" t="s">
        <v>224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231</v>
      </c>
      <c r="BM149" s="239" t="s">
        <v>3417</v>
      </c>
    </row>
    <row r="150" s="14" customFormat="1">
      <c r="A150" s="14"/>
      <c r="B150" s="252"/>
      <c r="C150" s="253"/>
      <c r="D150" s="243" t="s">
        <v>233</v>
      </c>
      <c r="E150" s="254" t="s">
        <v>1</v>
      </c>
      <c r="F150" s="255" t="s">
        <v>3418</v>
      </c>
      <c r="G150" s="253"/>
      <c r="H150" s="256">
        <v>180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233</v>
      </c>
      <c r="AU150" s="262" t="s">
        <v>85</v>
      </c>
      <c r="AV150" s="14" t="s">
        <v>85</v>
      </c>
      <c r="AW150" s="14" t="s">
        <v>32</v>
      </c>
      <c r="AX150" s="14" t="s">
        <v>83</v>
      </c>
      <c r="AY150" s="262" t="s">
        <v>224</v>
      </c>
    </row>
    <row r="151" s="2" customFormat="1" ht="16.5" customHeight="1">
      <c r="A151" s="39"/>
      <c r="B151" s="40"/>
      <c r="C151" s="228" t="s">
        <v>303</v>
      </c>
      <c r="D151" s="228" t="s">
        <v>226</v>
      </c>
      <c r="E151" s="229" t="s">
        <v>3419</v>
      </c>
      <c r="F151" s="230" t="s">
        <v>3420</v>
      </c>
      <c r="G151" s="231" t="s">
        <v>416</v>
      </c>
      <c r="H151" s="232">
        <v>180</v>
      </c>
      <c r="I151" s="233"/>
      <c r="J151" s="234">
        <f>ROUND(I151*H151,2)</f>
        <v>0</v>
      </c>
      <c r="K151" s="230" t="s">
        <v>230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0.00010000000000000001</v>
      </c>
      <c r="R151" s="237">
        <f>Q151*H151</f>
        <v>0.018000000000000002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231</v>
      </c>
      <c r="AT151" s="239" t="s">
        <v>226</v>
      </c>
      <c r="AU151" s="239" t="s">
        <v>85</v>
      </c>
      <c r="AY151" s="18" t="s">
        <v>224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231</v>
      </c>
      <c r="BM151" s="239" t="s">
        <v>3421</v>
      </c>
    </row>
    <row r="152" s="2" customFormat="1" ht="24.15" customHeight="1">
      <c r="A152" s="39"/>
      <c r="B152" s="40"/>
      <c r="C152" s="228" t="s">
        <v>316</v>
      </c>
      <c r="D152" s="228" t="s">
        <v>226</v>
      </c>
      <c r="E152" s="229" t="s">
        <v>3422</v>
      </c>
      <c r="F152" s="230" t="s">
        <v>3423</v>
      </c>
      <c r="G152" s="231" t="s">
        <v>296</v>
      </c>
      <c r="H152" s="232">
        <v>360</v>
      </c>
      <c r="I152" s="233"/>
      <c r="J152" s="234">
        <f>ROUND(I152*H152,2)</f>
        <v>0</v>
      </c>
      <c r="K152" s="230" t="s">
        <v>230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0.00010000000000000001</v>
      </c>
      <c r="R152" s="237">
        <f>Q152*H152</f>
        <v>0.036000000000000004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231</v>
      </c>
      <c r="AT152" s="239" t="s">
        <v>226</v>
      </c>
      <c r="AU152" s="239" t="s">
        <v>85</v>
      </c>
      <c r="AY152" s="18" t="s">
        <v>224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231</v>
      </c>
      <c r="BM152" s="239" t="s">
        <v>3424</v>
      </c>
    </row>
    <row r="153" s="13" customFormat="1">
      <c r="A153" s="13"/>
      <c r="B153" s="241"/>
      <c r="C153" s="242"/>
      <c r="D153" s="243" t="s">
        <v>233</v>
      </c>
      <c r="E153" s="244" t="s">
        <v>1</v>
      </c>
      <c r="F153" s="245" t="s">
        <v>3425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233</v>
      </c>
      <c r="AU153" s="251" t="s">
        <v>85</v>
      </c>
      <c r="AV153" s="13" t="s">
        <v>83</v>
      </c>
      <c r="AW153" s="13" t="s">
        <v>32</v>
      </c>
      <c r="AX153" s="13" t="s">
        <v>76</v>
      </c>
      <c r="AY153" s="251" t="s">
        <v>224</v>
      </c>
    </row>
    <row r="154" s="14" customFormat="1">
      <c r="A154" s="14"/>
      <c r="B154" s="252"/>
      <c r="C154" s="253"/>
      <c r="D154" s="243" t="s">
        <v>233</v>
      </c>
      <c r="E154" s="254" t="s">
        <v>1</v>
      </c>
      <c r="F154" s="255" t="s">
        <v>3426</v>
      </c>
      <c r="G154" s="253"/>
      <c r="H154" s="256">
        <v>360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233</v>
      </c>
      <c r="AU154" s="262" t="s">
        <v>85</v>
      </c>
      <c r="AV154" s="14" t="s">
        <v>85</v>
      </c>
      <c r="AW154" s="14" t="s">
        <v>32</v>
      </c>
      <c r="AX154" s="14" t="s">
        <v>83</v>
      </c>
      <c r="AY154" s="262" t="s">
        <v>224</v>
      </c>
    </row>
    <row r="155" s="2" customFormat="1" ht="24.15" customHeight="1">
      <c r="A155" s="39"/>
      <c r="B155" s="40"/>
      <c r="C155" s="285" t="s">
        <v>321</v>
      </c>
      <c r="D155" s="285" t="s">
        <v>420</v>
      </c>
      <c r="E155" s="286" t="s">
        <v>3427</v>
      </c>
      <c r="F155" s="287" t="s">
        <v>3428</v>
      </c>
      <c r="G155" s="288" t="s">
        <v>296</v>
      </c>
      <c r="H155" s="289">
        <v>414</v>
      </c>
      <c r="I155" s="290"/>
      <c r="J155" s="291">
        <f>ROUND(I155*H155,2)</f>
        <v>0</v>
      </c>
      <c r="K155" s="287" t="s">
        <v>230</v>
      </c>
      <c r="L155" s="292"/>
      <c r="M155" s="293" t="s">
        <v>1</v>
      </c>
      <c r="N155" s="294" t="s">
        <v>41</v>
      </c>
      <c r="O155" s="92"/>
      <c r="P155" s="237">
        <f>O155*H155</f>
        <v>0</v>
      </c>
      <c r="Q155" s="237">
        <v>0.00025000000000000001</v>
      </c>
      <c r="R155" s="237">
        <f>Q155*H155</f>
        <v>0.10350000000000001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293</v>
      </c>
      <c r="AT155" s="239" t="s">
        <v>420</v>
      </c>
      <c r="AU155" s="239" t="s">
        <v>85</v>
      </c>
      <c r="AY155" s="18" t="s">
        <v>224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231</v>
      </c>
      <c r="BM155" s="239" t="s">
        <v>3429</v>
      </c>
    </row>
    <row r="156" s="14" customFormat="1">
      <c r="A156" s="14"/>
      <c r="B156" s="252"/>
      <c r="C156" s="253"/>
      <c r="D156" s="243" t="s">
        <v>233</v>
      </c>
      <c r="E156" s="253"/>
      <c r="F156" s="255" t="s">
        <v>3430</v>
      </c>
      <c r="G156" s="253"/>
      <c r="H156" s="256">
        <v>414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233</v>
      </c>
      <c r="AU156" s="262" t="s">
        <v>85</v>
      </c>
      <c r="AV156" s="14" t="s">
        <v>85</v>
      </c>
      <c r="AW156" s="14" t="s">
        <v>4</v>
      </c>
      <c r="AX156" s="14" t="s">
        <v>83</v>
      </c>
      <c r="AY156" s="262" t="s">
        <v>224</v>
      </c>
    </row>
    <row r="157" s="2" customFormat="1" ht="24.15" customHeight="1">
      <c r="A157" s="39"/>
      <c r="B157" s="40"/>
      <c r="C157" s="228" t="s">
        <v>8</v>
      </c>
      <c r="D157" s="228" t="s">
        <v>226</v>
      </c>
      <c r="E157" s="229" t="s">
        <v>3431</v>
      </c>
      <c r="F157" s="230" t="s">
        <v>3432</v>
      </c>
      <c r="G157" s="231" t="s">
        <v>416</v>
      </c>
      <c r="H157" s="232">
        <v>1.8</v>
      </c>
      <c r="I157" s="233"/>
      <c r="J157" s="234">
        <f>ROUND(I157*H157,2)</f>
        <v>0</v>
      </c>
      <c r="K157" s="230" t="s">
        <v>230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3.0000000000000001E-05</v>
      </c>
      <c r="R157" s="237">
        <f>Q157*H157</f>
        <v>5.4000000000000005E-05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231</v>
      </c>
      <c r="AT157" s="239" t="s">
        <v>226</v>
      </c>
      <c r="AU157" s="239" t="s">
        <v>85</v>
      </c>
      <c r="AY157" s="18" t="s">
        <v>224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231</v>
      </c>
      <c r="BM157" s="239" t="s">
        <v>3433</v>
      </c>
    </row>
    <row r="158" s="13" customFormat="1">
      <c r="A158" s="13"/>
      <c r="B158" s="241"/>
      <c r="C158" s="242"/>
      <c r="D158" s="243" t="s">
        <v>233</v>
      </c>
      <c r="E158" s="244" t="s">
        <v>1</v>
      </c>
      <c r="F158" s="245" t="s">
        <v>3434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233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224</v>
      </c>
    </row>
    <row r="159" s="14" customFormat="1">
      <c r="A159" s="14"/>
      <c r="B159" s="252"/>
      <c r="C159" s="253"/>
      <c r="D159" s="243" t="s">
        <v>233</v>
      </c>
      <c r="E159" s="254" t="s">
        <v>1</v>
      </c>
      <c r="F159" s="255" t="s">
        <v>3435</v>
      </c>
      <c r="G159" s="253"/>
      <c r="H159" s="256">
        <v>1.8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233</v>
      </c>
      <c r="AU159" s="262" t="s">
        <v>85</v>
      </c>
      <c r="AV159" s="14" t="s">
        <v>85</v>
      </c>
      <c r="AW159" s="14" t="s">
        <v>32</v>
      </c>
      <c r="AX159" s="14" t="s">
        <v>83</v>
      </c>
      <c r="AY159" s="262" t="s">
        <v>224</v>
      </c>
    </row>
    <row r="160" s="2" customFormat="1" ht="24.15" customHeight="1">
      <c r="A160" s="39"/>
      <c r="B160" s="40"/>
      <c r="C160" s="228" t="s">
        <v>329</v>
      </c>
      <c r="D160" s="228" t="s">
        <v>226</v>
      </c>
      <c r="E160" s="229" t="s">
        <v>3436</v>
      </c>
      <c r="F160" s="230" t="s">
        <v>3437</v>
      </c>
      <c r="G160" s="231" t="s">
        <v>416</v>
      </c>
      <c r="H160" s="232">
        <v>43.600000000000001</v>
      </c>
      <c r="I160" s="233"/>
      <c r="J160" s="234">
        <f>ROUND(I160*H160,2)</f>
        <v>0</v>
      </c>
      <c r="K160" s="230" t="s">
        <v>230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231</v>
      </c>
      <c r="AT160" s="239" t="s">
        <v>226</v>
      </c>
      <c r="AU160" s="239" t="s">
        <v>85</v>
      </c>
      <c r="AY160" s="18" t="s">
        <v>224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231</v>
      </c>
      <c r="BM160" s="239" t="s">
        <v>3438</v>
      </c>
    </row>
    <row r="161" s="13" customFormat="1">
      <c r="A161" s="13"/>
      <c r="B161" s="241"/>
      <c r="C161" s="242"/>
      <c r="D161" s="243" t="s">
        <v>233</v>
      </c>
      <c r="E161" s="244" t="s">
        <v>1</v>
      </c>
      <c r="F161" s="245" t="s">
        <v>3439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233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224</v>
      </c>
    </row>
    <row r="162" s="14" customFormat="1">
      <c r="A162" s="14"/>
      <c r="B162" s="252"/>
      <c r="C162" s="253"/>
      <c r="D162" s="243" t="s">
        <v>233</v>
      </c>
      <c r="E162" s="254" t="s">
        <v>1</v>
      </c>
      <c r="F162" s="255" t="s">
        <v>3440</v>
      </c>
      <c r="G162" s="253"/>
      <c r="H162" s="256">
        <v>41.799999999999997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233</v>
      </c>
      <c r="AU162" s="262" t="s">
        <v>85</v>
      </c>
      <c r="AV162" s="14" t="s">
        <v>85</v>
      </c>
      <c r="AW162" s="14" t="s">
        <v>32</v>
      </c>
      <c r="AX162" s="14" t="s">
        <v>76</v>
      </c>
      <c r="AY162" s="262" t="s">
        <v>224</v>
      </c>
    </row>
    <row r="163" s="13" customFormat="1">
      <c r="A163" s="13"/>
      <c r="B163" s="241"/>
      <c r="C163" s="242"/>
      <c r="D163" s="243" t="s">
        <v>233</v>
      </c>
      <c r="E163" s="244" t="s">
        <v>1</v>
      </c>
      <c r="F163" s="245" t="s">
        <v>3434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233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224</v>
      </c>
    </row>
    <row r="164" s="14" customFormat="1">
      <c r="A164" s="14"/>
      <c r="B164" s="252"/>
      <c r="C164" s="253"/>
      <c r="D164" s="243" t="s">
        <v>233</v>
      </c>
      <c r="E164" s="254" t="s">
        <v>1</v>
      </c>
      <c r="F164" s="255" t="s">
        <v>3435</v>
      </c>
      <c r="G164" s="253"/>
      <c r="H164" s="256">
        <v>1.8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233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224</v>
      </c>
    </row>
    <row r="165" s="15" customFormat="1">
      <c r="A165" s="15"/>
      <c r="B165" s="263"/>
      <c r="C165" s="264"/>
      <c r="D165" s="243" t="s">
        <v>233</v>
      </c>
      <c r="E165" s="265" t="s">
        <v>1</v>
      </c>
      <c r="F165" s="266" t="s">
        <v>237</v>
      </c>
      <c r="G165" s="264"/>
      <c r="H165" s="267">
        <v>43.599999999999994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3" t="s">
        <v>233</v>
      </c>
      <c r="AU165" s="273" t="s">
        <v>85</v>
      </c>
      <c r="AV165" s="15" t="s">
        <v>231</v>
      </c>
      <c r="AW165" s="15" t="s">
        <v>32</v>
      </c>
      <c r="AX165" s="15" t="s">
        <v>83</v>
      </c>
      <c r="AY165" s="273" t="s">
        <v>224</v>
      </c>
    </row>
    <row r="166" s="2" customFormat="1" ht="16.5" customHeight="1">
      <c r="A166" s="39"/>
      <c r="B166" s="40"/>
      <c r="C166" s="285" t="s">
        <v>337</v>
      </c>
      <c r="D166" s="285" t="s">
        <v>420</v>
      </c>
      <c r="E166" s="286" t="s">
        <v>3441</v>
      </c>
      <c r="F166" s="287" t="s">
        <v>3442</v>
      </c>
      <c r="G166" s="288" t="s">
        <v>229</v>
      </c>
      <c r="H166" s="289">
        <v>3.2909999999999999</v>
      </c>
      <c r="I166" s="290"/>
      <c r="J166" s="291">
        <f>ROUND(I166*H166,2)</f>
        <v>0</v>
      </c>
      <c r="K166" s="287" t="s">
        <v>230</v>
      </c>
      <c r="L166" s="292"/>
      <c r="M166" s="293" t="s">
        <v>1</v>
      </c>
      <c r="N166" s="294" t="s">
        <v>41</v>
      </c>
      <c r="O166" s="92"/>
      <c r="P166" s="237">
        <f>O166*H166</f>
        <v>0</v>
      </c>
      <c r="Q166" s="237">
        <v>2.4289999999999998</v>
      </c>
      <c r="R166" s="237">
        <f>Q166*H166</f>
        <v>7.9938389999999995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293</v>
      </c>
      <c r="AT166" s="239" t="s">
        <v>420</v>
      </c>
      <c r="AU166" s="239" t="s">
        <v>85</v>
      </c>
      <c r="AY166" s="18" t="s">
        <v>224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231</v>
      </c>
      <c r="BM166" s="239" t="s">
        <v>3443</v>
      </c>
    </row>
    <row r="167" s="13" customFormat="1">
      <c r="A167" s="13"/>
      <c r="B167" s="241"/>
      <c r="C167" s="242"/>
      <c r="D167" s="243" t="s">
        <v>233</v>
      </c>
      <c r="E167" s="244" t="s">
        <v>1</v>
      </c>
      <c r="F167" s="245" t="s">
        <v>3444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233</v>
      </c>
      <c r="AU167" s="251" t="s">
        <v>85</v>
      </c>
      <c r="AV167" s="13" t="s">
        <v>83</v>
      </c>
      <c r="AW167" s="13" t="s">
        <v>32</v>
      </c>
      <c r="AX167" s="13" t="s">
        <v>76</v>
      </c>
      <c r="AY167" s="251" t="s">
        <v>224</v>
      </c>
    </row>
    <row r="168" s="14" customFormat="1">
      <c r="A168" s="14"/>
      <c r="B168" s="252"/>
      <c r="C168" s="253"/>
      <c r="D168" s="243" t="s">
        <v>233</v>
      </c>
      <c r="E168" s="254" t="s">
        <v>1</v>
      </c>
      <c r="F168" s="255" t="s">
        <v>3445</v>
      </c>
      <c r="G168" s="253"/>
      <c r="H168" s="256">
        <v>3.0569999999999999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233</v>
      </c>
      <c r="AU168" s="262" t="s">
        <v>85</v>
      </c>
      <c r="AV168" s="14" t="s">
        <v>85</v>
      </c>
      <c r="AW168" s="14" t="s">
        <v>32</v>
      </c>
      <c r="AX168" s="14" t="s">
        <v>76</v>
      </c>
      <c r="AY168" s="262" t="s">
        <v>224</v>
      </c>
    </row>
    <row r="169" s="13" customFormat="1">
      <c r="A169" s="13"/>
      <c r="B169" s="241"/>
      <c r="C169" s="242"/>
      <c r="D169" s="243" t="s">
        <v>233</v>
      </c>
      <c r="E169" s="244" t="s">
        <v>1</v>
      </c>
      <c r="F169" s="245" t="s">
        <v>3434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233</v>
      </c>
      <c r="AU169" s="251" t="s">
        <v>85</v>
      </c>
      <c r="AV169" s="13" t="s">
        <v>83</v>
      </c>
      <c r="AW169" s="13" t="s">
        <v>32</v>
      </c>
      <c r="AX169" s="13" t="s">
        <v>76</v>
      </c>
      <c r="AY169" s="251" t="s">
        <v>224</v>
      </c>
    </row>
    <row r="170" s="14" customFormat="1">
      <c r="A170" s="14"/>
      <c r="B170" s="252"/>
      <c r="C170" s="253"/>
      <c r="D170" s="243" t="s">
        <v>233</v>
      </c>
      <c r="E170" s="254" t="s">
        <v>1</v>
      </c>
      <c r="F170" s="255" t="s">
        <v>3446</v>
      </c>
      <c r="G170" s="253"/>
      <c r="H170" s="256">
        <v>0.23400000000000001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233</v>
      </c>
      <c r="AU170" s="262" t="s">
        <v>85</v>
      </c>
      <c r="AV170" s="14" t="s">
        <v>85</v>
      </c>
      <c r="AW170" s="14" t="s">
        <v>32</v>
      </c>
      <c r="AX170" s="14" t="s">
        <v>76</v>
      </c>
      <c r="AY170" s="262" t="s">
        <v>224</v>
      </c>
    </row>
    <row r="171" s="15" customFormat="1">
      <c r="A171" s="15"/>
      <c r="B171" s="263"/>
      <c r="C171" s="264"/>
      <c r="D171" s="243" t="s">
        <v>233</v>
      </c>
      <c r="E171" s="265" t="s">
        <v>1</v>
      </c>
      <c r="F171" s="266" t="s">
        <v>237</v>
      </c>
      <c r="G171" s="264"/>
      <c r="H171" s="267">
        <v>3.2909999999999999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3" t="s">
        <v>233</v>
      </c>
      <c r="AU171" s="273" t="s">
        <v>85</v>
      </c>
      <c r="AV171" s="15" t="s">
        <v>231</v>
      </c>
      <c r="AW171" s="15" t="s">
        <v>32</v>
      </c>
      <c r="AX171" s="15" t="s">
        <v>83</v>
      </c>
      <c r="AY171" s="273" t="s">
        <v>224</v>
      </c>
    </row>
    <row r="172" s="2" customFormat="1" ht="24.15" customHeight="1">
      <c r="A172" s="39"/>
      <c r="B172" s="40"/>
      <c r="C172" s="228" t="s">
        <v>355</v>
      </c>
      <c r="D172" s="228" t="s">
        <v>226</v>
      </c>
      <c r="E172" s="229" t="s">
        <v>3447</v>
      </c>
      <c r="F172" s="230" t="s">
        <v>3448</v>
      </c>
      <c r="G172" s="231" t="s">
        <v>332</v>
      </c>
      <c r="H172" s="232">
        <v>0.26300000000000001</v>
      </c>
      <c r="I172" s="233"/>
      <c r="J172" s="234">
        <f>ROUND(I172*H172,2)</f>
        <v>0</v>
      </c>
      <c r="K172" s="230" t="s">
        <v>230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1.11381</v>
      </c>
      <c r="R172" s="237">
        <f>Q172*H172</f>
        <v>0.29293203000000001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231</v>
      </c>
      <c r="AT172" s="239" t="s">
        <v>226</v>
      </c>
      <c r="AU172" s="239" t="s">
        <v>85</v>
      </c>
      <c r="AY172" s="18" t="s">
        <v>224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231</v>
      </c>
      <c r="BM172" s="239" t="s">
        <v>3449</v>
      </c>
    </row>
    <row r="173" s="14" customFormat="1">
      <c r="A173" s="14"/>
      <c r="B173" s="252"/>
      <c r="C173" s="253"/>
      <c r="D173" s="243" t="s">
        <v>233</v>
      </c>
      <c r="E173" s="254" t="s">
        <v>1</v>
      </c>
      <c r="F173" s="255" t="s">
        <v>3450</v>
      </c>
      <c r="G173" s="253"/>
      <c r="H173" s="256">
        <v>0.26300000000000001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233</v>
      </c>
      <c r="AU173" s="262" t="s">
        <v>85</v>
      </c>
      <c r="AV173" s="14" t="s">
        <v>85</v>
      </c>
      <c r="AW173" s="14" t="s">
        <v>32</v>
      </c>
      <c r="AX173" s="14" t="s">
        <v>83</v>
      </c>
      <c r="AY173" s="262" t="s">
        <v>224</v>
      </c>
    </row>
    <row r="174" s="2" customFormat="1" ht="24.15" customHeight="1">
      <c r="A174" s="39"/>
      <c r="B174" s="40"/>
      <c r="C174" s="228" t="s">
        <v>363</v>
      </c>
      <c r="D174" s="228" t="s">
        <v>226</v>
      </c>
      <c r="E174" s="229" t="s">
        <v>3451</v>
      </c>
      <c r="F174" s="230" t="s">
        <v>3452</v>
      </c>
      <c r="G174" s="231" t="s">
        <v>416</v>
      </c>
      <c r="H174" s="232">
        <v>1</v>
      </c>
      <c r="I174" s="233"/>
      <c r="J174" s="234">
        <f>ROUND(I174*H174,2)</f>
        <v>0</v>
      </c>
      <c r="K174" s="230" t="s">
        <v>230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0.024639999999999999</v>
      </c>
      <c r="R174" s="237">
        <f>Q174*H174</f>
        <v>0.024639999999999999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231</v>
      </c>
      <c r="AT174" s="239" t="s">
        <v>226</v>
      </c>
      <c r="AU174" s="239" t="s">
        <v>85</v>
      </c>
      <c r="AY174" s="18" t="s">
        <v>224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231</v>
      </c>
      <c r="BM174" s="239" t="s">
        <v>3453</v>
      </c>
    </row>
    <row r="175" s="13" customFormat="1">
      <c r="A175" s="13"/>
      <c r="B175" s="241"/>
      <c r="C175" s="242"/>
      <c r="D175" s="243" t="s">
        <v>233</v>
      </c>
      <c r="E175" s="244" t="s">
        <v>1</v>
      </c>
      <c r="F175" s="245" t="s">
        <v>3454</v>
      </c>
      <c r="G175" s="242"/>
      <c r="H175" s="244" t="s">
        <v>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233</v>
      </c>
      <c r="AU175" s="251" t="s">
        <v>85</v>
      </c>
      <c r="AV175" s="13" t="s">
        <v>83</v>
      </c>
      <c r="AW175" s="13" t="s">
        <v>32</v>
      </c>
      <c r="AX175" s="13" t="s">
        <v>76</v>
      </c>
      <c r="AY175" s="251" t="s">
        <v>224</v>
      </c>
    </row>
    <row r="176" s="14" customFormat="1">
      <c r="A176" s="14"/>
      <c r="B176" s="252"/>
      <c r="C176" s="253"/>
      <c r="D176" s="243" t="s">
        <v>233</v>
      </c>
      <c r="E176" s="254" t="s">
        <v>1</v>
      </c>
      <c r="F176" s="255" t="s">
        <v>3455</v>
      </c>
      <c r="G176" s="253"/>
      <c r="H176" s="256">
        <v>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233</v>
      </c>
      <c r="AU176" s="262" t="s">
        <v>85</v>
      </c>
      <c r="AV176" s="14" t="s">
        <v>85</v>
      </c>
      <c r="AW176" s="14" t="s">
        <v>32</v>
      </c>
      <c r="AX176" s="14" t="s">
        <v>83</v>
      </c>
      <c r="AY176" s="262" t="s">
        <v>224</v>
      </c>
    </row>
    <row r="177" s="2" customFormat="1" ht="21.75" customHeight="1">
      <c r="A177" s="39"/>
      <c r="B177" s="40"/>
      <c r="C177" s="285" t="s">
        <v>369</v>
      </c>
      <c r="D177" s="285" t="s">
        <v>420</v>
      </c>
      <c r="E177" s="286" t="s">
        <v>3456</v>
      </c>
      <c r="F177" s="287" t="s">
        <v>3457</v>
      </c>
      <c r="G177" s="288" t="s">
        <v>398</v>
      </c>
      <c r="H177" s="289">
        <v>1</v>
      </c>
      <c r="I177" s="290"/>
      <c r="J177" s="291">
        <f>ROUND(I177*H177,2)</f>
        <v>0</v>
      </c>
      <c r="K177" s="287" t="s">
        <v>230</v>
      </c>
      <c r="L177" s="292"/>
      <c r="M177" s="293" t="s">
        <v>1</v>
      </c>
      <c r="N177" s="294" t="s">
        <v>41</v>
      </c>
      <c r="O177" s="92"/>
      <c r="P177" s="237">
        <f>O177*H177</f>
        <v>0</v>
      </c>
      <c r="Q177" s="237">
        <v>0.79000000000000004</v>
      </c>
      <c r="R177" s="237">
        <f>Q177*H177</f>
        <v>0.79000000000000004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293</v>
      </c>
      <c r="AT177" s="239" t="s">
        <v>420</v>
      </c>
      <c r="AU177" s="239" t="s">
        <v>85</v>
      </c>
      <c r="AY177" s="18" t="s">
        <v>224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231</v>
      </c>
      <c r="BM177" s="239" t="s">
        <v>3458</v>
      </c>
    </row>
    <row r="178" s="2" customFormat="1" ht="24.15" customHeight="1">
      <c r="A178" s="39"/>
      <c r="B178" s="40"/>
      <c r="C178" s="228" t="s">
        <v>378</v>
      </c>
      <c r="D178" s="228" t="s">
        <v>226</v>
      </c>
      <c r="E178" s="229" t="s">
        <v>3459</v>
      </c>
      <c r="F178" s="230" t="s">
        <v>3460</v>
      </c>
      <c r="G178" s="231" t="s">
        <v>229</v>
      </c>
      <c r="H178" s="232">
        <v>0.86399999999999999</v>
      </c>
      <c r="I178" s="233"/>
      <c r="J178" s="234">
        <f>ROUND(I178*H178,2)</f>
        <v>0</v>
      </c>
      <c r="K178" s="230" t="s">
        <v>230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2.004</v>
      </c>
      <c r="R178" s="237">
        <f>Q178*H178</f>
        <v>1.7314559999999999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231</v>
      </c>
      <c r="AT178" s="239" t="s">
        <v>226</v>
      </c>
      <c r="AU178" s="239" t="s">
        <v>85</v>
      </c>
      <c r="AY178" s="18" t="s">
        <v>224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231</v>
      </c>
      <c r="BM178" s="239" t="s">
        <v>3461</v>
      </c>
    </row>
    <row r="179" s="14" customFormat="1">
      <c r="A179" s="14"/>
      <c r="B179" s="252"/>
      <c r="C179" s="253"/>
      <c r="D179" s="243" t="s">
        <v>233</v>
      </c>
      <c r="E179" s="254" t="s">
        <v>1</v>
      </c>
      <c r="F179" s="255" t="s">
        <v>3462</v>
      </c>
      <c r="G179" s="253"/>
      <c r="H179" s="256">
        <v>0.86399999999999999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233</v>
      </c>
      <c r="AU179" s="262" t="s">
        <v>85</v>
      </c>
      <c r="AV179" s="14" t="s">
        <v>85</v>
      </c>
      <c r="AW179" s="14" t="s">
        <v>32</v>
      </c>
      <c r="AX179" s="14" t="s">
        <v>83</v>
      </c>
      <c r="AY179" s="262" t="s">
        <v>224</v>
      </c>
    </row>
    <row r="180" s="2" customFormat="1" ht="24.15" customHeight="1">
      <c r="A180" s="39"/>
      <c r="B180" s="40"/>
      <c r="C180" s="228" t="s">
        <v>395</v>
      </c>
      <c r="D180" s="228" t="s">
        <v>226</v>
      </c>
      <c r="E180" s="229" t="s">
        <v>3463</v>
      </c>
      <c r="F180" s="230" t="s">
        <v>3464</v>
      </c>
      <c r="G180" s="231" t="s">
        <v>229</v>
      </c>
      <c r="H180" s="232">
        <v>0.0060000000000000001</v>
      </c>
      <c r="I180" s="233"/>
      <c r="J180" s="234">
        <f>ROUND(I180*H180,2)</f>
        <v>0</v>
      </c>
      <c r="K180" s="230" t="s">
        <v>230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2.1600000000000001</v>
      </c>
      <c r="R180" s="237">
        <f>Q180*H180</f>
        <v>0.012960000000000001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231</v>
      </c>
      <c r="AT180" s="239" t="s">
        <v>226</v>
      </c>
      <c r="AU180" s="239" t="s">
        <v>85</v>
      </c>
      <c r="AY180" s="18" t="s">
        <v>224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231</v>
      </c>
      <c r="BM180" s="239" t="s">
        <v>3465</v>
      </c>
    </row>
    <row r="181" s="13" customFormat="1">
      <c r="A181" s="13"/>
      <c r="B181" s="241"/>
      <c r="C181" s="242"/>
      <c r="D181" s="243" t="s">
        <v>233</v>
      </c>
      <c r="E181" s="244" t="s">
        <v>1</v>
      </c>
      <c r="F181" s="245" t="s">
        <v>3466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233</v>
      </c>
      <c r="AU181" s="251" t="s">
        <v>85</v>
      </c>
      <c r="AV181" s="13" t="s">
        <v>83</v>
      </c>
      <c r="AW181" s="13" t="s">
        <v>32</v>
      </c>
      <c r="AX181" s="13" t="s">
        <v>76</v>
      </c>
      <c r="AY181" s="251" t="s">
        <v>224</v>
      </c>
    </row>
    <row r="182" s="14" customFormat="1">
      <c r="A182" s="14"/>
      <c r="B182" s="252"/>
      <c r="C182" s="253"/>
      <c r="D182" s="243" t="s">
        <v>233</v>
      </c>
      <c r="E182" s="254" t="s">
        <v>1</v>
      </c>
      <c r="F182" s="255" t="s">
        <v>3467</v>
      </c>
      <c r="G182" s="253"/>
      <c r="H182" s="256">
        <v>0.0060000000000000001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233</v>
      </c>
      <c r="AU182" s="262" t="s">
        <v>85</v>
      </c>
      <c r="AV182" s="14" t="s">
        <v>85</v>
      </c>
      <c r="AW182" s="14" t="s">
        <v>32</v>
      </c>
      <c r="AX182" s="14" t="s">
        <v>83</v>
      </c>
      <c r="AY182" s="262" t="s">
        <v>224</v>
      </c>
    </row>
    <row r="183" s="2" customFormat="1" ht="24.15" customHeight="1">
      <c r="A183" s="39"/>
      <c r="B183" s="40"/>
      <c r="C183" s="228" t="s">
        <v>401</v>
      </c>
      <c r="D183" s="228" t="s">
        <v>226</v>
      </c>
      <c r="E183" s="229" t="s">
        <v>3468</v>
      </c>
      <c r="F183" s="230" t="s">
        <v>3469</v>
      </c>
      <c r="G183" s="231" t="s">
        <v>229</v>
      </c>
      <c r="H183" s="232">
        <v>0.048000000000000001</v>
      </c>
      <c r="I183" s="233"/>
      <c r="J183" s="234">
        <f>ROUND(I183*H183,2)</f>
        <v>0</v>
      </c>
      <c r="K183" s="230" t="s">
        <v>230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2.5018699999999998</v>
      </c>
      <c r="R183" s="237">
        <f>Q183*H183</f>
        <v>0.12008975999999999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231</v>
      </c>
      <c r="AT183" s="239" t="s">
        <v>226</v>
      </c>
      <c r="AU183" s="239" t="s">
        <v>85</v>
      </c>
      <c r="AY183" s="18" t="s">
        <v>224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231</v>
      </c>
      <c r="BM183" s="239" t="s">
        <v>3470</v>
      </c>
    </row>
    <row r="184" s="13" customFormat="1">
      <c r="A184" s="13"/>
      <c r="B184" s="241"/>
      <c r="C184" s="242"/>
      <c r="D184" s="243" t="s">
        <v>233</v>
      </c>
      <c r="E184" s="244" t="s">
        <v>1</v>
      </c>
      <c r="F184" s="245" t="s">
        <v>3471</v>
      </c>
      <c r="G184" s="242"/>
      <c r="H184" s="244" t="s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233</v>
      </c>
      <c r="AU184" s="251" t="s">
        <v>85</v>
      </c>
      <c r="AV184" s="13" t="s">
        <v>83</v>
      </c>
      <c r="AW184" s="13" t="s">
        <v>32</v>
      </c>
      <c r="AX184" s="13" t="s">
        <v>76</v>
      </c>
      <c r="AY184" s="251" t="s">
        <v>224</v>
      </c>
    </row>
    <row r="185" s="14" customFormat="1">
      <c r="A185" s="14"/>
      <c r="B185" s="252"/>
      <c r="C185" s="253"/>
      <c r="D185" s="243" t="s">
        <v>233</v>
      </c>
      <c r="E185" s="254" t="s">
        <v>1</v>
      </c>
      <c r="F185" s="255" t="s">
        <v>3472</v>
      </c>
      <c r="G185" s="253"/>
      <c r="H185" s="256">
        <v>0.048000000000000001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233</v>
      </c>
      <c r="AU185" s="262" t="s">
        <v>85</v>
      </c>
      <c r="AV185" s="14" t="s">
        <v>85</v>
      </c>
      <c r="AW185" s="14" t="s">
        <v>32</v>
      </c>
      <c r="AX185" s="14" t="s">
        <v>83</v>
      </c>
      <c r="AY185" s="262" t="s">
        <v>224</v>
      </c>
    </row>
    <row r="186" s="12" customFormat="1" ht="22.8" customHeight="1">
      <c r="A186" s="12"/>
      <c r="B186" s="212"/>
      <c r="C186" s="213"/>
      <c r="D186" s="214" t="s">
        <v>75</v>
      </c>
      <c r="E186" s="226" t="s">
        <v>243</v>
      </c>
      <c r="F186" s="226" t="s">
        <v>368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SUM(P187:P198)</f>
        <v>0</v>
      </c>
      <c r="Q186" s="220"/>
      <c r="R186" s="221">
        <f>SUM(R187:R198)</f>
        <v>3.353666</v>
      </c>
      <c r="S186" s="220"/>
      <c r="T186" s="222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83</v>
      </c>
      <c r="AT186" s="224" t="s">
        <v>75</v>
      </c>
      <c r="AU186" s="224" t="s">
        <v>83</v>
      </c>
      <c r="AY186" s="223" t="s">
        <v>224</v>
      </c>
      <c r="BK186" s="225">
        <f>SUM(BK187:BK198)</f>
        <v>0</v>
      </c>
    </row>
    <row r="187" s="2" customFormat="1" ht="21.75" customHeight="1">
      <c r="A187" s="39"/>
      <c r="B187" s="40"/>
      <c r="C187" s="228" t="s">
        <v>7</v>
      </c>
      <c r="D187" s="228" t="s">
        <v>226</v>
      </c>
      <c r="E187" s="229" t="s">
        <v>3473</v>
      </c>
      <c r="F187" s="230" t="s">
        <v>3474</v>
      </c>
      <c r="G187" s="231" t="s">
        <v>398</v>
      </c>
      <c r="H187" s="232">
        <v>44</v>
      </c>
      <c r="I187" s="233"/>
      <c r="J187" s="234">
        <f>ROUND(I187*H187,2)</f>
        <v>0</v>
      </c>
      <c r="K187" s="230" t="s">
        <v>230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231</v>
      </c>
      <c r="AT187" s="239" t="s">
        <v>226</v>
      </c>
      <c r="AU187" s="239" t="s">
        <v>85</v>
      </c>
      <c r="AY187" s="18" t="s">
        <v>224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231</v>
      </c>
      <c r="BM187" s="239" t="s">
        <v>3475</v>
      </c>
    </row>
    <row r="188" s="13" customFormat="1">
      <c r="A188" s="13"/>
      <c r="B188" s="241"/>
      <c r="C188" s="242"/>
      <c r="D188" s="243" t="s">
        <v>233</v>
      </c>
      <c r="E188" s="244" t="s">
        <v>1</v>
      </c>
      <c r="F188" s="245" t="s">
        <v>3476</v>
      </c>
      <c r="G188" s="242"/>
      <c r="H188" s="244" t="s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233</v>
      </c>
      <c r="AU188" s="251" t="s">
        <v>85</v>
      </c>
      <c r="AV188" s="13" t="s">
        <v>83</v>
      </c>
      <c r="AW188" s="13" t="s">
        <v>32</v>
      </c>
      <c r="AX188" s="13" t="s">
        <v>76</v>
      </c>
      <c r="AY188" s="251" t="s">
        <v>224</v>
      </c>
    </row>
    <row r="189" s="14" customFormat="1">
      <c r="A189" s="14"/>
      <c r="B189" s="252"/>
      <c r="C189" s="253"/>
      <c r="D189" s="243" t="s">
        <v>233</v>
      </c>
      <c r="E189" s="254" t="s">
        <v>1</v>
      </c>
      <c r="F189" s="255" t="s">
        <v>601</v>
      </c>
      <c r="G189" s="253"/>
      <c r="H189" s="256">
        <v>44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233</v>
      </c>
      <c r="AU189" s="262" t="s">
        <v>85</v>
      </c>
      <c r="AV189" s="14" t="s">
        <v>85</v>
      </c>
      <c r="AW189" s="14" t="s">
        <v>32</v>
      </c>
      <c r="AX189" s="14" t="s">
        <v>83</v>
      </c>
      <c r="AY189" s="262" t="s">
        <v>224</v>
      </c>
    </row>
    <row r="190" s="2" customFormat="1" ht="33" customHeight="1">
      <c r="A190" s="39"/>
      <c r="B190" s="40"/>
      <c r="C190" s="228" t="s">
        <v>409</v>
      </c>
      <c r="D190" s="228" t="s">
        <v>226</v>
      </c>
      <c r="E190" s="229" t="s">
        <v>3477</v>
      </c>
      <c r="F190" s="230" t="s">
        <v>3478</v>
      </c>
      <c r="G190" s="231" t="s">
        <v>398</v>
      </c>
      <c r="H190" s="232">
        <v>2</v>
      </c>
      <c r="I190" s="233"/>
      <c r="J190" s="234">
        <f>ROUND(I190*H190,2)</f>
        <v>0</v>
      </c>
      <c r="K190" s="230" t="s">
        <v>230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231</v>
      </c>
      <c r="AT190" s="239" t="s">
        <v>226</v>
      </c>
      <c r="AU190" s="239" t="s">
        <v>85</v>
      </c>
      <c r="AY190" s="18" t="s">
        <v>224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231</v>
      </c>
      <c r="BM190" s="239" t="s">
        <v>3479</v>
      </c>
    </row>
    <row r="191" s="2" customFormat="1" ht="33" customHeight="1">
      <c r="A191" s="39"/>
      <c r="B191" s="40"/>
      <c r="C191" s="228" t="s">
        <v>413</v>
      </c>
      <c r="D191" s="228" t="s">
        <v>226</v>
      </c>
      <c r="E191" s="229" t="s">
        <v>3480</v>
      </c>
      <c r="F191" s="230" t="s">
        <v>3481</v>
      </c>
      <c r="G191" s="231" t="s">
        <v>416</v>
      </c>
      <c r="H191" s="232">
        <v>104.2</v>
      </c>
      <c r="I191" s="233"/>
      <c r="J191" s="234">
        <f>ROUND(I191*H191,2)</f>
        <v>0</v>
      </c>
      <c r="K191" s="230" t="s">
        <v>230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231</v>
      </c>
      <c r="AT191" s="239" t="s">
        <v>226</v>
      </c>
      <c r="AU191" s="239" t="s">
        <v>85</v>
      </c>
      <c r="AY191" s="18" t="s">
        <v>224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231</v>
      </c>
      <c r="BM191" s="239" t="s">
        <v>3482</v>
      </c>
    </row>
    <row r="192" s="2" customFormat="1" ht="37.8" customHeight="1">
      <c r="A192" s="39"/>
      <c r="B192" s="40"/>
      <c r="C192" s="285" t="s">
        <v>419</v>
      </c>
      <c r="D192" s="285" t="s">
        <v>420</v>
      </c>
      <c r="E192" s="286" t="s">
        <v>3483</v>
      </c>
      <c r="F192" s="287" t="s">
        <v>3484</v>
      </c>
      <c r="G192" s="288" t="s">
        <v>416</v>
      </c>
      <c r="H192" s="289">
        <v>104.2</v>
      </c>
      <c r="I192" s="290"/>
      <c r="J192" s="291">
        <f>ROUND(I192*H192,2)</f>
        <v>0</v>
      </c>
      <c r="K192" s="287" t="s">
        <v>230</v>
      </c>
      <c r="L192" s="292"/>
      <c r="M192" s="293" t="s">
        <v>1</v>
      </c>
      <c r="N192" s="294" t="s">
        <v>41</v>
      </c>
      <c r="O192" s="92"/>
      <c r="P192" s="237">
        <f>O192*H192</f>
        <v>0</v>
      </c>
      <c r="Q192" s="237">
        <v>0.00248</v>
      </c>
      <c r="R192" s="237">
        <f>Q192*H192</f>
        <v>0.25841600000000003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293</v>
      </c>
      <c r="AT192" s="239" t="s">
        <v>420</v>
      </c>
      <c r="AU192" s="239" t="s">
        <v>85</v>
      </c>
      <c r="AY192" s="18" t="s">
        <v>224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231</v>
      </c>
      <c r="BM192" s="239" t="s">
        <v>3485</v>
      </c>
    </row>
    <row r="193" s="2" customFormat="1" ht="21.75" customHeight="1">
      <c r="A193" s="39"/>
      <c r="B193" s="40"/>
      <c r="C193" s="228" t="s">
        <v>424</v>
      </c>
      <c r="D193" s="228" t="s">
        <v>226</v>
      </c>
      <c r="E193" s="229" t="s">
        <v>3486</v>
      </c>
      <c r="F193" s="230" t="s">
        <v>3487</v>
      </c>
      <c r="G193" s="231" t="s">
        <v>296</v>
      </c>
      <c r="H193" s="232">
        <v>78</v>
      </c>
      <c r="I193" s="233"/>
      <c r="J193" s="234">
        <f>ROUND(I193*H193,2)</f>
        <v>0</v>
      </c>
      <c r="K193" s="230" t="s">
        <v>230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231</v>
      </c>
      <c r="AT193" s="239" t="s">
        <v>226</v>
      </c>
      <c r="AU193" s="239" t="s">
        <v>85</v>
      </c>
      <c r="AY193" s="18" t="s">
        <v>224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231</v>
      </c>
      <c r="BM193" s="239" t="s">
        <v>3488</v>
      </c>
    </row>
    <row r="194" s="14" customFormat="1">
      <c r="A194" s="14"/>
      <c r="B194" s="252"/>
      <c r="C194" s="253"/>
      <c r="D194" s="243" t="s">
        <v>233</v>
      </c>
      <c r="E194" s="254" t="s">
        <v>1</v>
      </c>
      <c r="F194" s="255" t="s">
        <v>3489</v>
      </c>
      <c r="G194" s="253"/>
      <c r="H194" s="256">
        <v>78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233</v>
      </c>
      <c r="AU194" s="262" t="s">
        <v>85</v>
      </c>
      <c r="AV194" s="14" t="s">
        <v>85</v>
      </c>
      <c r="AW194" s="14" t="s">
        <v>32</v>
      </c>
      <c r="AX194" s="14" t="s">
        <v>83</v>
      </c>
      <c r="AY194" s="262" t="s">
        <v>224</v>
      </c>
    </row>
    <row r="195" s="2" customFormat="1" ht="24.15" customHeight="1">
      <c r="A195" s="39"/>
      <c r="B195" s="40"/>
      <c r="C195" s="228" t="s">
        <v>435</v>
      </c>
      <c r="D195" s="228" t="s">
        <v>226</v>
      </c>
      <c r="E195" s="229" t="s">
        <v>3490</v>
      </c>
      <c r="F195" s="230" t="s">
        <v>3491</v>
      </c>
      <c r="G195" s="231" t="s">
        <v>416</v>
      </c>
      <c r="H195" s="232">
        <v>104.2</v>
      </c>
      <c r="I195" s="233"/>
      <c r="J195" s="234">
        <f>ROUND(I195*H195,2)</f>
        <v>0</v>
      </c>
      <c r="K195" s="230" t="s">
        <v>230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231</v>
      </c>
      <c r="AT195" s="239" t="s">
        <v>226</v>
      </c>
      <c r="AU195" s="239" t="s">
        <v>85</v>
      </c>
      <c r="AY195" s="18" t="s">
        <v>224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231</v>
      </c>
      <c r="BM195" s="239" t="s">
        <v>3492</v>
      </c>
    </row>
    <row r="196" s="13" customFormat="1">
      <c r="A196" s="13"/>
      <c r="B196" s="241"/>
      <c r="C196" s="242"/>
      <c r="D196" s="243" t="s">
        <v>233</v>
      </c>
      <c r="E196" s="244" t="s">
        <v>1</v>
      </c>
      <c r="F196" s="245" t="s">
        <v>3493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233</v>
      </c>
      <c r="AU196" s="251" t="s">
        <v>85</v>
      </c>
      <c r="AV196" s="13" t="s">
        <v>83</v>
      </c>
      <c r="AW196" s="13" t="s">
        <v>32</v>
      </c>
      <c r="AX196" s="13" t="s">
        <v>76</v>
      </c>
      <c r="AY196" s="251" t="s">
        <v>224</v>
      </c>
    </row>
    <row r="197" s="14" customFormat="1">
      <c r="A197" s="14"/>
      <c r="B197" s="252"/>
      <c r="C197" s="253"/>
      <c r="D197" s="243" t="s">
        <v>233</v>
      </c>
      <c r="E197" s="254" t="s">
        <v>1</v>
      </c>
      <c r="F197" s="255" t="s">
        <v>3494</v>
      </c>
      <c r="G197" s="253"/>
      <c r="H197" s="256">
        <v>104.2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233</v>
      </c>
      <c r="AU197" s="262" t="s">
        <v>85</v>
      </c>
      <c r="AV197" s="14" t="s">
        <v>85</v>
      </c>
      <c r="AW197" s="14" t="s">
        <v>32</v>
      </c>
      <c r="AX197" s="14" t="s">
        <v>83</v>
      </c>
      <c r="AY197" s="262" t="s">
        <v>224</v>
      </c>
    </row>
    <row r="198" s="2" customFormat="1" ht="16.5" customHeight="1">
      <c r="A198" s="39"/>
      <c r="B198" s="40"/>
      <c r="C198" s="285" t="s">
        <v>449</v>
      </c>
      <c r="D198" s="285" t="s">
        <v>420</v>
      </c>
      <c r="E198" s="286" t="s">
        <v>3495</v>
      </c>
      <c r="F198" s="287" t="s">
        <v>3496</v>
      </c>
      <c r="G198" s="288" t="s">
        <v>229</v>
      </c>
      <c r="H198" s="289">
        <v>4.1269999999999998</v>
      </c>
      <c r="I198" s="290"/>
      <c r="J198" s="291">
        <f>ROUND(I198*H198,2)</f>
        <v>0</v>
      </c>
      <c r="K198" s="287" t="s">
        <v>230</v>
      </c>
      <c r="L198" s="292"/>
      <c r="M198" s="293" t="s">
        <v>1</v>
      </c>
      <c r="N198" s="294" t="s">
        <v>41</v>
      </c>
      <c r="O198" s="92"/>
      <c r="P198" s="237">
        <f>O198*H198</f>
        <v>0</v>
      </c>
      <c r="Q198" s="237">
        <v>0.75</v>
      </c>
      <c r="R198" s="237">
        <f>Q198*H198</f>
        <v>3.0952500000000001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293</v>
      </c>
      <c r="AT198" s="239" t="s">
        <v>420</v>
      </c>
      <c r="AU198" s="239" t="s">
        <v>85</v>
      </c>
      <c r="AY198" s="18" t="s">
        <v>224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231</v>
      </c>
      <c r="BM198" s="239" t="s">
        <v>3497</v>
      </c>
    </row>
    <row r="199" s="12" customFormat="1" ht="22.8" customHeight="1">
      <c r="A199" s="12"/>
      <c r="B199" s="212"/>
      <c r="C199" s="213"/>
      <c r="D199" s="214" t="s">
        <v>75</v>
      </c>
      <c r="E199" s="226" t="s">
        <v>264</v>
      </c>
      <c r="F199" s="226" t="s">
        <v>3498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SUM(P200:P210)</f>
        <v>0</v>
      </c>
      <c r="Q199" s="220"/>
      <c r="R199" s="221">
        <f>SUM(R200:R210)</f>
        <v>379.84650999999997</v>
      </c>
      <c r="S199" s="220"/>
      <c r="T199" s="222">
        <f>SUM(T200:T210)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83</v>
      </c>
      <c r="AT199" s="224" t="s">
        <v>75</v>
      </c>
      <c r="AU199" s="224" t="s">
        <v>83</v>
      </c>
      <c r="AY199" s="223" t="s">
        <v>224</v>
      </c>
      <c r="BK199" s="225">
        <f>SUM(BK200:BK210)</f>
        <v>0</v>
      </c>
    </row>
    <row r="200" s="2" customFormat="1" ht="24.15" customHeight="1">
      <c r="A200" s="39"/>
      <c r="B200" s="40"/>
      <c r="C200" s="228" t="s">
        <v>458</v>
      </c>
      <c r="D200" s="228" t="s">
        <v>226</v>
      </c>
      <c r="E200" s="229" t="s">
        <v>3499</v>
      </c>
      <c r="F200" s="230" t="s">
        <v>3500</v>
      </c>
      <c r="G200" s="231" t="s">
        <v>296</v>
      </c>
      <c r="H200" s="232">
        <v>599.79999999999995</v>
      </c>
      <c r="I200" s="233"/>
      <c r="J200" s="234">
        <f>ROUND(I200*H200,2)</f>
        <v>0</v>
      </c>
      <c r="K200" s="230" t="s">
        <v>230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0.023</v>
      </c>
      <c r="R200" s="237">
        <f>Q200*H200</f>
        <v>13.795399999999999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231</v>
      </c>
      <c r="AT200" s="239" t="s">
        <v>226</v>
      </c>
      <c r="AU200" s="239" t="s">
        <v>85</v>
      </c>
      <c r="AY200" s="18" t="s">
        <v>224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231</v>
      </c>
      <c r="BM200" s="239" t="s">
        <v>3501</v>
      </c>
    </row>
    <row r="201" s="2" customFormat="1" ht="24.15" customHeight="1">
      <c r="A201" s="39"/>
      <c r="B201" s="40"/>
      <c r="C201" s="228" t="s">
        <v>462</v>
      </c>
      <c r="D201" s="228" t="s">
        <v>226</v>
      </c>
      <c r="E201" s="229" t="s">
        <v>3502</v>
      </c>
      <c r="F201" s="230" t="s">
        <v>3503</v>
      </c>
      <c r="G201" s="231" t="s">
        <v>296</v>
      </c>
      <c r="H201" s="232">
        <v>599.79999999999995</v>
      </c>
      <c r="I201" s="233"/>
      <c r="J201" s="234">
        <f>ROUND(I201*H201,2)</f>
        <v>0</v>
      </c>
      <c r="K201" s="230" t="s">
        <v>230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0.063600000000000004</v>
      </c>
      <c r="R201" s="237">
        <f>Q201*H201</f>
        <v>38.147280000000002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231</v>
      </c>
      <c r="AT201" s="239" t="s">
        <v>226</v>
      </c>
      <c r="AU201" s="239" t="s">
        <v>85</v>
      </c>
      <c r="AY201" s="18" t="s">
        <v>224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231</v>
      </c>
      <c r="BM201" s="239" t="s">
        <v>3504</v>
      </c>
    </row>
    <row r="202" s="2" customFormat="1" ht="24.15" customHeight="1">
      <c r="A202" s="39"/>
      <c r="B202" s="40"/>
      <c r="C202" s="228" t="s">
        <v>470</v>
      </c>
      <c r="D202" s="228" t="s">
        <v>226</v>
      </c>
      <c r="E202" s="229" t="s">
        <v>3505</v>
      </c>
      <c r="F202" s="230" t="s">
        <v>3506</v>
      </c>
      <c r="G202" s="231" t="s">
        <v>296</v>
      </c>
      <c r="H202" s="232">
        <v>599.79999999999995</v>
      </c>
      <c r="I202" s="233"/>
      <c r="J202" s="234">
        <f>ROUND(I202*H202,2)</f>
        <v>0</v>
      </c>
      <c r="K202" s="230" t="s">
        <v>230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0.12</v>
      </c>
      <c r="R202" s="237">
        <f>Q202*H202</f>
        <v>71.975999999999985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231</v>
      </c>
      <c r="AT202" s="239" t="s">
        <v>226</v>
      </c>
      <c r="AU202" s="239" t="s">
        <v>85</v>
      </c>
      <c r="AY202" s="18" t="s">
        <v>224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231</v>
      </c>
      <c r="BM202" s="239" t="s">
        <v>3507</v>
      </c>
    </row>
    <row r="203" s="2" customFormat="1" ht="24.15" customHeight="1">
      <c r="A203" s="39"/>
      <c r="B203" s="40"/>
      <c r="C203" s="228" t="s">
        <v>475</v>
      </c>
      <c r="D203" s="228" t="s">
        <v>226</v>
      </c>
      <c r="E203" s="229" t="s">
        <v>3508</v>
      </c>
      <c r="F203" s="230" t="s">
        <v>3509</v>
      </c>
      <c r="G203" s="231" t="s">
        <v>296</v>
      </c>
      <c r="H203" s="232">
        <v>599.79999999999995</v>
      </c>
      <c r="I203" s="233"/>
      <c r="J203" s="234">
        <f>ROUND(I203*H203,2)</f>
        <v>0</v>
      </c>
      <c r="K203" s="230" t="s">
        <v>230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0.29160000000000003</v>
      </c>
      <c r="R203" s="237">
        <f>Q203*H203</f>
        <v>174.90168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231</v>
      </c>
      <c r="AT203" s="239" t="s">
        <v>226</v>
      </c>
      <c r="AU203" s="239" t="s">
        <v>85</v>
      </c>
      <c r="AY203" s="18" t="s">
        <v>224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231</v>
      </c>
      <c r="BM203" s="239" t="s">
        <v>3510</v>
      </c>
    </row>
    <row r="204" s="2" customFormat="1" ht="24.15" customHeight="1">
      <c r="A204" s="39"/>
      <c r="B204" s="40"/>
      <c r="C204" s="228" t="s">
        <v>480</v>
      </c>
      <c r="D204" s="228" t="s">
        <v>226</v>
      </c>
      <c r="E204" s="229" t="s">
        <v>3511</v>
      </c>
      <c r="F204" s="230" t="s">
        <v>3512</v>
      </c>
      <c r="G204" s="231" t="s">
        <v>296</v>
      </c>
      <c r="H204" s="232">
        <v>599.79999999999995</v>
      </c>
      <c r="I204" s="233"/>
      <c r="J204" s="234">
        <f>ROUND(I204*H204,2)</f>
        <v>0</v>
      </c>
      <c r="K204" s="230" t="s">
        <v>230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0.069000000000000006</v>
      </c>
      <c r="R204" s="237">
        <f>Q204*H204</f>
        <v>41.386200000000002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231</v>
      </c>
      <c r="AT204" s="239" t="s">
        <v>226</v>
      </c>
      <c r="AU204" s="239" t="s">
        <v>85</v>
      </c>
      <c r="AY204" s="18" t="s">
        <v>224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231</v>
      </c>
      <c r="BM204" s="239" t="s">
        <v>3513</v>
      </c>
    </row>
    <row r="205" s="2" customFormat="1" ht="21.75" customHeight="1">
      <c r="A205" s="39"/>
      <c r="B205" s="40"/>
      <c r="C205" s="228" t="s">
        <v>448</v>
      </c>
      <c r="D205" s="228" t="s">
        <v>226</v>
      </c>
      <c r="E205" s="229" t="s">
        <v>3514</v>
      </c>
      <c r="F205" s="230" t="s">
        <v>3515</v>
      </c>
      <c r="G205" s="231" t="s">
        <v>296</v>
      </c>
      <c r="H205" s="232">
        <v>40.634999999999998</v>
      </c>
      <c r="I205" s="233"/>
      <c r="J205" s="234">
        <f>ROUND(I205*H205,2)</f>
        <v>0</v>
      </c>
      <c r="K205" s="230" t="s">
        <v>230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0.23000000000000001</v>
      </c>
      <c r="R205" s="237">
        <f>Q205*H205</f>
        <v>9.34605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231</v>
      </c>
      <c r="AT205" s="239" t="s">
        <v>226</v>
      </c>
      <c r="AU205" s="239" t="s">
        <v>85</v>
      </c>
      <c r="AY205" s="18" t="s">
        <v>224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231</v>
      </c>
      <c r="BM205" s="239" t="s">
        <v>3516</v>
      </c>
    </row>
    <row r="206" s="13" customFormat="1">
      <c r="A206" s="13"/>
      <c r="B206" s="241"/>
      <c r="C206" s="242"/>
      <c r="D206" s="243" t="s">
        <v>233</v>
      </c>
      <c r="E206" s="244" t="s">
        <v>1</v>
      </c>
      <c r="F206" s="245" t="s">
        <v>3517</v>
      </c>
      <c r="G206" s="242"/>
      <c r="H206" s="244" t="s">
        <v>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233</v>
      </c>
      <c r="AU206" s="251" t="s">
        <v>85</v>
      </c>
      <c r="AV206" s="13" t="s">
        <v>83</v>
      </c>
      <c r="AW206" s="13" t="s">
        <v>32</v>
      </c>
      <c r="AX206" s="13" t="s">
        <v>76</v>
      </c>
      <c r="AY206" s="251" t="s">
        <v>224</v>
      </c>
    </row>
    <row r="207" s="14" customFormat="1">
      <c r="A207" s="14"/>
      <c r="B207" s="252"/>
      <c r="C207" s="253"/>
      <c r="D207" s="243" t="s">
        <v>233</v>
      </c>
      <c r="E207" s="254" t="s">
        <v>1</v>
      </c>
      <c r="F207" s="255" t="s">
        <v>3518</v>
      </c>
      <c r="G207" s="253"/>
      <c r="H207" s="256">
        <v>40.634999999999998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233</v>
      </c>
      <c r="AU207" s="262" t="s">
        <v>85</v>
      </c>
      <c r="AV207" s="14" t="s">
        <v>85</v>
      </c>
      <c r="AW207" s="14" t="s">
        <v>32</v>
      </c>
      <c r="AX207" s="14" t="s">
        <v>83</v>
      </c>
      <c r="AY207" s="262" t="s">
        <v>224</v>
      </c>
    </row>
    <row r="208" s="2" customFormat="1" ht="37.8" customHeight="1">
      <c r="A208" s="39"/>
      <c r="B208" s="40"/>
      <c r="C208" s="228" t="s">
        <v>505</v>
      </c>
      <c r="D208" s="228" t="s">
        <v>226</v>
      </c>
      <c r="E208" s="229" t="s">
        <v>3519</v>
      </c>
      <c r="F208" s="230" t="s">
        <v>3520</v>
      </c>
      <c r="G208" s="231" t="s">
        <v>296</v>
      </c>
      <c r="H208" s="232">
        <v>599.79999999999995</v>
      </c>
      <c r="I208" s="233"/>
      <c r="J208" s="234">
        <f>ROUND(I208*H208,2)</f>
        <v>0</v>
      </c>
      <c r="K208" s="230" t="s">
        <v>230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0.050500000000000003</v>
      </c>
      <c r="R208" s="237">
        <f>Q208*H208</f>
        <v>30.289899999999999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231</v>
      </c>
      <c r="AT208" s="239" t="s">
        <v>226</v>
      </c>
      <c r="AU208" s="239" t="s">
        <v>85</v>
      </c>
      <c r="AY208" s="18" t="s">
        <v>224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231</v>
      </c>
      <c r="BM208" s="239" t="s">
        <v>3521</v>
      </c>
    </row>
    <row r="209" s="14" customFormat="1">
      <c r="A209" s="14"/>
      <c r="B209" s="252"/>
      <c r="C209" s="253"/>
      <c r="D209" s="243" t="s">
        <v>233</v>
      </c>
      <c r="E209" s="254" t="s">
        <v>1</v>
      </c>
      <c r="F209" s="255" t="s">
        <v>3522</v>
      </c>
      <c r="G209" s="253"/>
      <c r="H209" s="256">
        <v>599.79999999999995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233</v>
      </c>
      <c r="AU209" s="262" t="s">
        <v>85</v>
      </c>
      <c r="AV209" s="14" t="s">
        <v>85</v>
      </c>
      <c r="AW209" s="14" t="s">
        <v>32</v>
      </c>
      <c r="AX209" s="14" t="s">
        <v>83</v>
      </c>
      <c r="AY209" s="262" t="s">
        <v>224</v>
      </c>
    </row>
    <row r="210" s="2" customFormat="1" ht="24.15" customHeight="1">
      <c r="A210" s="39"/>
      <c r="B210" s="40"/>
      <c r="C210" s="228" t="s">
        <v>434</v>
      </c>
      <c r="D210" s="228" t="s">
        <v>226</v>
      </c>
      <c r="E210" s="229" t="s">
        <v>3523</v>
      </c>
      <c r="F210" s="230" t="s">
        <v>3524</v>
      </c>
      <c r="G210" s="231" t="s">
        <v>416</v>
      </c>
      <c r="H210" s="232">
        <v>400</v>
      </c>
      <c r="I210" s="233"/>
      <c r="J210" s="234">
        <f>ROUND(I210*H210,2)</f>
        <v>0</v>
      </c>
      <c r="K210" s="230" t="s">
        <v>230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1.0000000000000001E-05</v>
      </c>
      <c r="R210" s="237">
        <f>Q210*H210</f>
        <v>0.0040000000000000001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231</v>
      </c>
      <c r="AT210" s="239" t="s">
        <v>226</v>
      </c>
      <c r="AU210" s="239" t="s">
        <v>85</v>
      </c>
      <c r="AY210" s="18" t="s">
        <v>224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231</v>
      </c>
      <c r="BM210" s="239" t="s">
        <v>3525</v>
      </c>
    </row>
    <row r="211" s="12" customFormat="1" ht="22.8" customHeight="1">
      <c r="A211" s="12"/>
      <c r="B211" s="212"/>
      <c r="C211" s="213"/>
      <c r="D211" s="214" t="s">
        <v>75</v>
      </c>
      <c r="E211" s="226" t="s">
        <v>293</v>
      </c>
      <c r="F211" s="226" t="s">
        <v>909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SUM(P212:P214)</f>
        <v>0</v>
      </c>
      <c r="Q211" s="220"/>
      <c r="R211" s="221">
        <f>SUM(R212:R214)</f>
        <v>1.73888</v>
      </c>
      <c r="S211" s="220"/>
      <c r="T211" s="222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83</v>
      </c>
      <c r="AT211" s="224" t="s">
        <v>75</v>
      </c>
      <c r="AU211" s="224" t="s">
        <v>83</v>
      </c>
      <c r="AY211" s="223" t="s">
        <v>224</v>
      </c>
      <c r="BK211" s="225">
        <f>SUM(BK212:BK214)</f>
        <v>0</v>
      </c>
    </row>
    <row r="212" s="2" customFormat="1" ht="37.8" customHeight="1">
      <c r="A212" s="39"/>
      <c r="B212" s="40"/>
      <c r="C212" s="228" t="s">
        <v>519</v>
      </c>
      <c r="D212" s="228" t="s">
        <v>226</v>
      </c>
      <c r="E212" s="229" t="s">
        <v>3526</v>
      </c>
      <c r="F212" s="230" t="s">
        <v>3527</v>
      </c>
      <c r="G212" s="231" t="s">
        <v>398</v>
      </c>
      <c r="H212" s="232">
        <v>8</v>
      </c>
      <c r="I212" s="233"/>
      <c r="J212" s="234">
        <f>ROUND(I212*H212,2)</f>
        <v>0</v>
      </c>
      <c r="K212" s="230" t="s">
        <v>230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1.0000000000000001E-05</v>
      </c>
      <c r="R212" s="237">
        <f>Q212*H212</f>
        <v>8.0000000000000007E-05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231</v>
      </c>
      <c r="AT212" s="239" t="s">
        <v>226</v>
      </c>
      <c r="AU212" s="239" t="s">
        <v>85</v>
      </c>
      <c r="AY212" s="18" t="s">
        <v>224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231</v>
      </c>
      <c r="BM212" s="239" t="s">
        <v>3528</v>
      </c>
    </row>
    <row r="213" s="2" customFormat="1" ht="37.8" customHeight="1">
      <c r="A213" s="39"/>
      <c r="B213" s="40"/>
      <c r="C213" s="228" t="s">
        <v>524</v>
      </c>
      <c r="D213" s="228" t="s">
        <v>226</v>
      </c>
      <c r="E213" s="229" t="s">
        <v>3529</v>
      </c>
      <c r="F213" s="230" t="s">
        <v>3530</v>
      </c>
      <c r="G213" s="231" t="s">
        <v>398</v>
      </c>
      <c r="H213" s="232">
        <v>8</v>
      </c>
      <c r="I213" s="233"/>
      <c r="J213" s="234">
        <f>ROUND(I213*H213,2)</f>
        <v>0</v>
      </c>
      <c r="K213" s="230" t="s">
        <v>230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1.0000000000000001E-05</v>
      </c>
      <c r="R213" s="237">
        <f>Q213*H213</f>
        <v>8.0000000000000007E-05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231</v>
      </c>
      <c r="AT213" s="239" t="s">
        <v>226</v>
      </c>
      <c r="AU213" s="239" t="s">
        <v>85</v>
      </c>
      <c r="AY213" s="18" t="s">
        <v>224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231</v>
      </c>
      <c r="BM213" s="239" t="s">
        <v>3531</v>
      </c>
    </row>
    <row r="214" s="2" customFormat="1" ht="37.8" customHeight="1">
      <c r="A214" s="39"/>
      <c r="B214" s="40"/>
      <c r="C214" s="228" t="s">
        <v>530</v>
      </c>
      <c r="D214" s="228" t="s">
        <v>226</v>
      </c>
      <c r="E214" s="229" t="s">
        <v>3532</v>
      </c>
      <c r="F214" s="230" t="s">
        <v>3533</v>
      </c>
      <c r="G214" s="231" t="s">
        <v>398</v>
      </c>
      <c r="H214" s="232">
        <v>8</v>
      </c>
      <c r="I214" s="233"/>
      <c r="J214" s="234">
        <f>ROUND(I214*H214,2)</f>
        <v>0</v>
      </c>
      <c r="K214" s="230" t="s">
        <v>230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0.21734000000000001</v>
      </c>
      <c r="R214" s="237">
        <f>Q214*H214</f>
        <v>1.73872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231</v>
      </c>
      <c r="AT214" s="239" t="s">
        <v>226</v>
      </c>
      <c r="AU214" s="239" t="s">
        <v>85</v>
      </c>
      <c r="AY214" s="18" t="s">
        <v>224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231</v>
      </c>
      <c r="BM214" s="239" t="s">
        <v>3534</v>
      </c>
    </row>
    <row r="215" s="12" customFormat="1" ht="22.8" customHeight="1">
      <c r="A215" s="12"/>
      <c r="B215" s="212"/>
      <c r="C215" s="213"/>
      <c r="D215" s="214" t="s">
        <v>75</v>
      </c>
      <c r="E215" s="226" t="s">
        <v>303</v>
      </c>
      <c r="F215" s="226" t="s">
        <v>2795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SUM(P216:P249)</f>
        <v>0</v>
      </c>
      <c r="Q215" s="220"/>
      <c r="R215" s="221">
        <f>SUM(R216:R249)</f>
        <v>106.21296996</v>
      </c>
      <c r="S215" s="220"/>
      <c r="T215" s="222">
        <f>SUM(T216:T249)</f>
        <v>36.540799999999997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83</v>
      </c>
      <c r="AT215" s="224" t="s">
        <v>75</v>
      </c>
      <c r="AU215" s="224" t="s">
        <v>83</v>
      </c>
      <c r="AY215" s="223" t="s">
        <v>224</v>
      </c>
      <c r="BK215" s="225">
        <f>SUM(BK216:BK249)</f>
        <v>0</v>
      </c>
    </row>
    <row r="216" s="2" customFormat="1" ht="24.15" customHeight="1">
      <c r="A216" s="39"/>
      <c r="B216" s="40"/>
      <c r="C216" s="228" t="s">
        <v>536</v>
      </c>
      <c r="D216" s="228" t="s">
        <v>226</v>
      </c>
      <c r="E216" s="229" t="s">
        <v>3535</v>
      </c>
      <c r="F216" s="230" t="s">
        <v>3536</v>
      </c>
      <c r="G216" s="231" t="s">
        <v>416</v>
      </c>
      <c r="H216" s="232">
        <v>162.53999999999999</v>
      </c>
      <c r="I216" s="233"/>
      <c r="J216" s="234">
        <f>ROUND(I216*H216,2)</f>
        <v>0</v>
      </c>
      <c r="K216" s="230" t="s">
        <v>230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0.10095</v>
      </c>
      <c r="R216" s="237">
        <f>Q216*H216</f>
        <v>16.408412999999999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231</v>
      </c>
      <c r="AT216" s="239" t="s">
        <v>226</v>
      </c>
      <c r="AU216" s="239" t="s">
        <v>85</v>
      </c>
      <c r="AY216" s="18" t="s">
        <v>224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231</v>
      </c>
      <c r="BM216" s="239" t="s">
        <v>3537</v>
      </c>
    </row>
    <row r="217" s="14" customFormat="1">
      <c r="A217" s="14"/>
      <c r="B217" s="252"/>
      <c r="C217" s="253"/>
      <c r="D217" s="243" t="s">
        <v>233</v>
      </c>
      <c r="E217" s="254" t="s">
        <v>1</v>
      </c>
      <c r="F217" s="255" t="s">
        <v>3538</v>
      </c>
      <c r="G217" s="253"/>
      <c r="H217" s="256">
        <v>106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233</v>
      </c>
      <c r="AU217" s="262" t="s">
        <v>85</v>
      </c>
      <c r="AV217" s="14" t="s">
        <v>85</v>
      </c>
      <c r="AW217" s="14" t="s">
        <v>32</v>
      </c>
      <c r="AX217" s="14" t="s">
        <v>76</v>
      </c>
      <c r="AY217" s="262" t="s">
        <v>224</v>
      </c>
    </row>
    <row r="218" s="14" customFormat="1">
      <c r="A218" s="14"/>
      <c r="B218" s="252"/>
      <c r="C218" s="253"/>
      <c r="D218" s="243" t="s">
        <v>233</v>
      </c>
      <c r="E218" s="254" t="s">
        <v>1</v>
      </c>
      <c r="F218" s="255" t="s">
        <v>3539</v>
      </c>
      <c r="G218" s="253"/>
      <c r="H218" s="256">
        <v>32.799999999999997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233</v>
      </c>
      <c r="AU218" s="262" t="s">
        <v>85</v>
      </c>
      <c r="AV218" s="14" t="s">
        <v>85</v>
      </c>
      <c r="AW218" s="14" t="s">
        <v>32</v>
      </c>
      <c r="AX218" s="14" t="s">
        <v>76</v>
      </c>
      <c r="AY218" s="262" t="s">
        <v>224</v>
      </c>
    </row>
    <row r="219" s="14" customFormat="1">
      <c r="A219" s="14"/>
      <c r="B219" s="252"/>
      <c r="C219" s="253"/>
      <c r="D219" s="243" t="s">
        <v>233</v>
      </c>
      <c r="E219" s="254" t="s">
        <v>1</v>
      </c>
      <c r="F219" s="255" t="s">
        <v>3540</v>
      </c>
      <c r="G219" s="253"/>
      <c r="H219" s="256">
        <v>23.739999999999998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233</v>
      </c>
      <c r="AU219" s="262" t="s">
        <v>85</v>
      </c>
      <c r="AV219" s="14" t="s">
        <v>85</v>
      </c>
      <c r="AW219" s="14" t="s">
        <v>32</v>
      </c>
      <c r="AX219" s="14" t="s">
        <v>76</v>
      </c>
      <c r="AY219" s="262" t="s">
        <v>224</v>
      </c>
    </row>
    <row r="220" s="15" customFormat="1">
      <c r="A220" s="15"/>
      <c r="B220" s="263"/>
      <c r="C220" s="264"/>
      <c r="D220" s="243" t="s">
        <v>233</v>
      </c>
      <c r="E220" s="265" t="s">
        <v>1</v>
      </c>
      <c r="F220" s="266" t="s">
        <v>237</v>
      </c>
      <c r="G220" s="264"/>
      <c r="H220" s="267">
        <v>162.54000000000002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3" t="s">
        <v>233</v>
      </c>
      <c r="AU220" s="273" t="s">
        <v>85</v>
      </c>
      <c r="AV220" s="15" t="s">
        <v>231</v>
      </c>
      <c r="AW220" s="15" t="s">
        <v>32</v>
      </c>
      <c r="AX220" s="15" t="s">
        <v>83</v>
      </c>
      <c r="AY220" s="273" t="s">
        <v>224</v>
      </c>
    </row>
    <row r="221" s="2" customFormat="1" ht="16.5" customHeight="1">
      <c r="A221" s="39"/>
      <c r="B221" s="40"/>
      <c r="C221" s="285" t="s">
        <v>540</v>
      </c>
      <c r="D221" s="285" t="s">
        <v>420</v>
      </c>
      <c r="E221" s="286" t="s">
        <v>3541</v>
      </c>
      <c r="F221" s="287" t="s">
        <v>3542</v>
      </c>
      <c r="G221" s="288" t="s">
        <v>416</v>
      </c>
      <c r="H221" s="289">
        <v>171.27099999999999</v>
      </c>
      <c r="I221" s="290"/>
      <c r="J221" s="291">
        <f>ROUND(I221*H221,2)</f>
        <v>0</v>
      </c>
      <c r="K221" s="287" t="s">
        <v>230</v>
      </c>
      <c r="L221" s="292"/>
      <c r="M221" s="293" t="s">
        <v>1</v>
      </c>
      <c r="N221" s="294" t="s">
        <v>41</v>
      </c>
      <c r="O221" s="92"/>
      <c r="P221" s="237">
        <f>O221*H221</f>
        <v>0</v>
      </c>
      <c r="Q221" s="237">
        <v>0.028000000000000001</v>
      </c>
      <c r="R221" s="237">
        <f>Q221*H221</f>
        <v>4.7955879999999995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293</v>
      </c>
      <c r="AT221" s="239" t="s">
        <v>420</v>
      </c>
      <c r="AU221" s="239" t="s">
        <v>85</v>
      </c>
      <c r="AY221" s="18" t="s">
        <v>224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231</v>
      </c>
      <c r="BM221" s="239" t="s">
        <v>3543</v>
      </c>
    </row>
    <row r="222" s="2" customFormat="1" ht="24.15" customHeight="1">
      <c r="A222" s="39"/>
      <c r="B222" s="40"/>
      <c r="C222" s="228" t="s">
        <v>547</v>
      </c>
      <c r="D222" s="228" t="s">
        <v>226</v>
      </c>
      <c r="E222" s="229" t="s">
        <v>3544</v>
      </c>
      <c r="F222" s="230" t="s">
        <v>3545</v>
      </c>
      <c r="G222" s="231" t="s">
        <v>229</v>
      </c>
      <c r="H222" s="232">
        <v>4.0640000000000001</v>
      </c>
      <c r="I222" s="233"/>
      <c r="J222" s="234">
        <f>ROUND(I222*H222,2)</f>
        <v>0</v>
      </c>
      <c r="K222" s="230" t="s">
        <v>230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2.2563399999999998</v>
      </c>
      <c r="R222" s="237">
        <f>Q222*H222</f>
        <v>9.1697657599999989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231</v>
      </c>
      <c r="AT222" s="239" t="s">
        <v>226</v>
      </c>
      <c r="AU222" s="239" t="s">
        <v>85</v>
      </c>
      <c r="AY222" s="18" t="s">
        <v>224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231</v>
      </c>
      <c r="BM222" s="239" t="s">
        <v>3546</v>
      </c>
    </row>
    <row r="223" s="14" customFormat="1">
      <c r="A223" s="14"/>
      <c r="B223" s="252"/>
      <c r="C223" s="253"/>
      <c r="D223" s="243" t="s">
        <v>233</v>
      </c>
      <c r="E223" s="254" t="s">
        <v>1</v>
      </c>
      <c r="F223" s="255" t="s">
        <v>3547</v>
      </c>
      <c r="G223" s="253"/>
      <c r="H223" s="256">
        <v>4.0640000000000001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233</v>
      </c>
      <c r="AU223" s="262" t="s">
        <v>85</v>
      </c>
      <c r="AV223" s="14" t="s">
        <v>85</v>
      </c>
      <c r="AW223" s="14" t="s">
        <v>32</v>
      </c>
      <c r="AX223" s="14" t="s">
        <v>83</v>
      </c>
      <c r="AY223" s="262" t="s">
        <v>224</v>
      </c>
    </row>
    <row r="224" s="2" customFormat="1" ht="24.15" customHeight="1">
      <c r="A224" s="39"/>
      <c r="B224" s="40"/>
      <c r="C224" s="228" t="s">
        <v>555</v>
      </c>
      <c r="D224" s="228" t="s">
        <v>226</v>
      </c>
      <c r="E224" s="229" t="s">
        <v>3548</v>
      </c>
      <c r="F224" s="230" t="s">
        <v>3549</v>
      </c>
      <c r="G224" s="231" t="s">
        <v>296</v>
      </c>
      <c r="H224" s="232">
        <v>600</v>
      </c>
      <c r="I224" s="233"/>
      <c r="J224" s="234">
        <f>ROUND(I224*H224,2)</f>
        <v>0</v>
      </c>
      <c r="K224" s="230" t="s">
        <v>230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0.00036000000000000002</v>
      </c>
      <c r="R224" s="237">
        <f>Q224*H224</f>
        <v>0.21600000000000003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231</v>
      </c>
      <c r="AT224" s="239" t="s">
        <v>226</v>
      </c>
      <c r="AU224" s="239" t="s">
        <v>85</v>
      </c>
      <c r="AY224" s="18" t="s">
        <v>224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231</v>
      </c>
      <c r="BM224" s="239" t="s">
        <v>3550</v>
      </c>
    </row>
    <row r="225" s="2" customFormat="1" ht="24.15" customHeight="1">
      <c r="A225" s="39"/>
      <c r="B225" s="40"/>
      <c r="C225" s="228" t="s">
        <v>562</v>
      </c>
      <c r="D225" s="228" t="s">
        <v>226</v>
      </c>
      <c r="E225" s="229" t="s">
        <v>3551</v>
      </c>
      <c r="F225" s="230" t="s">
        <v>3552</v>
      </c>
      <c r="G225" s="231" t="s">
        <v>296</v>
      </c>
      <c r="H225" s="232">
        <v>100.98</v>
      </c>
      <c r="I225" s="233"/>
      <c r="J225" s="234">
        <f>ROUND(I225*H225,2)</f>
        <v>0</v>
      </c>
      <c r="K225" s="230" t="s">
        <v>230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0.00068999999999999997</v>
      </c>
      <c r="R225" s="237">
        <f>Q225*H225</f>
        <v>0.069676199999999994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231</v>
      </c>
      <c r="AT225" s="239" t="s">
        <v>226</v>
      </c>
      <c r="AU225" s="239" t="s">
        <v>85</v>
      </c>
      <c r="AY225" s="18" t="s">
        <v>224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231</v>
      </c>
      <c r="BM225" s="239" t="s">
        <v>3553</v>
      </c>
    </row>
    <row r="226" s="13" customFormat="1">
      <c r="A226" s="13"/>
      <c r="B226" s="241"/>
      <c r="C226" s="242"/>
      <c r="D226" s="243" t="s">
        <v>233</v>
      </c>
      <c r="E226" s="244" t="s">
        <v>1</v>
      </c>
      <c r="F226" s="245" t="s">
        <v>3554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233</v>
      </c>
      <c r="AU226" s="251" t="s">
        <v>85</v>
      </c>
      <c r="AV226" s="13" t="s">
        <v>83</v>
      </c>
      <c r="AW226" s="13" t="s">
        <v>32</v>
      </c>
      <c r="AX226" s="13" t="s">
        <v>76</v>
      </c>
      <c r="AY226" s="251" t="s">
        <v>224</v>
      </c>
    </row>
    <row r="227" s="14" customFormat="1">
      <c r="A227" s="14"/>
      <c r="B227" s="252"/>
      <c r="C227" s="253"/>
      <c r="D227" s="243" t="s">
        <v>233</v>
      </c>
      <c r="E227" s="254" t="s">
        <v>1</v>
      </c>
      <c r="F227" s="255" t="s">
        <v>3555</v>
      </c>
      <c r="G227" s="253"/>
      <c r="H227" s="256">
        <v>70.400000000000006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233</v>
      </c>
      <c r="AU227" s="262" t="s">
        <v>85</v>
      </c>
      <c r="AV227" s="14" t="s">
        <v>85</v>
      </c>
      <c r="AW227" s="14" t="s">
        <v>32</v>
      </c>
      <c r="AX227" s="14" t="s">
        <v>76</v>
      </c>
      <c r="AY227" s="262" t="s">
        <v>224</v>
      </c>
    </row>
    <row r="228" s="13" customFormat="1">
      <c r="A228" s="13"/>
      <c r="B228" s="241"/>
      <c r="C228" s="242"/>
      <c r="D228" s="243" t="s">
        <v>233</v>
      </c>
      <c r="E228" s="244" t="s">
        <v>1</v>
      </c>
      <c r="F228" s="245" t="s">
        <v>3556</v>
      </c>
      <c r="G228" s="242"/>
      <c r="H228" s="244" t="s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233</v>
      </c>
      <c r="AU228" s="251" t="s">
        <v>85</v>
      </c>
      <c r="AV228" s="13" t="s">
        <v>83</v>
      </c>
      <c r="AW228" s="13" t="s">
        <v>32</v>
      </c>
      <c r="AX228" s="13" t="s">
        <v>76</v>
      </c>
      <c r="AY228" s="251" t="s">
        <v>224</v>
      </c>
    </row>
    <row r="229" s="14" customFormat="1">
      <c r="A229" s="14"/>
      <c r="B229" s="252"/>
      <c r="C229" s="253"/>
      <c r="D229" s="243" t="s">
        <v>233</v>
      </c>
      <c r="E229" s="254" t="s">
        <v>1</v>
      </c>
      <c r="F229" s="255" t="s">
        <v>3557</v>
      </c>
      <c r="G229" s="253"/>
      <c r="H229" s="256">
        <v>30.579999999999998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233</v>
      </c>
      <c r="AU229" s="262" t="s">
        <v>85</v>
      </c>
      <c r="AV229" s="14" t="s">
        <v>85</v>
      </c>
      <c r="AW229" s="14" t="s">
        <v>32</v>
      </c>
      <c r="AX229" s="14" t="s">
        <v>76</v>
      </c>
      <c r="AY229" s="262" t="s">
        <v>224</v>
      </c>
    </row>
    <row r="230" s="15" customFormat="1">
      <c r="A230" s="15"/>
      <c r="B230" s="263"/>
      <c r="C230" s="264"/>
      <c r="D230" s="243" t="s">
        <v>233</v>
      </c>
      <c r="E230" s="265" t="s">
        <v>1</v>
      </c>
      <c r="F230" s="266" t="s">
        <v>237</v>
      </c>
      <c r="G230" s="264"/>
      <c r="H230" s="267">
        <v>100.98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3" t="s">
        <v>233</v>
      </c>
      <c r="AU230" s="273" t="s">
        <v>85</v>
      </c>
      <c r="AV230" s="15" t="s">
        <v>231</v>
      </c>
      <c r="AW230" s="15" t="s">
        <v>32</v>
      </c>
      <c r="AX230" s="15" t="s">
        <v>83</v>
      </c>
      <c r="AY230" s="273" t="s">
        <v>224</v>
      </c>
    </row>
    <row r="231" s="2" customFormat="1" ht="16.5" customHeight="1">
      <c r="A231" s="39"/>
      <c r="B231" s="40"/>
      <c r="C231" s="228" t="s">
        <v>601</v>
      </c>
      <c r="D231" s="228" t="s">
        <v>226</v>
      </c>
      <c r="E231" s="229" t="s">
        <v>3558</v>
      </c>
      <c r="F231" s="230" t="s">
        <v>3559</v>
      </c>
      <c r="G231" s="231" t="s">
        <v>398</v>
      </c>
      <c r="H231" s="232">
        <v>2</v>
      </c>
      <c r="I231" s="233"/>
      <c r="J231" s="234">
        <f>ROUND(I231*H231,2)</f>
        <v>0</v>
      </c>
      <c r="K231" s="230" t="s">
        <v>230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0.41099999999999998</v>
      </c>
      <c r="R231" s="237">
        <f>Q231*H231</f>
        <v>0.82199999999999995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231</v>
      </c>
      <c r="AT231" s="239" t="s">
        <v>226</v>
      </c>
      <c r="AU231" s="239" t="s">
        <v>85</v>
      </c>
      <c r="AY231" s="18" t="s">
        <v>224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231</v>
      </c>
      <c r="BM231" s="239" t="s">
        <v>3560</v>
      </c>
    </row>
    <row r="232" s="2" customFormat="1" ht="24.15" customHeight="1">
      <c r="A232" s="39"/>
      <c r="B232" s="40"/>
      <c r="C232" s="228" t="s">
        <v>611</v>
      </c>
      <c r="D232" s="228" t="s">
        <v>226</v>
      </c>
      <c r="E232" s="229" t="s">
        <v>3561</v>
      </c>
      <c r="F232" s="230" t="s">
        <v>3562</v>
      </c>
      <c r="G232" s="231" t="s">
        <v>3053</v>
      </c>
      <c r="H232" s="232">
        <v>1</v>
      </c>
      <c r="I232" s="233"/>
      <c r="J232" s="234">
        <f>ROUND(I232*H232,2)</f>
        <v>0</v>
      </c>
      <c r="K232" s="230" t="s">
        <v>230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0.41099999999999998</v>
      </c>
      <c r="R232" s="237">
        <f>Q232*H232</f>
        <v>0.41099999999999998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231</v>
      </c>
      <c r="AT232" s="239" t="s">
        <v>226</v>
      </c>
      <c r="AU232" s="239" t="s">
        <v>85</v>
      </c>
      <c r="AY232" s="18" t="s">
        <v>224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231</v>
      </c>
      <c r="BM232" s="239" t="s">
        <v>3563</v>
      </c>
    </row>
    <row r="233" s="2" customFormat="1" ht="21.75" customHeight="1">
      <c r="A233" s="39"/>
      <c r="B233" s="40"/>
      <c r="C233" s="228" t="s">
        <v>619</v>
      </c>
      <c r="D233" s="228" t="s">
        <v>226</v>
      </c>
      <c r="E233" s="229" t="s">
        <v>3564</v>
      </c>
      <c r="F233" s="230" t="s">
        <v>3565</v>
      </c>
      <c r="G233" s="231" t="s">
        <v>398</v>
      </c>
      <c r="H233" s="232">
        <v>2</v>
      </c>
      <c r="I233" s="233"/>
      <c r="J233" s="234">
        <f>ROUND(I233*H233,2)</f>
        <v>0</v>
      </c>
      <c r="K233" s="230" t="s">
        <v>230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0.41099999999999998</v>
      </c>
      <c r="R233" s="237">
        <f>Q233*H233</f>
        <v>0.82199999999999995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231</v>
      </c>
      <c r="AT233" s="239" t="s">
        <v>226</v>
      </c>
      <c r="AU233" s="239" t="s">
        <v>85</v>
      </c>
      <c r="AY233" s="18" t="s">
        <v>224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231</v>
      </c>
      <c r="BM233" s="239" t="s">
        <v>3566</v>
      </c>
    </row>
    <row r="234" s="2" customFormat="1" ht="24.15" customHeight="1">
      <c r="A234" s="39"/>
      <c r="B234" s="40"/>
      <c r="C234" s="228" t="s">
        <v>394</v>
      </c>
      <c r="D234" s="228" t="s">
        <v>226</v>
      </c>
      <c r="E234" s="229" t="s">
        <v>3567</v>
      </c>
      <c r="F234" s="230" t="s">
        <v>3568</v>
      </c>
      <c r="G234" s="231" t="s">
        <v>296</v>
      </c>
      <c r="H234" s="232">
        <v>91.799999999999997</v>
      </c>
      <c r="I234" s="233"/>
      <c r="J234" s="234">
        <f>ROUND(I234*H234,2)</f>
        <v>0</v>
      </c>
      <c r="K234" s="230" t="s">
        <v>230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0.80027999999999999</v>
      </c>
      <c r="R234" s="237">
        <f>Q234*H234</f>
        <v>73.465704000000002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231</v>
      </c>
      <c r="AT234" s="239" t="s">
        <v>226</v>
      </c>
      <c r="AU234" s="239" t="s">
        <v>85</v>
      </c>
      <c r="AY234" s="18" t="s">
        <v>224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231</v>
      </c>
      <c r="BM234" s="239" t="s">
        <v>3569</v>
      </c>
    </row>
    <row r="235" s="13" customFormat="1">
      <c r="A235" s="13"/>
      <c r="B235" s="241"/>
      <c r="C235" s="242"/>
      <c r="D235" s="243" t="s">
        <v>233</v>
      </c>
      <c r="E235" s="244" t="s">
        <v>1</v>
      </c>
      <c r="F235" s="245" t="s">
        <v>3554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233</v>
      </c>
      <c r="AU235" s="251" t="s">
        <v>85</v>
      </c>
      <c r="AV235" s="13" t="s">
        <v>83</v>
      </c>
      <c r="AW235" s="13" t="s">
        <v>32</v>
      </c>
      <c r="AX235" s="13" t="s">
        <v>76</v>
      </c>
      <c r="AY235" s="251" t="s">
        <v>224</v>
      </c>
    </row>
    <row r="236" s="14" customFormat="1">
      <c r="A236" s="14"/>
      <c r="B236" s="252"/>
      <c r="C236" s="253"/>
      <c r="D236" s="243" t="s">
        <v>233</v>
      </c>
      <c r="E236" s="254" t="s">
        <v>1</v>
      </c>
      <c r="F236" s="255" t="s">
        <v>3570</v>
      </c>
      <c r="G236" s="253"/>
      <c r="H236" s="256">
        <v>64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233</v>
      </c>
      <c r="AU236" s="262" t="s">
        <v>85</v>
      </c>
      <c r="AV236" s="14" t="s">
        <v>85</v>
      </c>
      <c r="AW236" s="14" t="s">
        <v>32</v>
      </c>
      <c r="AX236" s="14" t="s">
        <v>76</v>
      </c>
      <c r="AY236" s="262" t="s">
        <v>224</v>
      </c>
    </row>
    <row r="237" s="13" customFormat="1">
      <c r="A237" s="13"/>
      <c r="B237" s="241"/>
      <c r="C237" s="242"/>
      <c r="D237" s="243" t="s">
        <v>233</v>
      </c>
      <c r="E237" s="244" t="s">
        <v>1</v>
      </c>
      <c r="F237" s="245" t="s">
        <v>3556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233</v>
      </c>
      <c r="AU237" s="251" t="s">
        <v>85</v>
      </c>
      <c r="AV237" s="13" t="s">
        <v>83</v>
      </c>
      <c r="AW237" s="13" t="s">
        <v>32</v>
      </c>
      <c r="AX237" s="13" t="s">
        <v>76</v>
      </c>
      <c r="AY237" s="251" t="s">
        <v>224</v>
      </c>
    </row>
    <row r="238" s="14" customFormat="1">
      <c r="A238" s="14"/>
      <c r="B238" s="252"/>
      <c r="C238" s="253"/>
      <c r="D238" s="243" t="s">
        <v>233</v>
      </c>
      <c r="E238" s="254" t="s">
        <v>1</v>
      </c>
      <c r="F238" s="255" t="s">
        <v>3571</v>
      </c>
      <c r="G238" s="253"/>
      <c r="H238" s="256">
        <v>27.800000000000001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233</v>
      </c>
      <c r="AU238" s="262" t="s">
        <v>85</v>
      </c>
      <c r="AV238" s="14" t="s">
        <v>85</v>
      </c>
      <c r="AW238" s="14" t="s">
        <v>32</v>
      </c>
      <c r="AX238" s="14" t="s">
        <v>76</v>
      </c>
      <c r="AY238" s="262" t="s">
        <v>224</v>
      </c>
    </row>
    <row r="239" s="15" customFormat="1">
      <c r="A239" s="15"/>
      <c r="B239" s="263"/>
      <c r="C239" s="264"/>
      <c r="D239" s="243" t="s">
        <v>233</v>
      </c>
      <c r="E239" s="265" t="s">
        <v>1</v>
      </c>
      <c r="F239" s="266" t="s">
        <v>237</v>
      </c>
      <c r="G239" s="264"/>
      <c r="H239" s="267">
        <v>91.799999999999997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3" t="s">
        <v>233</v>
      </c>
      <c r="AU239" s="273" t="s">
        <v>85</v>
      </c>
      <c r="AV239" s="15" t="s">
        <v>231</v>
      </c>
      <c r="AW239" s="15" t="s">
        <v>32</v>
      </c>
      <c r="AX239" s="15" t="s">
        <v>83</v>
      </c>
      <c r="AY239" s="273" t="s">
        <v>224</v>
      </c>
    </row>
    <row r="240" s="2" customFormat="1" ht="33" customHeight="1">
      <c r="A240" s="39"/>
      <c r="B240" s="40"/>
      <c r="C240" s="228" t="s">
        <v>637</v>
      </c>
      <c r="D240" s="228" t="s">
        <v>226</v>
      </c>
      <c r="E240" s="229" t="s">
        <v>3135</v>
      </c>
      <c r="F240" s="230" t="s">
        <v>3136</v>
      </c>
      <c r="G240" s="231" t="s">
        <v>296</v>
      </c>
      <c r="H240" s="232">
        <v>156.30000000000001</v>
      </c>
      <c r="I240" s="233"/>
      <c r="J240" s="234">
        <f>ROUND(I240*H240,2)</f>
        <v>0</v>
      </c>
      <c r="K240" s="230" t="s">
        <v>230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0.00021000000000000001</v>
      </c>
      <c r="R240" s="237">
        <f>Q240*H240</f>
        <v>0.032823000000000005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231</v>
      </c>
      <c r="AT240" s="239" t="s">
        <v>226</v>
      </c>
      <c r="AU240" s="239" t="s">
        <v>85</v>
      </c>
      <c r="AY240" s="18" t="s">
        <v>224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231</v>
      </c>
      <c r="BM240" s="239" t="s">
        <v>3572</v>
      </c>
    </row>
    <row r="241" s="13" customFormat="1">
      <c r="A241" s="13"/>
      <c r="B241" s="241"/>
      <c r="C241" s="242"/>
      <c r="D241" s="243" t="s">
        <v>233</v>
      </c>
      <c r="E241" s="244" t="s">
        <v>1</v>
      </c>
      <c r="F241" s="245" t="s">
        <v>3573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233</v>
      </c>
      <c r="AU241" s="251" t="s">
        <v>85</v>
      </c>
      <c r="AV241" s="13" t="s">
        <v>83</v>
      </c>
      <c r="AW241" s="13" t="s">
        <v>32</v>
      </c>
      <c r="AX241" s="13" t="s">
        <v>76</v>
      </c>
      <c r="AY241" s="251" t="s">
        <v>224</v>
      </c>
    </row>
    <row r="242" s="14" customFormat="1">
      <c r="A242" s="14"/>
      <c r="B242" s="252"/>
      <c r="C242" s="253"/>
      <c r="D242" s="243" t="s">
        <v>233</v>
      </c>
      <c r="E242" s="254" t="s">
        <v>1</v>
      </c>
      <c r="F242" s="255" t="s">
        <v>3574</v>
      </c>
      <c r="G242" s="253"/>
      <c r="H242" s="256">
        <v>156.30000000000001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233</v>
      </c>
      <c r="AU242" s="262" t="s">
        <v>85</v>
      </c>
      <c r="AV242" s="14" t="s">
        <v>85</v>
      </c>
      <c r="AW242" s="14" t="s">
        <v>32</v>
      </c>
      <c r="AX242" s="14" t="s">
        <v>83</v>
      </c>
      <c r="AY242" s="262" t="s">
        <v>224</v>
      </c>
    </row>
    <row r="243" s="2" customFormat="1" ht="16.5" customHeight="1">
      <c r="A243" s="39"/>
      <c r="B243" s="40"/>
      <c r="C243" s="228" t="s">
        <v>645</v>
      </c>
      <c r="D243" s="228" t="s">
        <v>226</v>
      </c>
      <c r="E243" s="229" t="s">
        <v>1016</v>
      </c>
      <c r="F243" s="230" t="s">
        <v>1017</v>
      </c>
      <c r="G243" s="231" t="s">
        <v>229</v>
      </c>
      <c r="H243" s="232">
        <v>13.75</v>
      </c>
      <c r="I243" s="233"/>
      <c r="J243" s="234">
        <f>ROUND(I243*H243,2)</f>
        <v>0</v>
      </c>
      <c r="K243" s="230" t="s">
        <v>230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2</v>
      </c>
      <c r="T243" s="238">
        <f>S243*H243</f>
        <v>27.5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231</v>
      </c>
      <c r="AT243" s="239" t="s">
        <v>226</v>
      </c>
      <c r="AU243" s="239" t="s">
        <v>85</v>
      </c>
      <c r="AY243" s="18" t="s">
        <v>224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231</v>
      </c>
      <c r="BM243" s="239" t="s">
        <v>3575</v>
      </c>
    </row>
    <row r="244" s="13" customFormat="1">
      <c r="A244" s="13"/>
      <c r="B244" s="241"/>
      <c r="C244" s="242"/>
      <c r="D244" s="243" t="s">
        <v>233</v>
      </c>
      <c r="E244" s="244" t="s">
        <v>1</v>
      </c>
      <c r="F244" s="245" t="s">
        <v>3576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233</v>
      </c>
      <c r="AU244" s="251" t="s">
        <v>85</v>
      </c>
      <c r="AV244" s="13" t="s">
        <v>83</v>
      </c>
      <c r="AW244" s="13" t="s">
        <v>32</v>
      </c>
      <c r="AX244" s="13" t="s">
        <v>76</v>
      </c>
      <c r="AY244" s="251" t="s">
        <v>224</v>
      </c>
    </row>
    <row r="245" s="14" customFormat="1">
      <c r="A245" s="14"/>
      <c r="B245" s="252"/>
      <c r="C245" s="253"/>
      <c r="D245" s="243" t="s">
        <v>233</v>
      </c>
      <c r="E245" s="254" t="s">
        <v>1</v>
      </c>
      <c r="F245" s="255" t="s">
        <v>3577</v>
      </c>
      <c r="G245" s="253"/>
      <c r="H245" s="256">
        <v>13.75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233</v>
      </c>
      <c r="AU245" s="262" t="s">
        <v>85</v>
      </c>
      <c r="AV245" s="14" t="s">
        <v>85</v>
      </c>
      <c r="AW245" s="14" t="s">
        <v>32</v>
      </c>
      <c r="AX245" s="14" t="s">
        <v>83</v>
      </c>
      <c r="AY245" s="262" t="s">
        <v>224</v>
      </c>
    </row>
    <row r="246" s="2" customFormat="1" ht="24.15" customHeight="1">
      <c r="A246" s="39"/>
      <c r="B246" s="40"/>
      <c r="C246" s="228" t="s">
        <v>654</v>
      </c>
      <c r="D246" s="228" t="s">
        <v>226</v>
      </c>
      <c r="E246" s="229" t="s">
        <v>3578</v>
      </c>
      <c r="F246" s="230" t="s">
        <v>3579</v>
      </c>
      <c r="G246" s="231" t="s">
        <v>398</v>
      </c>
      <c r="H246" s="232">
        <v>50</v>
      </c>
      <c r="I246" s="233"/>
      <c r="J246" s="234">
        <f>ROUND(I246*H246,2)</f>
        <v>0</v>
      </c>
      <c r="K246" s="230" t="s">
        <v>230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0.16500000000000001</v>
      </c>
      <c r="T246" s="238">
        <f>S246*H246</f>
        <v>8.25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231</v>
      </c>
      <c r="AT246" s="239" t="s">
        <v>226</v>
      </c>
      <c r="AU246" s="239" t="s">
        <v>85</v>
      </c>
      <c r="AY246" s="18" t="s">
        <v>224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231</v>
      </c>
      <c r="BM246" s="239" t="s">
        <v>3580</v>
      </c>
    </row>
    <row r="247" s="2" customFormat="1" ht="24.15" customHeight="1">
      <c r="A247" s="39"/>
      <c r="B247" s="40"/>
      <c r="C247" s="228" t="s">
        <v>660</v>
      </c>
      <c r="D247" s="228" t="s">
        <v>226</v>
      </c>
      <c r="E247" s="229" t="s">
        <v>3581</v>
      </c>
      <c r="F247" s="230" t="s">
        <v>3582</v>
      </c>
      <c r="G247" s="231" t="s">
        <v>416</v>
      </c>
      <c r="H247" s="232">
        <v>85</v>
      </c>
      <c r="I247" s="233"/>
      <c r="J247" s="234">
        <f>ROUND(I247*H247,2)</f>
        <v>0</v>
      </c>
      <c r="K247" s="230" t="s">
        <v>230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0.00348</v>
      </c>
      <c r="T247" s="238">
        <f>S247*H247</f>
        <v>0.29580000000000001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231</v>
      </c>
      <c r="AT247" s="239" t="s">
        <v>226</v>
      </c>
      <c r="AU247" s="239" t="s">
        <v>85</v>
      </c>
      <c r="AY247" s="18" t="s">
        <v>224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231</v>
      </c>
      <c r="BM247" s="239" t="s">
        <v>3583</v>
      </c>
    </row>
    <row r="248" s="2" customFormat="1" ht="21.75" customHeight="1">
      <c r="A248" s="39"/>
      <c r="B248" s="40"/>
      <c r="C248" s="228" t="s">
        <v>665</v>
      </c>
      <c r="D248" s="228" t="s">
        <v>226</v>
      </c>
      <c r="E248" s="229" t="s">
        <v>3584</v>
      </c>
      <c r="F248" s="230" t="s">
        <v>3585</v>
      </c>
      <c r="G248" s="231" t="s">
        <v>398</v>
      </c>
      <c r="H248" s="232">
        <v>1</v>
      </c>
      <c r="I248" s="233"/>
      <c r="J248" s="234">
        <f>ROUND(I248*H248,2)</f>
        <v>0</v>
      </c>
      <c r="K248" s="230" t="s">
        <v>230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0.20999999999999999</v>
      </c>
      <c r="T248" s="238">
        <f>S248*H248</f>
        <v>0.20999999999999999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231</v>
      </c>
      <c r="AT248" s="239" t="s">
        <v>226</v>
      </c>
      <c r="AU248" s="239" t="s">
        <v>85</v>
      </c>
      <c r="AY248" s="18" t="s">
        <v>224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231</v>
      </c>
      <c r="BM248" s="239" t="s">
        <v>3586</v>
      </c>
    </row>
    <row r="249" s="2" customFormat="1" ht="21.75" customHeight="1">
      <c r="A249" s="39"/>
      <c r="B249" s="40"/>
      <c r="C249" s="228" t="s">
        <v>680</v>
      </c>
      <c r="D249" s="228" t="s">
        <v>226</v>
      </c>
      <c r="E249" s="229" t="s">
        <v>3587</v>
      </c>
      <c r="F249" s="230" t="s">
        <v>3588</v>
      </c>
      <c r="G249" s="231" t="s">
        <v>398</v>
      </c>
      <c r="H249" s="232">
        <v>1</v>
      </c>
      <c r="I249" s="233"/>
      <c r="J249" s="234">
        <f>ROUND(I249*H249,2)</f>
        <v>0</v>
      </c>
      <c r="K249" s="230" t="s">
        <v>230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0.28499999999999998</v>
      </c>
      <c r="T249" s="238">
        <f>S249*H249</f>
        <v>0.28499999999999998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231</v>
      </c>
      <c r="AT249" s="239" t="s">
        <v>226</v>
      </c>
      <c r="AU249" s="239" t="s">
        <v>85</v>
      </c>
      <c r="AY249" s="18" t="s">
        <v>224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231</v>
      </c>
      <c r="BM249" s="239" t="s">
        <v>3589</v>
      </c>
    </row>
    <row r="250" s="12" customFormat="1" ht="22.8" customHeight="1">
      <c r="A250" s="12"/>
      <c r="B250" s="212"/>
      <c r="C250" s="213"/>
      <c r="D250" s="214" t="s">
        <v>75</v>
      </c>
      <c r="E250" s="226" t="s">
        <v>1214</v>
      </c>
      <c r="F250" s="226" t="s">
        <v>1215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SUM(P251:P260)</f>
        <v>0</v>
      </c>
      <c r="Q250" s="220"/>
      <c r="R250" s="221">
        <f>SUM(R251:R260)</f>
        <v>0</v>
      </c>
      <c r="S250" s="220"/>
      <c r="T250" s="222">
        <f>SUM(T251:T260)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83</v>
      </c>
      <c r="AT250" s="224" t="s">
        <v>75</v>
      </c>
      <c r="AU250" s="224" t="s">
        <v>83</v>
      </c>
      <c r="AY250" s="223" t="s">
        <v>224</v>
      </c>
      <c r="BK250" s="225">
        <f>SUM(BK251:BK260)</f>
        <v>0</v>
      </c>
    </row>
    <row r="251" s="2" customFormat="1" ht="33" customHeight="1">
      <c r="A251" s="39"/>
      <c r="B251" s="40"/>
      <c r="C251" s="228" t="s">
        <v>685</v>
      </c>
      <c r="D251" s="228" t="s">
        <v>226</v>
      </c>
      <c r="E251" s="229" t="s">
        <v>1230</v>
      </c>
      <c r="F251" s="230" t="s">
        <v>1231</v>
      </c>
      <c r="G251" s="231" t="s">
        <v>332</v>
      </c>
      <c r="H251" s="232">
        <v>33.832000000000001</v>
      </c>
      <c r="I251" s="233"/>
      <c r="J251" s="234">
        <f>ROUND(I251*H251,2)</f>
        <v>0</v>
      </c>
      <c r="K251" s="230" t="s">
        <v>230</v>
      </c>
      <c r="L251" s="45"/>
      <c r="M251" s="235" t="s">
        <v>1</v>
      </c>
      <c r="N251" s="236" t="s">
        <v>41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231</v>
      </c>
      <c r="AT251" s="239" t="s">
        <v>226</v>
      </c>
      <c r="AU251" s="239" t="s">
        <v>85</v>
      </c>
      <c r="AY251" s="18" t="s">
        <v>224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83</v>
      </c>
      <c r="BK251" s="240">
        <f>ROUND(I251*H251,2)</f>
        <v>0</v>
      </c>
      <c r="BL251" s="18" t="s">
        <v>231</v>
      </c>
      <c r="BM251" s="239" t="s">
        <v>3590</v>
      </c>
    </row>
    <row r="252" s="2" customFormat="1" ht="21.75" customHeight="1">
      <c r="A252" s="39"/>
      <c r="B252" s="40"/>
      <c r="C252" s="228" t="s">
        <v>690</v>
      </c>
      <c r="D252" s="228" t="s">
        <v>226</v>
      </c>
      <c r="E252" s="229" t="s">
        <v>3591</v>
      </c>
      <c r="F252" s="230" t="s">
        <v>3592</v>
      </c>
      <c r="G252" s="231" t="s">
        <v>332</v>
      </c>
      <c r="H252" s="232">
        <v>92.159999999999997</v>
      </c>
      <c r="I252" s="233"/>
      <c r="J252" s="234">
        <f>ROUND(I252*H252,2)</f>
        <v>0</v>
      </c>
      <c r="K252" s="230" t="s">
        <v>230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231</v>
      </c>
      <c r="AT252" s="239" t="s">
        <v>226</v>
      </c>
      <c r="AU252" s="239" t="s">
        <v>85</v>
      </c>
      <c r="AY252" s="18" t="s">
        <v>224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231</v>
      </c>
      <c r="BM252" s="239" t="s">
        <v>3593</v>
      </c>
    </row>
    <row r="253" s="2" customFormat="1" ht="24.15" customHeight="1">
      <c r="A253" s="39"/>
      <c r="B253" s="40"/>
      <c r="C253" s="228" t="s">
        <v>695</v>
      </c>
      <c r="D253" s="228" t="s">
        <v>226</v>
      </c>
      <c r="E253" s="229" t="s">
        <v>3594</v>
      </c>
      <c r="F253" s="230" t="s">
        <v>3595</v>
      </c>
      <c r="G253" s="231" t="s">
        <v>332</v>
      </c>
      <c r="H253" s="232">
        <v>1290.24</v>
      </c>
      <c r="I253" s="233"/>
      <c r="J253" s="234">
        <f>ROUND(I253*H253,2)</f>
        <v>0</v>
      </c>
      <c r="K253" s="230" t="s">
        <v>230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231</v>
      </c>
      <c r="AT253" s="239" t="s">
        <v>226</v>
      </c>
      <c r="AU253" s="239" t="s">
        <v>85</v>
      </c>
      <c r="AY253" s="18" t="s">
        <v>224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231</v>
      </c>
      <c r="BM253" s="239" t="s">
        <v>3596</v>
      </c>
    </row>
    <row r="254" s="14" customFormat="1">
      <c r="A254" s="14"/>
      <c r="B254" s="252"/>
      <c r="C254" s="253"/>
      <c r="D254" s="243" t="s">
        <v>233</v>
      </c>
      <c r="E254" s="254" t="s">
        <v>1</v>
      </c>
      <c r="F254" s="255" t="s">
        <v>3597</v>
      </c>
      <c r="G254" s="253"/>
      <c r="H254" s="256">
        <v>1290.24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233</v>
      </c>
      <c r="AU254" s="262" t="s">
        <v>85</v>
      </c>
      <c r="AV254" s="14" t="s">
        <v>85</v>
      </c>
      <c r="AW254" s="14" t="s">
        <v>32</v>
      </c>
      <c r="AX254" s="14" t="s">
        <v>83</v>
      </c>
      <c r="AY254" s="262" t="s">
        <v>224</v>
      </c>
    </row>
    <row r="255" s="2" customFormat="1" ht="21.75" customHeight="1">
      <c r="A255" s="39"/>
      <c r="B255" s="40"/>
      <c r="C255" s="228" t="s">
        <v>700</v>
      </c>
      <c r="D255" s="228" t="s">
        <v>226</v>
      </c>
      <c r="E255" s="229" t="s">
        <v>3598</v>
      </c>
      <c r="F255" s="230" t="s">
        <v>3599</v>
      </c>
      <c r="G255" s="231" t="s">
        <v>332</v>
      </c>
      <c r="H255" s="232">
        <v>33.832000000000001</v>
      </c>
      <c r="I255" s="233"/>
      <c r="J255" s="234">
        <f>ROUND(I255*H255,2)</f>
        <v>0</v>
      </c>
      <c r="K255" s="230" t="s">
        <v>230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231</v>
      </c>
      <c r="AT255" s="239" t="s">
        <v>226</v>
      </c>
      <c r="AU255" s="239" t="s">
        <v>85</v>
      </c>
      <c r="AY255" s="18" t="s">
        <v>224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231</v>
      </c>
      <c r="BM255" s="239" t="s">
        <v>3600</v>
      </c>
    </row>
    <row r="256" s="14" customFormat="1">
      <c r="A256" s="14"/>
      <c r="B256" s="252"/>
      <c r="C256" s="253"/>
      <c r="D256" s="243" t="s">
        <v>233</v>
      </c>
      <c r="E256" s="254" t="s">
        <v>1</v>
      </c>
      <c r="F256" s="255" t="s">
        <v>3601</v>
      </c>
      <c r="G256" s="253"/>
      <c r="H256" s="256">
        <v>33.832000000000001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233</v>
      </c>
      <c r="AU256" s="262" t="s">
        <v>85</v>
      </c>
      <c r="AV256" s="14" t="s">
        <v>85</v>
      </c>
      <c r="AW256" s="14" t="s">
        <v>32</v>
      </c>
      <c r="AX256" s="14" t="s">
        <v>83</v>
      </c>
      <c r="AY256" s="262" t="s">
        <v>224</v>
      </c>
    </row>
    <row r="257" s="2" customFormat="1" ht="24.15" customHeight="1">
      <c r="A257" s="39"/>
      <c r="B257" s="40"/>
      <c r="C257" s="228" t="s">
        <v>705</v>
      </c>
      <c r="D257" s="228" t="s">
        <v>226</v>
      </c>
      <c r="E257" s="229" t="s">
        <v>3602</v>
      </c>
      <c r="F257" s="230" t="s">
        <v>3603</v>
      </c>
      <c r="G257" s="231" t="s">
        <v>332</v>
      </c>
      <c r="H257" s="232">
        <v>473.64800000000002</v>
      </c>
      <c r="I257" s="233"/>
      <c r="J257" s="234">
        <f>ROUND(I257*H257,2)</f>
        <v>0</v>
      </c>
      <c r="K257" s="230" t="s">
        <v>230</v>
      </c>
      <c r="L257" s="45"/>
      <c r="M257" s="235" t="s">
        <v>1</v>
      </c>
      <c r="N257" s="236" t="s">
        <v>41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231</v>
      </c>
      <c r="AT257" s="239" t="s">
        <v>226</v>
      </c>
      <c r="AU257" s="239" t="s">
        <v>85</v>
      </c>
      <c r="AY257" s="18" t="s">
        <v>224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83</v>
      </c>
      <c r="BK257" s="240">
        <f>ROUND(I257*H257,2)</f>
        <v>0</v>
      </c>
      <c r="BL257" s="18" t="s">
        <v>231</v>
      </c>
      <c r="BM257" s="239" t="s">
        <v>3604</v>
      </c>
    </row>
    <row r="258" s="14" customFormat="1">
      <c r="A258" s="14"/>
      <c r="B258" s="252"/>
      <c r="C258" s="253"/>
      <c r="D258" s="243" t="s">
        <v>233</v>
      </c>
      <c r="E258" s="254" t="s">
        <v>1</v>
      </c>
      <c r="F258" s="255" t="s">
        <v>3605</v>
      </c>
      <c r="G258" s="253"/>
      <c r="H258" s="256">
        <v>473.64800000000002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233</v>
      </c>
      <c r="AU258" s="262" t="s">
        <v>85</v>
      </c>
      <c r="AV258" s="14" t="s">
        <v>85</v>
      </c>
      <c r="AW258" s="14" t="s">
        <v>32</v>
      </c>
      <c r="AX258" s="14" t="s">
        <v>83</v>
      </c>
      <c r="AY258" s="262" t="s">
        <v>224</v>
      </c>
    </row>
    <row r="259" s="2" customFormat="1" ht="24.15" customHeight="1">
      <c r="A259" s="39"/>
      <c r="B259" s="40"/>
      <c r="C259" s="228" t="s">
        <v>729</v>
      </c>
      <c r="D259" s="228" t="s">
        <v>226</v>
      </c>
      <c r="E259" s="229" t="s">
        <v>3606</v>
      </c>
      <c r="F259" s="230" t="s">
        <v>3607</v>
      </c>
      <c r="G259" s="231" t="s">
        <v>332</v>
      </c>
      <c r="H259" s="232">
        <v>130.95699999999999</v>
      </c>
      <c r="I259" s="233"/>
      <c r="J259" s="234">
        <f>ROUND(I259*H259,2)</f>
        <v>0</v>
      </c>
      <c r="K259" s="230" t="s">
        <v>230</v>
      </c>
      <c r="L259" s="45"/>
      <c r="M259" s="235" t="s">
        <v>1</v>
      </c>
      <c r="N259" s="236" t="s">
        <v>41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231</v>
      </c>
      <c r="AT259" s="239" t="s">
        <v>226</v>
      </c>
      <c r="AU259" s="239" t="s">
        <v>85</v>
      </c>
      <c r="AY259" s="18" t="s">
        <v>224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231</v>
      </c>
      <c r="BM259" s="239" t="s">
        <v>3608</v>
      </c>
    </row>
    <row r="260" s="2" customFormat="1" ht="44.25" customHeight="1">
      <c r="A260" s="39"/>
      <c r="B260" s="40"/>
      <c r="C260" s="228" t="s">
        <v>749</v>
      </c>
      <c r="D260" s="228" t="s">
        <v>226</v>
      </c>
      <c r="E260" s="229" t="s">
        <v>3609</v>
      </c>
      <c r="F260" s="230" t="s">
        <v>3610</v>
      </c>
      <c r="G260" s="231" t="s">
        <v>332</v>
      </c>
      <c r="H260" s="232">
        <v>92.159999999999997</v>
      </c>
      <c r="I260" s="233"/>
      <c r="J260" s="234">
        <f>ROUND(I260*H260,2)</f>
        <v>0</v>
      </c>
      <c r="K260" s="230" t="s">
        <v>230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231</v>
      </c>
      <c r="AT260" s="239" t="s">
        <v>226</v>
      </c>
      <c r="AU260" s="239" t="s">
        <v>85</v>
      </c>
      <c r="AY260" s="18" t="s">
        <v>224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231</v>
      </c>
      <c r="BM260" s="239" t="s">
        <v>3611</v>
      </c>
    </row>
    <row r="261" s="12" customFormat="1" ht="22.8" customHeight="1">
      <c r="A261" s="12"/>
      <c r="B261" s="212"/>
      <c r="C261" s="213"/>
      <c r="D261" s="214" t="s">
        <v>75</v>
      </c>
      <c r="E261" s="226" t="s">
        <v>1233</v>
      </c>
      <c r="F261" s="226" t="s">
        <v>1234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P262</f>
        <v>0</v>
      </c>
      <c r="Q261" s="220"/>
      <c r="R261" s="221">
        <f>R262</f>
        <v>0</v>
      </c>
      <c r="S261" s="220"/>
      <c r="T261" s="222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83</v>
      </c>
      <c r="AT261" s="224" t="s">
        <v>75</v>
      </c>
      <c r="AU261" s="224" t="s">
        <v>83</v>
      </c>
      <c r="AY261" s="223" t="s">
        <v>224</v>
      </c>
      <c r="BK261" s="225">
        <f>BK262</f>
        <v>0</v>
      </c>
    </row>
    <row r="262" s="2" customFormat="1" ht="16.5" customHeight="1">
      <c r="A262" s="39"/>
      <c r="B262" s="40"/>
      <c r="C262" s="228" t="s">
        <v>755</v>
      </c>
      <c r="D262" s="228" t="s">
        <v>226</v>
      </c>
      <c r="E262" s="229" t="s">
        <v>3612</v>
      </c>
      <c r="F262" s="230" t="s">
        <v>3613</v>
      </c>
      <c r="G262" s="231" t="s">
        <v>332</v>
      </c>
      <c r="H262" s="232">
        <v>539.08399999999995</v>
      </c>
      <c r="I262" s="233"/>
      <c r="J262" s="234">
        <f>ROUND(I262*H262,2)</f>
        <v>0</v>
      </c>
      <c r="K262" s="230" t="s">
        <v>230</v>
      </c>
      <c r="L262" s="45"/>
      <c r="M262" s="235" t="s">
        <v>1</v>
      </c>
      <c r="N262" s="236" t="s">
        <v>41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231</v>
      </c>
      <c r="AT262" s="239" t="s">
        <v>226</v>
      </c>
      <c r="AU262" s="239" t="s">
        <v>85</v>
      </c>
      <c r="AY262" s="18" t="s">
        <v>224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231</v>
      </c>
      <c r="BM262" s="239" t="s">
        <v>3614</v>
      </c>
    </row>
    <row r="263" s="12" customFormat="1" ht="25.92" customHeight="1">
      <c r="A263" s="12"/>
      <c r="B263" s="212"/>
      <c r="C263" s="213"/>
      <c r="D263" s="214" t="s">
        <v>75</v>
      </c>
      <c r="E263" s="215" t="s">
        <v>1239</v>
      </c>
      <c r="F263" s="215" t="s">
        <v>1240</v>
      </c>
      <c r="G263" s="213"/>
      <c r="H263" s="213"/>
      <c r="I263" s="216"/>
      <c r="J263" s="217">
        <f>BK263</f>
        <v>0</v>
      </c>
      <c r="K263" s="213"/>
      <c r="L263" s="218"/>
      <c r="M263" s="219"/>
      <c r="N263" s="220"/>
      <c r="O263" s="220"/>
      <c r="P263" s="221">
        <f>P264+P270+P275</f>
        <v>0</v>
      </c>
      <c r="Q263" s="220"/>
      <c r="R263" s="221">
        <f>R264+R270+R275</f>
        <v>6.1228628</v>
      </c>
      <c r="S263" s="220"/>
      <c r="T263" s="222">
        <f>T264+T270+T275</f>
        <v>2.2560000000000002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3" t="s">
        <v>85</v>
      </c>
      <c r="AT263" s="224" t="s">
        <v>75</v>
      </c>
      <c r="AU263" s="224" t="s">
        <v>76</v>
      </c>
      <c r="AY263" s="223" t="s">
        <v>224</v>
      </c>
      <c r="BK263" s="225">
        <f>BK264+BK270+BK275</f>
        <v>0</v>
      </c>
    </row>
    <row r="264" s="12" customFormat="1" ht="22.8" customHeight="1">
      <c r="A264" s="12"/>
      <c r="B264" s="212"/>
      <c r="C264" s="213"/>
      <c r="D264" s="214" t="s">
        <v>75</v>
      </c>
      <c r="E264" s="226" t="s">
        <v>2015</v>
      </c>
      <c r="F264" s="226" t="s">
        <v>2016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SUM(P265:P269)</f>
        <v>0</v>
      </c>
      <c r="Q264" s="220"/>
      <c r="R264" s="221">
        <f>SUM(R265:R269)</f>
        <v>3.1499999999999999</v>
      </c>
      <c r="S264" s="220"/>
      <c r="T264" s="222">
        <f>SUM(T265:T269)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85</v>
      </c>
      <c r="AT264" s="224" t="s">
        <v>75</v>
      </c>
      <c r="AU264" s="224" t="s">
        <v>83</v>
      </c>
      <c r="AY264" s="223" t="s">
        <v>224</v>
      </c>
      <c r="BK264" s="225">
        <f>SUM(BK265:BK269)</f>
        <v>0</v>
      </c>
    </row>
    <row r="265" s="2" customFormat="1" ht="24.15" customHeight="1">
      <c r="A265" s="39"/>
      <c r="B265" s="40"/>
      <c r="C265" s="228" t="s">
        <v>769</v>
      </c>
      <c r="D265" s="228" t="s">
        <v>226</v>
      </c>
      <c r="E265" s="229" t="s">
        <v>2095</v>
      </c>
      <c r="F265" s="230" t="s">
        <v>2096</v>
      </c>
      <c r="G265" s="231" t="s">
        <v>2025</v>
      </c>
      <c r="H265" s="232">
        <v>3000</v>
      </c>
      <c r="I265" s="233"/>
      <c r="J265" s="234">
        <f>ROUND(I265*H265,2)</f>
        <v>0</v>
      </c>
      <c r="K265" s="230" t="s">
        <v>230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5.0000000000000002E-05</v>
      </c>
      <c r="R265" s="237">
        <f>Q265*H265</f>
        <v>0.14999999999999999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363</v>
      </c>
      <c r="AT265" s="239" t="s">
        <v>226</v>
      </c>
      <c r="AU265" s="239" t="s">
        <v>85</v>
      </c>
      <c r="AY265" s="18" t="s">
        <v>224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363</v>
      </c>
      <c r="BM265" s="239" t="s">
        <v>3615</v>
      </c>
    </row>
    <row r="266" s="13" customFormat="1">
      <c r="A266" s="13"/>
      <c r="B266" s="241"/>
      <c r="C266" s="242"/>
      <c r="D266" s="243" t="s">
        <v>233</v>
      </c>
      <c r="E266" s="244" t="s">
        <v>1</v>
      </c>
      <c r="F266" s="245" t="s">
        <v>3573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233</v>
      </c>
      <c r="AU266" s="251" t="s">
        <v>85</v>
      </c>
      <c r="AV266" s="13" t="s">
        <v>83</v>
      </c>
      <c r="AW266" s="13" t="s">
        <v>32</v>
      </c>
      <c r="AX266" s="13" t="s">
        <v>76</v>
      </c>
      <c r="AY266" s="251" t="s">
        <v>224</v>
      </c>
    </row>
    <row r="267" s="14" customFormat="1">
      <c r="A267" s="14"/>
      <c r="B267" s="252"/>
      <c r="C267" s="253"/>
      <c r="D267" s="243" t="s">
        <v>233</v>
      </c>
      <c r="E267" s="254" t="s">
        <v>1</v>
      </c>
      <c r="F267" s="255" t="s">
        <v>3616</v>
      </c>
      <c r="G267" s="253"/>
      <c r="H267" s="256">
        <v>3000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233</v>
      </c>
      <c r="AU267" s="262" t="s">
        <v>85</v>
      </c>
      <c r="AV267" s="14" t="s">
        <v>85</v>
      </c>
      <c r="AW267" s="14" t="s">
        <v>32</v>
      </c>
      <c r="AX267" s="14" t="s">
        <v>83</v>
      </c>
      <c r="AY267" s="262" t="s">
        <v>224</v>
      </c>
    </row>
    <row r="268" s="2" customFormat="1" ht="16.5" customHeight="1">
      <c r="A268" s="39"/>
      <c r="B268" s="40"/>
      <c r="C268" s="285" t="s">
        <v>774</v>
      </c>
      <c r="D268" s="285" t="s">
        <v>420</v>
      </c>
      <c r="E268" s="286" t="s">
        <v>2023</v>
      </c>
      <c r="F268" s="287" t="s">
        <v>2024</v>
      </c>
      <c r="G268" s="288" t="s">
        <v>2025</v>
      </c>
      <c r="H268" s="289">
        <v>3000</v>
      </c>
      <c r="I268" s="290"/>
      <c r="J268" s="291">
        <f>ROUND(I268*H268,2)</f>
        <v>0</v>
      </c>
      <c r="K268" s="287" t="s">
        <v>1</v>
      </c>
      <c r="L268" s="292"/>
      <c r="M268" s="293" t="s">
        <v>1</v>
      </c>
      <c r="N268" s="294" t="s">
        <v>41</v>
      </c>
      <c r="O268" s="92"/>
      <c r="P268" s="237">
        <f>O268*H268</f>
        <v>0</v>
      </c>
      <c r="Q268" s="237">
        <v>0.001</v>
      </c>
      <c r="R268" s="237">
        <f>Q268*H268</f>
        <v>3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480</v>
      </c>
      <c r="AT268" s="239" t="s">
        <v>420</v>
      </c>
      <c r="AU268" s="239" t="s">
        <v>85</v>
      </c>
      <c r="AY268" s="18" t="s">
        <v>224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363</v>
      </c>
      <c r="BM268" s="239" t="s">
        <v>3617</v>
      </c>
    </row>
    <row r="269" s="2" customFormat="1" ht="24.15" customHeight="1">
      <c r="A269" s="39"/>
      <c r="B269" s="40"/>
      <c r="C269" s="228" t="s">
        <v>798</v>
      </c>
      <c r="D269" s="228" t="s">
        <v>226</v>
      </c>
      <c r="E269" s="229" t="s">
        <v>3288</v>
      </c>
      <c r="F269" s="230" t="s">
        <v>3289</v>
      </c>
      <c r="G269" s="231" t="s">
        <v>1282</v>
      </c>
      <c r="H269" s="295"/>
      <c r="I269" s="233"/>
      <c r="J269" s="234">
        <f>ROUND(I269*H269,2)</f>
        <v>0</v>
      </c>
      <c r="K269" s="230" t="s">
        <v>230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363</v>
      </c>
      <c r="AT269" s="239" t="s">
        <v>226</v>
      </c>
      <c r="AU269" s="239" t="s">
        <v>85</v>
      </c>
      <c r="AY269" s="18" t="s">
        <v>224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363</v>
      </c>
      <c r="BM269" s="239" t="s">
        <v>3618</v>
      </c>
    </row>
    <row r="270" s="12" customFormat="1" ht="22.8" customHeight="1">
      <c r="A270" s="12"/>
      <c r="B270" s="212"/>
      <c r="C270" s="213"/>
      <c r="D270" s="214" t="s">
        <v>75</v>
      </c>
      <c r="E270" s="226" t="s">
        <v>2336</v>
      </c>
      <c r="F270" s="226" t="s">
        <v>2337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SUM(P271:P274)</f>
        <v>0</v>
      </c>
      <c r="Q270" s="220"/>
      <c r="R270" s="221">
        <f>SUM(R271:R274)</f>
        <v>0.10774280000000001</v>
      </c>
      <c r="S270" s="220"/>
      <c r="T270" s="222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85</v>
      </c>
      <c r="AT270" s="224" t="s">
        <v>75</v>
      </c>
      <c r="AU270" s="224" t="s">
        <v>83</v>
      </c>
      <c r="AY270" s="223" t="s">
        <v>224</v>
      </c>
      <c r="BK270" s="225">
        <f>SUM(BK271:BK274)</f>
        <v>0</v>
      </c>
    </row>
    <row r="271" s="2" customFormat="1" ht="24.15" customHeight="1">
      <c r="A271" s="39"/>
      <c r="B271" s="40"/>
      <c r="C271" s="228" t="s">
        <v>802</v>
      </c>
      <c r="D271" s="228" t="s">
        <v>226</v>
      </c>
      <c r="E271" s="229" t="s">
        <v>3619</v>
      </c>
      <c r="F271" s="230" t="s">
        <v>3620</v>
      </c>
      <c r="G271" s="231" t="s">
        <v>296</v>
      </c>
      <c r="H271" s="232">
        <v>229.24000000000001</v>
      </c>
      <c r="I271" s="233"/>
      <c r="J271" s="234">
        <f>ROUND(I271*H271,2)</f>
        <v>0</v>
      </c>
      <c r="K271" s="230" t="s">
        <v>230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0.00022000000000000001</v>
      </c>
      <c r="R271" s="237">
        <f>Q271*H271</f>
        <v>0.050432800000000007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363</v>
      </c>
      <c r="AT271" s="239" t="s">
        <v>226</v>
      </c>
      <c r="AU271" s="239" t="s">
        <v>85</v>
      </c>
      <c r="AY271" s="18" t="s">
        <v>224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363</v>
      </c>
      <c r="BM271" s="239" t="s">
        <v>3621</v>
      </c>
    </row>
    <row r="272" s="13" customFormat="1">
      <c r="A272" s="13"/>
      <c r="B272" s="241"/>
      <c r="C272" s="242"/>
      <c r="D272" s="243" t="s">
        <v>233</v>
      </c>
      <c r="E272" s="244" t="s">
        <v>1</v>
      </c>
      <c r="F272" s="245" t="s">
        <v>3622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233</v>
      </c>
      <c r="AU272" s="251" t="s">
        <v>85</v>
      </c>
      <c r="AV272" s="13" t="s">
        <v>83</v>
      </c>
      <c r="AW272" s="13" t="s">
        <v>32</v>
      </c>
      <c r="AX272" s="13" t="s">
        <v>76</v>
      </c>
      <c r="AY272" s="251" t="s">
        <v>224</v>
      </c>
    </row>
    <row r="273" s="14" customFormat="1">
      <c r="A273" s="14"/>
      <c r="B273" s="252"/>
      <c r="C273" s="253"/>
      <c r="D273" s="243" t="s">
        <v>233</v>
      </c>
      <c r="E273" s="254" t="s">
        <v>1</v>
      </c>
      <c r="F273" s="255" t="s">
        <v>3623</v>
      </c>
      <c r="G273" s="253"/>
      <c r="H273" s="256">
        <v>229.24000000000001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233</v>
      </c>
      <c r="AU273" s="262" t="s">
        <v>85</v>
      </c>
      <c r="AV273" s="14" t="s">
        <v>85</v>
      </c>
      <c r="AW273" s="14" t="s">
        <v>32</v>
      </c>
      <c r="AX273" s="14" t="s">
        <v>83</v>
      </c>
      <c r="AY273" s="262" t="s">
        <v>224</v>
      </c>
    </row>
    <row r="274" s="2" customFormat="1" ht="24.15" customHeight="1">
      <c r="A274" s="39"/>
      <c r="B274" s="40"/>
      <c r="C274" s="228" t="s">
        <v>810</v>
      </c>
      <c r="D274" s="228" t="s">
        <v>226</v>
      </c>
      <c r="E274" s="229" t="s">
        <v>3624</v>
      </c>
      <c r="F274" s="230" t="s">
        <v>3625</v>
      </c>
      <c r="G274" s="231" t="s">
        <v>296</v>
      </c>
      <c r="H274" s="232">
        <v>229.24000000000001</v>
      </c>
      <c r="I274" s="233"/>
      <c r="J274" s="234">
        <f>ROUND(I274*H274,2)</f>
        <v>0</v>
      </c>
      <c r="K274" s="230" t="s">
        <v>230</v>
      </c>
      <c r="L274" s="45"/>
      <c r="M274" s="235" t="s">
        <v>1</v>
      </c>
      <c r="N274" s="236" t="s">
        <v>41</v>
      </c>
      <c r="O274" s="92"/>
      <c r="P274" s="237">
        <f>O274*H274</f>
        <v>0</v>
      </c>
      <c r="Q274" s="237">
        <v>0.00025000000000000001</v>
      </c>
      <c r="R274" s="237">
        <f>Q274*H274</f>
        <v>0.057310000000000007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363</v>
      </c>
      <c r="AT274" s="239" t="s">
        <v>226</v>
      </c>
      <c r="AU274" s="239" t="s">
        <v>85</v>
      </c>
      <c r="AY274" s="18" t="s">
        <v>224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363</v>
      </c>
      <c r="BM274" s="239" t="s">
        <v>3626</v>
      </c>
    </row>
    <row r="275" s="12" customFormat="1" ht="22.8" customHeight="1">
      <c r="A275" s="12"/>
      <c r="B275" s="212"/>
      <c r="C275" s="213"/>
      <c r="D275" s="214" t="s">
        <v>75</v>
      </c>
      <c r="E275" s="226" t="s">
        <v>2415</v>
      </c>
      <c r="F275" s="226" t="s">
        <v>2416</v>
      </c>
      <c r="G275" s="213"/>
      <c r="H275" s="213"/>
      <c r="I275" s="216"/>
      <c r="J275" s="227">
        <f>BK275</f>
        <v>0</v>
      </c>
      <c r="K275" s="213"/>
      <c r="L275" s="218"/>
      <c r="M275" s="219"/>
      <c r="N275" s="220"/>
      <c r="O275" s="220"/>
      <c r="P275" s="221">
        <f>SUM(P276:P281)</f>
        <v>0</v>
      </c>
      <c r="Q275" s="220"/>
      <c r="R275" s="221">
        <f>SUM(R276:R281)</f>
        <v>2.8651200000000006</v>
      </c>
      <c r="S275" s="220"/>
      <c r="T275" s="222">
        <f>SUM(T276:T281)</f>
        <v>2.2560000000000002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85</v>
      </c>
      <c r="AT275" s="224" t="s">
        <v>75</v>
      </c>
      <c r="AU275" s="224" t="s">
        <v>83</v>
      </c>
      <c r="AY275" s="223" t="s">
        <v>224</v>
      </c>
      <c r="BK275" s="225">
        <f>SUM(BK276:BK281)</f>
        <v>0</v>
      </c>
    </row>
    <row r="276" s="2" customFormat="1" ht="24.15" customHeight="1">
      <c r="A276" s="39"/>
      <c r="B276" s="40"/>
      <c r="C276" s="228" t="s">
        <v>816</v>
      </c>
      <c r="D276" s="228" t="s">
        <v>226</v>
      </c>
      <c r="E276" s="229" t="s">
        <v>3627</v>
      </c>
      <c r="F276" s="230" t="s">
        <v>3628</v>
      </c>
      <c r="G276" s="231" t="s">
        <v>296</v>
      </c>
      <c r="H276" s="232">
        <v>141</v>
      </c>
      <c r="I276" s="233"/>
      <c r="J276" s="234">
        <f>ROUND(I276*H276,2)</f>
        <v>0</v>
      </c>
      <c r="K276" s="230" t="s">
        <v>230</v>
      </c>
      <c r="L276" s="45"/>
      <c r="M276" s="235" t="s">
        <v>1</v>
      </c>
      <c r="N276" s="236" t="s">
        <v>41</v>
      </c>
      <c r="O276" s="92"/>
      <c r="P276" s="237">
        <f>O276*H276</f>
        <v>0</v>
      </c>
      <c r="Q276" s="237">
        <v>0.016</v>
      </c>
      <c r="R276" s="237">
        <f>Q276*H276</f>
        <v>2.2560000000000002</v>
      </c>
      <c r="S276" s="237">
        <v>0.016</v>
      </c>
      <c r="T276" s="238">
        <f>S276*H276</f>
        <v>2.2560000000000002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363</v>
      </c>
      <c r="AT276" s="239" t="s">
        <v>226</v>
      </c>
      <c r="AU276" s="239" t="s">
        <v>85</v>
      </c>
      <c r="AY276" s="18" t="s">
        <v>224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363</v>
      </c>
      <c r="BM276" s="239" t="s">
        <v>3629</v>
      </c>
    </row>
    <row r="277" s="2" customFormat="1" ht="24.15" customHeight="1">
      <c r="A277" s="39"/>
      <c r="B277" s="40"/>
      <c r="C277" s="228" t="s">
        <v>828</v>
      </c>
      <c r="D277" s="228" t="s">
        <v>226</v>
      </c>
      <c r="E277" s="229" t="s">
        <v>3630</v>
      </c>
      <c r="F277" s="230" t="s">
        <v>3631</v>
      </c>
      <c r="G277" s="231" t="s">
        <v>296</v>
      </c>
      <c r="H277" s="232">
        <v>141</v>
      </c>
      <c r="I277" s="233"/>
      <c r="J277" s="234">
        <f>ROUND(I277*H277,2)</f>
        <v>0</v>
      </c>
      <c r="K277" s="230" t="s">
        <v>230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0.00048000000000000001</v>
      </c>
      <c r="R277" s="237">
        <f>Q277*H277</f>
        <v>0.067680000000000004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363</v>
      </c>
      <c r="AT277" s="239" t="s">
        <v>226</v>
      </c>
      <c r="AU277" s="239" t="s">
        <v>85</v>
      </c>
      <c r="AY277" s="18" t="s">
        <v>224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363</v>
      </c>
      <c r="BM277" s="239" t="s">
        <v>3632</v>
      </c>
    </row>
    <row r="278" s="2" customFormat="1" ht="24.15" customHeight="1">
      <c r="A278" s="39"/>
      <c r="B278" s="40"/>
      <c r="C278" s="228" t="s">
        <v>838</v>
      </c>
      <c r="D278" s="228" t="s">
        <v>226</v>
      </c>
      <c r="E278" s="229" t="s">
        <v>3633</v>
      </c>
      <c r="F278" s="230" t="s">
        <v>3634</v>
      </c>
      <c r="G278" s="231" t="s">
        <v>296</v>
      </c>
      <c r="H278" s="232">
        <v>141</v>
      </c>
      <c r="I278" s="233"/>
      <c r="J278" s="234">
        <f>ROUND(I278*H278,2)</f>
        <v>0</v>
      </c>
      <c r="K278" s="230" t="s">
        <v>230</v>
      </c>
      <c r="L278" s="45"/>
      <c r="M278" s="235" t="s">
        <v>1</v>
      </c>
      <c r="N278" s="236" t="s">
        <v>41</v>
      </c>
      <c r="O278" s="92"/>
      <c r="P278" s="237">
        <f>O278*H278</f>
        <v>0</v>
      </c>
      <c r="Q278" s="237">
        <v>0.00048000000000000001</v>
      </c>
      <c r="R278" s="237">
        <f>Q278*H278</f>
        <v>0.067680000000000004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363</v>
      </c>
      <c r="AT278" s="239" t="s">
        <v>226</v>
      </c>
      <c r="AU278" s="239" t="s">
        <v>85</v>
      </c>
      <c r="AY278" s="18" t="s">
        <v>224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363</v>
      </c>
      <c r="BM278" s="239" t="s">
        <v>3635</v>
      </c>
    </row>
    <row r="279" s="2" customFormat="1" ht="21.75" customHeight="1">
      <c r="A279" s="39"/>
      <c r="B279" s="40"/>
      <c r="C279" s="228" t="s">
        <v>842</v>
      </c>
      <c r="D279" s="228" t="s">
        <v>226</v>
      </c>
      <c r="E279" s="229" t="s">
        <v>3636</v>
      </c>
      <c r="F279" s="230" t="s">
        <v>3637</v>
      </c>
      <c r="G279" s="231" t="s">
        <v>296</v>
      </c>
      <c r="H279" s="232">
        <v>141</v>
      </c>
      <c r="I279" s="233"/>
      <c r="J279" s="234">
        <f>ROUND(I279*H279,2)</f>
        <v>0</v>
      </c>
      <c r="K279" s="230" t="s">
        <v>230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0.0033600000000000001</v>
      </c>
      <c r="R279" s="237">
        <f>Q279*H279</f>
        <v>0.47376000000000001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363</v>
      </c>
      <c r="AT279" s="239" t="s">
        <v>226</v>
      </c>
      <c r="AU279" s="239" t="s">
        <v>85</v>
      </c>
      <c r="AY279" s="18" t="s">
        <v>224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363</v>
      </c>
      <c r="BM279" s="239" t="s">
        <v>3638</v>
      </c>
    </row>
    <row r="280" s="13" customFormat="1">
      <c r="A280" s="13"/>
      <c r="B280" s="241"/>
      <c r="C280" s="242"/>
      <c r="D280" s="243" t="s">
        <v>233</v>
      </c>
      <c r="E280" s="244" t="s">
        <v>1</v>
      </c>
      <c r="F280" s="245" t="s">
        <v>3639</v>
      </c>
      <c r="G280" s="242"/>
      <c r="H280" s="244" t="s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233</v>
      </c>
      <c r="AU280" s="251" t="s">
        <v>85</v>
      </c>
      <c r="AV280" s="13" t="s">
        <v>83</v>
      </c>
      <c r="AW280" s="13" t="s">
        <v>32</v>
      </c>
      <c r="AX280" s="13" t="s">
        <v>76</v>
      </c>
      <c r="AY280" s="251" t="s">
        <v>224</v>
      </c>
    </row>
    <row r="281" s="14" customFormat="1">
      <c r="A281" s="14"/>
      <c r="B281" s="252"/>
      <c r="C281" s="253"/>
      <c r="D281" s="243" t="s">
        <v>233</v>
      </c>
      <c r="E281" s="254" t="s">
        <v>1</v>
      </c>
      <c r="F281" s="255" t="s">
        <v>3640</v>
      </c>
      <c r="G281" s="253"/>
      <c r="H281" s="256">
        <v>141</v>
      </c>
      <c r="I281" s="257"/>
      <c r="J281" s="253"/>
      <c r="K281" s="253"/>
      <c r="L281" s="258"/>
      <c r="M281" s="296"/>
      <c r="N281" s="297"/>
      <c r="O281" s="297"/>
      <c r="P281" s="297"/>
      <c r="Q281" s="297"/>
      <c r="R281" s="297"/>
      <c r="S281" s="297"/>
      <c r="T281" s="29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233</v>
      </c>
      <c r="AU281" s="262" t="s">
        <v>85</v>
      </c>
      <c r="AV281" s="14" t="s">
        <v>85</v>
      </c>
      <c r="AW281" s="14" t="s">
        <v>32</v>
      </c>
      <c r="AX281" s="14" t="s">
        <v>83</v>
      </c>
      <c r="AY281" s="262" t="s">
        <v>224</v>
      </c>
    </row>
    <row r="282" s="2" customFormat="1" ht="6.96" customHeight="1">
      <c r="A282" s="39"/>
      <c r="B282" s="67"/>
      <c r="C282" s="68"/>
      <c r="D282" s="68"/>
      <c r="E282" s="68"/>
      <c r="F282" s="68"/>
      <c r="G282" s="68"/>
      <c r="H282" s="68"/>
      <c r="I282" s="68"/>
      <c r="J282" s="68"/>
      <c r="K282" s="68"/>
      <c r="L282" s="45"/>
      <c r="M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</sheetData>
  <sheetProtection sheet="1" autoFilter="0" formatColumns="0" formatRows="0" objects="1" scenarios="1" spinCount="100000" saltValue="x0y4uEhEl7kZpi/14nRxneaLNs9KFDxj8y1WaM7VNKOiVDoFx1GX6xzbGKSYTopBGJqlV9sjWBAFKX6Vu9tsnA==" hashValue="0/6MuJe3RoIDcp1s8Ho5ltetlKgYvJFsVOXqmvpYXPMl6v0X8e8+gWNCJjBqtFzy16w5/zt5VtlUGLFDfSG3iA==" algorithmName="SHA-512" password="CC35"/>
  <autoFilter ref="C128:K28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  <c r="AZ2" s="147" t="s">
        <v>3057</v>
      </c>
      <c r="BA2" s="147" t="s">
        <v>1</v>
      </c>
      <c r="BB2" s="147" t="s">
        <v>1</v>
      </c>
      <c r="BC2" s="147" t="s">
        <v>3641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3642</v>
      </c>
      <c r="BA3" s="147" t="s">
        <v>1</v>
      </c>
      <c r="BB3" s="147" t="s">
        <v>1</v>
      </c>
      <c r="BC3" s="147" t="s">
        <v>1041</v>
      </c>
      <c r="BD3" s="147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  <c r="AZ4" s="147" t="s">
        <v>3643</v>
      </c>
      <c r="BA4" s="147" t="s">
        <v>1</v>
      </c>
      <c r="BB4" s="147" t="s">
        <v>1</v>
      </c>
      <c r="BC4" s="147" t="s">
        <v>3644</v>
      </c>
      <c r="BD4" s="147" t="s">
        <v>85</v>
      </c>
    </row>
    <row r="5" s="1" customFormat="1" ht="6.96" customHeight="1">
      <c r="B5" s="21"/>
      <c r="L5" s="21"/>
      <c r="AZ5" s="147" t="s">
        <v>3645</v>
      </c>
      <c r="BA5" s="147" t="s">
        <v>1</v>
      </c>
      <c r="BB5" s="147" t="s">
        <v>1</v>
      </c>
      <c r="BC5" s="147" t="s">
        <v>3646</v>
      </c>
      <c r="BD5" s="147" t="s">
        <v>85</v>
      </c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3647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11. 1. 2023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ROUND((SUM(BE125:BE249)),  2)</f>
        <v>0</v>
      </c>
      <c r="G33" s="39"/>
      <c r="H33" s="39"/>
      <c r="I33" s="166">
        <v>0.20999999999999999</v>
      </c>
      <c r="J33" s="165">
        <f>ROUND(((SUM(BE125:BE249))*I33),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ROUND((SUM(BF125:BF249)),  2)</f>
        <v>0</v>
      </c>
      <c r="G34" s="39"/>
      <c r="H34" s="39"/>
      <c r="I34" s="166">
        <v>0.12</v>
      </c>
      <c r="J34" s="165">
        <f>ROUND(((SUM(BF125:BF249))*I34),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ROUND((SUM(BG125:BG249)),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ROUND((SUM(BH125:BH249)),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ROUND((SUM(BI125:BI249)),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SO04 Úprava veřejné přístupové účelové komunikace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11. 1. 2023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Ing.arch.Petr Klier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177</v>
      </c>
      <c r="D94" s="187"/>
      <c r="E94" s="187"/>
      <c r="F94" s="187"/>
      <c r="G94" s="187"/>
      <c r="H94" s="187"/>
      <c r="I94" s="187"/>
      <c r="J94" s="188" t="s">
        <v>178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179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180</v>
      </c>
    </row>
    <row r="97" s="9" customFormat="1" ht="24.96" customHeight="1">
      <c r="A97" s="9"/>
      <c r="B97" s="190"/>
      <c r="C97" s="191"/>
      <c r="D97" s="192" t="s">
        <v>181</v>
      </c>
      <c r="E97" s="193"/>
      <c r="F97" s="193"/>
      <c r="G97" s="193"/>
      <c r="H97" s="193"/>
      <c r="I97" s="193"/>
      <c r="J97" s="194">
        <f>J126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182</v>
      </c>
      <c r="E98" s="198"/>
      <c r="F98" s="198"/>
      <c r="G98" s="198"/>
      <c r="H98" s="198"/>
      <c r="I98" s="198"/>
      <c r="J98" s="199">
        <f>J127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183</v>
      </c>
      <c r="E99" s="198"/>
      <c r="F99" s="198"/>
      <c r="G99" s="198"/>
      <c r="H99" s="198"/>
      <c r="I99" s="198"/>
      <c r="J99" s="199">
        <f>J153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185</v>
      </c>
      <c r="E100" s="198"/>
      <c r="F100" s="198"/>
      <c r="G100" s="198"/>
      <c r="H100" s="198"/>
      <c r="I100" s="198"/>
      <c r="J100" s="199">
        <f>J155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3648</v>
      </c>
      <c r="E101" s="198"/>
      <c r="F101" s="198"/>
      <c r="G101" s="198"/>
      <c r="H101" s="198"/>
      <c r="I101" s="198"/>
      <c r="J101" s="199">
        <f>J158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187</v>
      </c>
      <c r="E102" s="198"/>
      <c r="F102" s="198"/>
      <c r="G102" s="198"/>
      <c r="H102" s="198"/>
      <c r="I102" s="198"/>
      <c r="J102" s="199">
        <f>J185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2787</v>
      </c>
      <c r="E103" s="198"/>
      <c r="F103" s="198"/>
      <c r="G103" s="198"/>
      <c r="H103" s="198"/>
      <c r="I103" s="198"/>
      <c r="J103" s="199">
        <f>J196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189</v>
      </c>
      <c r="E104" s="198"/>
      <c r="F104" s="198"/>
      <c r="G104" s="198"/>
      <c r="H104" s="198"/>
      <c r="I104" s="198"/>
      <c r="J104" s="199">
        <f>J240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190</v>
      </c>
      <c r="E105" s="198"/>
      <c r="F105" s="198"/>
      <c r="G105" s="198"/>
      <c r="H105" s="198"/>
      <c r="I105" s="198"/>
      <c r="J105" s="199">
        <f>J248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Rekonstrukce sportovně - kulturního areálu TJ Juřina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004 - SO04 Úprava veřejné přístupové účelové komunikace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Valašské Meziříčí</v>
      </c>
      <c r="G119" s="41"/>
      <c r="H119" s="41"/>
      <c r="I119" s="33" t="s">
        <v>22</v>
      </c>
      <c r="J119" s="80" t="str">
        <f>IF(J12="","",J12)</f>
        <v>11. 1. 2023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Valašské Meziříčí</v>
      </c>
      <c r="G121" s="41"/>
      <c r="H121" s="41"/>
      <c r="I121" s="33" t="s">
        <v>30</v>
      </c>
      <c r="J121" s="37" t="str">
        <f>E21</f>
        <v>Ing.arch.Petr Klier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Fajfrová Irena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210</v>
      </c>
      <c r="D124" s="204" t="s">
        <v>61</v>
      </c>
      <c r="E124" s="204" t="s">
        <v>57</v>
      </c>
      <c r="F124" s="204" t="s">
        <v>58</v>
      </c>
      <c r="G124" s="204" t="s">
        <v>211</v>
      </c>
      <c r="H124" s="204" t="s">
        <v>212</v>
      </c>
      <c r="I124" s="204" t="s">
        <v>213</v>
      </c>
      <c r="J124" s="204" t="s">
        <v>178</v>
      </c>
      <c r="K124" s="205" t="s">
        <v>214</v>
      </c>
      <c r="L124" s="206"/>
      <c r="M124" s="101" t="s">
        <v>1</v>
      </c>
      <c r="N124" s="102" t="s">
        <v>40</v>
      </c>
      <c r="O124" s="102" t="s">
        <v>215</v>
      </c>
      <c r="P124" s="102" t="s">
        <v>216</v>
      </c>
      <c r="Q124" s="102" t="s">
        <v>217</v>
      </c>
      <c r="R124" s="102" t="s">
        <v>218</v>
      </c>
      <c r="S124" s="102" t="s">
        <v>219</v>
      </c>
      <c r="T124" s="103" t="s">
        <v>220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221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1154.7568114799999</v>
      </c>
      <c r="S125" s="105"/>
      <c r="T125" s="210">
        <f>T126</f>
        <v>576.072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180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222</v>
      </c>
      <c r="F126" s="215" t="s">
        <v>223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P127+P153+P155+P158+P185+P196+P240+P248</f>
        <v>0</v>
      </c>
      <c r="Q126" s="220"/>
      <c r="R126" s="221">
        <f>R127+R153+R155+R158+R185+R196+R240+R248</f>
        <v>1154.7568114799999</v>
      </c>
      <c r="S126" s="220"/>
      <c r="T126" s="222">
        <f>T127+T153+T155+T158+T185+T196+T240+T248</f>
        <v>576.072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224</v>
      </c>
      <c r="BK126" s="225">
        <f>BK127+BK153+BK155+BK158+BK185+BK196+BK240+BK248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225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SUM(P128:P152)</f>
        <v>0</v>
      </c>
      <c r="Q127" s="220"/>
      <c r="R127" s="221">
        <f>SUM(R128:R152)</f>
        <v>0.00728</v>
      </c>
      <c r="S127" s="220"/>
      <c r="T127" s="222">
        <f>SUM(T128:T152)</f>
        <v>576.072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224</v>
      </c>
      <c r="BK127" s="225">
        <f>SUM(BK128:BK152)</f>
        <v>0</v>
      </c>
    </row>
    <row r="128" s="2" customFormat="1" ht="24.15" customHeight="1">
      <c r="A128" s="39"/>
      <c r="B128" s="40"/>
      <c r="C128" s="228" t="s">
        <v>83</v>
      </c>
      <c r="D128" s="228" t="s">
        <v>226</v>
      </c>
      <c r="E128" s="229" t="s">
        <v>3649</v>
      </c>
      <c r="F128" s="230" t="s">
        <v>3650</v>
      </c>
      <c r="G128" s="231" t="s">
        <v>296</v>
      </c>
      <c r="H128" s="232">
        <v>762</v>
      </c>
      <c r="I128" s="233"/>
      <c r="J128" s="234">
        <f>ROUND(I128*H128,2)</f>
        <v>0</v>
      </c>
      <c r="K128" s="230" t="s">
        <v>230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0.44</v>
      </c>
      <c r="T128" s="238">
        <f>S128*H128</f>
        <v>335.28000000000003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231</v>
      </c>
      <c r="AT128" s="239" t="s">
        <v>226</v>
      </c>
      <c r="AU128" s="239" t="s">
        <v>85</v>
      </c>
      <c r="AY128" s="18" t="s">
        <v>224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231</v>
      </c>
      <c r="BM128" s="239" t="s">
        <v>3651</v>
      </c>
    </row>
    <row r="129" s="2" customFormat="1" ht="24.15" customHeight="1">
      <c r="A129" s="39"/>
      <c r="B129" s="40"/>
      <c r="C129" s="228" t="s">
        <v>85</v>
      </c>
      <c r="D129" s="228" t="s">
        <v>226</v>
      </c>
      <c r="E129" s="229" t="s">
        <v>3652</v>
      </c>
      <c r="F129" s="230" t="s">
        <v>3653</v>
      </c>
      <c r="G129" s="231" t="s">
        <v>296</v>
      </c>
      <c r="H129" s="232">
        <v>762</v>
      </c>
      <c r="I129" s="233"/>
      <c r="J129" s="234">
        <f>ROUND(I129*H129,2)</f>
        <v>0</v>
      </c>
      <c r="K129" s="230" t="s">
        <v>230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0.316</v>
      </c>
      <c r="T129" s="238">
        <f>S129*H129</f>
        <v>240.792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231</v>
      </c>
      <c r="AT129" s="239" t="s">
        <v>226</v>
      </c>
      <c r="AU129" s="239" t="s">
        <v>85</v>
      </c>
      <c r="AY129" s="18" t="s">
        <v>224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231</v>
      </c>
      <c r="BM129" s="239" t="s">
        <v>3654</v>
      </c>
    </row>
    <row r="130" s="14" customFormat="1">
      <c r="A130" s="14"/>
      <c r="B130" s="252"/>
      <c r="C130" s="253"/>
      <c r="D130" s="243" t="s">
        <v>233</v>
      </c>
      <c r="E130" s="254" t="s">
        <v>1</v>
      </c>
      <c r="F130" s="255" t="s">
        <v>1442</v>
      </c>
      <c r="G130" s="253"/>
      <c r="H130" s="256">
        <v>762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233</v>
      </c>
      <c r="AU130" s="262" t="s">
        <v>85</v>
      </c>
      <c r="AV130" s="14" t="s">
        <v>85</v>
      </c>
      <c r="AW130" s="14" t="s">
        <v>32</v>
      </c>
      <c r="AX130" s="14" t="s">
        <v>83</v>
      </c>
      <c r="AY130" s="262" t="s">
        <v>224</v>
      </c>
    </row>
    <row r="131" s="2" customFormat="1" ht="33" customHeight="1">
      <c r="A131" s="39"/>
      <c r="B131" s="40"/>
      <c r="C131" s="228" t="s">
        <v>243</v>
      </c>
      <c r="D131" s="228" t="s">
        <v>226</v>
      </c>
      <c r="E131" s="229" t="s">
        <v>3655</v>
      </c>
      <c r="F131" s="230" t="s">
        <v>3656</v>
      </c>
      <c r="G131" s="231" t="s">
        <v>229</v>
      </c>
      <c r="H131" s="232">
        <v>110</v>
      </c>
      <c r="I131" s="233"/>
      <c r="J131" s="234">
        <f>ROUND(I131*H131,2)</f>
        <v>0</v>
      </c>
      <c r="K131" s="230" t="s">
        <v>230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231</v>
      </c>
      <c r="AT131" s="239" t="s">
        <v>226</v>
      </c>
      <c r="AU131" s="239" t="s">
        <v>85</v>
      </c>
      <c r="AY131" s="18" t="s">
        <v>224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231</v>
      </c>
      <c r="BM131" s="239" t="s">
        <v>3657</v>
      </c>
    </row>
    <row r="132" s="13" customFormat="1">
      <c r="A132" s="13"/>
      <c r="B132" s="241"/>
      <c r="C132" s="242"/>
      <c r="D132" s="243" t="s">
        <v>233</v>
      </c>
      <c r="E132" s="244" t="s">
        <v>1</v>
      </c>
      <c r="F132" s="245" t="s">
        <v>3425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233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224</v>
      </c>
    </row>
    <row r="133" s="14" customFormat="1">
      <c r="A133" s="14"/>
      <c r="B133" s="252"/>
      <c r="C133" s="253"/>
      <c r="D133" s="243" t="s">
        <v>233</v>
      </c>
      <c r="E133" s="254" t="s">
        <v>3642</v>
      </c>
      <c r="F133" s="255" t="s">
        <v>3658</v>
      </c>
      <c r="G133" s="253"/>
      <c r="H133" s="256">
        <v>110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233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224</v>
      </c>
    </row>
    <row r="134" s="2" customFormat="1" ht="24.15" customHeight="1">
      <c r="A134" s="39"/>
      <c r="B134" s="40"/>
      <c r="C134" s="228" t="s">
        <v>231</v>
      </c>
      <c r="D134" s="228" t="s">
        <v>226</v>
      </c>
      <c r="E134" s="229" t="s">
        <v>3659</v>
      </c>
      <c r="F134" s="230" t="s">
        <v>3660</v>
      </c>
      <c r="G134" s="231" t="s">
        <v>229</v>
      </c>
      <c r="H134" s="232">
        <v>2.6000000000000001</v>
      </c>
      <c r="I134" s="233"/>
      <c r="J134" s="234">
        <f>ROUND(I134*H134,2)</f>
        <v>0</v>
      </c>
      <c r="K134" s="230" t="s">
        <v>230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231</v>
      </c>
      <c r="AT134" s="239" t="s">
        <v>226</v>
      </c>
      <c r="AU134" s="239" t="s">
        <v>85</v>
      </c>
      <c r="AY134" s="18" t="s">
        <v>224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231</v>
      </c>
      <c r="BM134" s="239" t="s">
        <v>3661</v>
      </c>
    </row>
    <row r="135" s="13" customFormat="1">
      <c r="A135" s="13"/>
      <c r="B135" s="241"/>
      <c r="C135" s="242"/>
      <c r="D135" s="243" t="s">
        <v>233</v>
      </c>
      <c r="E135" s="244" t="s">
        <v>1</v>
      </c>
      <c r="F135" s="245" t="s">
        <v>3662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233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224</v>
      </c>
    </row>
    <row r="136" s="14" customFormat="1">
      <c r="A136" s="14"/>
      <c r="B136" s="252"/>
      <c r="C136" s="253"/>
      <c r="D136" s="243" t="s">
        <v>233</v>
      </c>
      <c r="E136" s="254" t="s">
        <v>3643</v>
      </c>
      <c r="F136" s="255" t="s">
        <v>3663</v>
      </c>
      <c r="G136" s="253"/>
      <c r="H136" s="256">
        <v>2.6000000000000001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233</v>
      </c>
      <c r="AU136" s="262" t="s">
        <v>85</v>
      </c>
      <c r="AV136" s="14" t="s">
        <v>85</v>
      </c>
      <c r="AW136" s="14" t="s">
        <v>32</v>
      </c>
      <c r="AX136" s="14" t="s">
        <v>83</v>
      </c>
      <c r="AY136" s="262" t="s">
        <v>224</v>
      </c>
    </row>
    <row r="137" s="2" customFormat="1" ht="21.75" customHeight="1">
      <c r="A137" s="39"/>
      <c r="B137" s="40"/>
      <c r="C137" s="228" t="s">
        <v>264</v>
      </c>
      <c r="D137" s="228" t="s">
        <v>226</v>
      </c>
      <c r="E137" s="229" t="s">
        <v>3664</v>
      </c>
      <c r="F137" s="230" t="s">
        <v>3665</v>
      </c>
      <c r="G137" s="231" t="s">
        <v>296</v>
      </c>
      <c r="H137" s="232">
        <v>10.4</v>
      </c>
      <c r="I137" s="233"/>
      <c r="J137" s="234">
        <f>ROUND(I137*H137,2)</f>
        <v>0</v>
      </c>
      <c r="K137" s="230" t="s">
        <v>230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0.00069999999999999999</v>
      </c>
      <c r="R137" s="237">
        <f>Q137*H137</f>
        <v>0.00728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231</v>
      </c>
      <c r="AT137" s="239" t="s">
        <v>226</v>
      </c>
      <c r="AU137" s="239" t="s">
        <v>85</v>
      </c>
      <c r="AY137" s="18" t="s">
        <v>224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231</v>
      </c>
      <c r="BM137" s="239" t="s">
        <v>3666</v>
      </c>
    </row>
    <row r="138" s="14" customFormat="1">
      <c r="A138" s="14"/>
      <c r="B138" s="252"/>
      <c r="C138" s="253"/>
      <c r="D138" s="243" t="s">
        <v>233</v>
      </c>
      <c r="E138" s="254" t="s">
        <v>1</v>
      </c>
      <c r="F138" s="255" t="s">
        <v>3667</v>
      </c>
      <c r="G138" s="253"/>
      <c r="H138" s="256">
        <v>10.4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233</v>
      </c>
      <c r="AU138" s="262" t="s">
        <v>85</v>
      </c>
      <c r="AV138" s="14" t="s">
        <v>85</v>
      </c>
      <c r="AW138" s="14" t="s">
        <v>32</v>
      </c>
      <c r="AX138" s="14" t="s">
        <v>83</v>
      </c>
      <c r="AY138" s="262" t="s">
        <v>224</v>
      </c>
    </row>
    <row r="139" s="2" customFormat="1" ht="16.5" customHeight="1">
      <c r="A139" s="39"/>
      <c r="B139" s="40"/>
      <c r="C139" s="228" t="s">
        <v>270</v>
      </c>
      <c r="D139" s="228" t="s">
        <v>226</v>
      </c>
      <c r="E139" s="229" t="s">
        <v>3668</v>
      </c>
      <c r="F139" s="230" t="s">
        <v>3669</v>
      </c>
      <c r="G139" s="231" t="s">
        <v>296</v>
      </c>
      <c r="H139" s="232">
        <v>10.4</v>
      </c>
      <c r="I139" s="233"/>
      <c r="J139" s="234">
        <f>ROUND(I139*H139,2)</f>
        <v>0</v>
      </c>
      <c r="K139" s="230" t="s">
        <v>230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231</v>
      </c>
      <c r="AT139" s="239" t="s">
        <v>226</v>
      </c>
      <c r="AU139" s="239" t="s">
        <v>85</v>
      </c>
      <c r="AY139" s="18" t="s">
        <v>224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231</v>
      </c>
      <c r="BM139" s="239" t="s">
        <v>3670</v>
      </c>
    </row>
    <row r="140" s="2" customFormat="1" ht="33" customHeight="1">
      <c r="A140" s="39"/>
      <c r="B140" s="40"/>
      <c r="C140" s="228" t="s">
        <v>275</v>
      </c>
      <c r="D140" s="228" t="s">
        <v>226</v>
      </c>
      <c r="E140" s="229" t="s">
        <v>2432</v>
      </c>
      <c r="F140" s="230" t="s">
        <v>2433</v>
      </c>
      <c r="G140" s="231" t="s">
        <v>229</v>
      </c>
      <c r="H140" s="232">
        <v>110.527</v>
      </c>
      <c r="I140" s="233"/>
      <c r="J140" s="234">
        <f>ROUND(I140*H140,2)</f>
        <v>0</v>
      </c>
      <c r="K140" s="230" t="s">
        <v>230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231</v>
      </c>
      <c r="AT140" s="239" t="s">
        <v>226</v>
      </c>
      <c r="AU140" s="239" t="s">
        <v>85</v>
      </c>
      <c r="AY140" s="18" t="s">
        <v>224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231</v>
      </c>
      <c r="BM140" s="239" t="s">
        <v>3671</v>
      </c>
    </row>
    <row r="141" s="14" customFormat="1">
      <c r="A141" s="14"/>
      <c r="B141" s="252"/>
      <c r="C141" s="253"/>
      <c r="D141" s="243" t="s">
        <v>233</v>
      </c>
      <c r="E141" s="254" t="s">
        <v>3057</v>
      </c>
      <c r="F141" s="255" t="s">
        <v>3672</v>
      </c>
      <c r="G141" s="253"/>
      <c r="H141" s="256">
        <v>110.527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233</v>
      </c>
      <c r="AU141" s="262" t="s">
        <v>85</v>
      </c>
      <c r="AV141" s="14" t="s">
        <v>85</v>
      </c>
      <c r="AW141" s="14" t="s">
        <v>32</v>
      </c>
      <c r="AX141" s="14" t="s">
        <v>83</v>
      </c>
      <c r="AY141" s="262" t="s">
        <v>224</v>
      </c>
    </row>
    <row r="142" s="2" customFormat="1" ht="37.8" customHeight="1">
      <c r="A142" s="39"/>
      <c r="B142" s="40"/>
      <c r="C142" s="228" t="s">
        <v>293</v>
      </c>
      <c r="D142" s="228" t="s">
        <v>226</v>
      </c>
      <c r="E142" s="229" t="s">
        <v>2437</v>
      </c>
      <c r="F142" s="230" t="s">
        <v>2438</v>
      </c>
      <c r="G142" s="231" t="s">
        <v>229</v>
      </c>
      <c r="H142" s="232">
        <v>1105.27</v>
      </c>
      <c r="I142" s="233"/>
      <c r="J142" s="234">
        <f>ROUND(I142*H142,2)</f>
        <v>0</v>
      </c>
      <c r="K142" s="230" t="s">
        <v>230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231</v>
      </c>
      <c r="AT142" s="239" t="s">
        <v>226</v>
      </c>
      <c r="AU142" s="239" t="s">
        <v>85</v>
      </c>
      <c r="AY142" s="18" t="s">
        <v>224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231</v>
      </c>
      <c r="BM142" s="239" t="s">
        <v>3673</v>
      </c>
    </row>
    <row r="143" s="14" customFormat="1">
      <c r="A143" s="14"/>
      <c r="B143" s="252"/>
      <c r="C143" s="253"/>
      <c r="D143" s="243" t="s">
        <v>233</v>
      </c>
      <c r="E143" s="254" t="s">
        <v>1</v>
      </c>
      <c r="F143" s="255" t="s">
        <v>3077</v>
      </c>
      <c r="G143" s="253"/>
      <c r="H143" s="256">
        <v>1105.27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233</v>
      </c>
      <c r="AU143" s="262" t="s">
        <v>85</v>
      </c>
      <c r="AV143" s="14" t="s">
        <v>85</v>
      </c>
      <c r="AW143" s="14" t="s">
        <v>32</v>
      </c>
      <c r="AX143" s="14" t="s">
        <v>83</v>
      </c>
      <c r="AY143" s="262" t="s">
        <v>224</v>
      </c>
    </row>
    <row r="144" s="2" customFormat="1" ht="33" customHeight="1">
      <c r="A144" s="39"/>
      <c r="B144" s="40"/>
      <c r="C144" s="228" t="s">
        <v>303</v>
      </c>
      <c r="D144" s="228" t="s">
        <v>226</v>
      </c>
      <c r="E144" s="229" t="s">
        <v>2441</v>
      </c>
      <c r="F144" s="230" t="s">
        <v>2442</v>
      </c>
      <c r="G144" s="231" t="s">
        <v>332</v>
      </c>
      <c r="H144" s="232">
        <v>221.054</v>
      </c>
      <c r="I144" s="233"/>
      <c r="J144" s="234">
        <f>ROUND(I144*H144,2)</f>
        <v>0</v>
      </c>
      <c r="K144" s="230" t="s">
        <v>230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231</v>
      </c>
      <c r="AT144" s="239" t="s">
        <v>226</v>
      </c>
      <c r="AU144" s="239" t="s">
        <v>85</v>
      </c>
      <c r="AY144" s="18" t="s">
        <v>224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231</v>
      </c>
      <c r="BM144" s="239" t="s">
        <v>3674</v>
      </c>
    </row>
    <row r="145" s="14" customFormat="1">
      <c r="A145" s="14"/>
      <c r="B145" s="252"/>
      <c r="C145" s="253"/>
      <c r="D145" s="243" t="s">
        <v>233</v>
      </c>
      <c r="E145" s="254" t="s">
        <v>1</v>
      </c>
      <c r="F145" s="255" t="s">
        <v>3083</v>
      </c>
      <c r="G145" s="253"/>
      <c r="H145" s="256">
        <v>221.054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233</v>
      </c>
      <c r="AU145" s="262" t="s">
        <v>85</v>
      </c>
      <c r="AV145" s="14" t="s">
        <v>85</v>
      </c>
      <c r="AW145" s="14" t="s">
        <v>32</v>
      </c>
      <c r="AX145" s="14" t="s">
        <v>83</v>
      </c>
      <c r="AY145" s="262" t="s">
        <v>224</v>
      </c>
    </row>
    <row r="146" s="2" customFormat="1" ht="16.5" customHeight="1">
      <c r="A146" s="39"/>
      <c r="B146" s="40"/>
      <c r="C146" s="228" t="s">
        <v>316</v>
      </c>
      <c r="D146" s="228" t="s">
        <v>226</v>
      </c>
      <c r="E146" s="229" t="s">
        <v>2445</v>
      </c>
      <c r="F146" s="230" t="s">
        <v>2446</v>
      </c>
      <c r="G146" s="231" t="s">
        <v>229</v>
      </c>
      <c r="H146" s="232">
        <v>110.527</v>
      </c>
      <c r="I146" s="233"/>
      <c r="J146" s="234">
        <f>ROUND(I146*H146,2)</f>
        <v>0</v>
      </c>
      <c r="K146" s="230" t="s">
        <v>230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231</v>
      </c>
      <c r="AT146" s="239" t="s">
        <v>226</v>
      </c>
      <c r="AU146" s="239" t="s">
        <v>85</v>
      </c>
      <c r="AY146" s="18" t="s">
        <v>224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231</v>
      </c>
      <c r="BM146" s="239" t="s">
        <v>3675</v>
      </c>
    </row>
    <row r="147" s="14" customFormat="1">
      <c r="A147" s="14"/>
      <c r="B147" s="252"/>
      <c r="C147" s="253"/>
      <c r="D147" s="243" t="s">
        <v>233</v>
      </c>
      <c r="E147" s="254" t="s">
        <v>1</v>
      </c>
      <c r="F147" s="255" t="s">
        <v>3057</v>
      </c>
      <c r="G147" s="253"/>
      <c r="H147" s="256">
        <v>110.527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233</v>
      </c>
      <c r="AU147" s="262" t="s">
        <v>85</v>
      </c>
      <c r="AV147" s="14" t="s">
        <v>85</v>
      </c>
      <c r="AW147" s="14" t="s">
        <v>32</v>
      </c>
      <c r="AX147" s="14" t="s">
        <v>83</v>
      </c>
      <c r="AY147" s="262" t="s">
        <v>224</v>
      </c>
    </row>
    <row r="148" s="2" customFormat="1" ht="24.15" customHeight="1">
      <c r="A148" s="39"/>
      <c r="B148" s="40"/>
      <c r="C148" s="228" t="s">
        <v>321</v>
      </c>
      <c r="D148" s="228" t="s">
        <v>226</v>
      </c>
      <c r="E148" s="229" t="s">
        <v>2449</v>
      </c>
      <c r="F148" s="230" t="s">
        <v>2450</v>
      </c>
      <c r="G148" s="231" t="s">
        <v>229</v>
      </c>
      <c r="H148" s="232">
        <v>2.073</v>
      </c>
      <c r="I148" s="233"/>
      <c r="J148" s="234">
        <f>ROUND(I148*H148,2)</f>
        <v>0</v>
      </c>
      <c r="K148" s="230" t="s">
        <v>230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231</v>
      </c>
      <c r="AT148" s="239" t="s">
        <v>226</v>
      </c>
      <c r="AU148" s="239" t="s">
        <v>85</v>
      </c>
      <c r="AY148" s="18" t="s">
        <v>224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231</v>
      </c>
      <c r="BM148" s="239" t="s">
        <v>3676</v>
      </c>
    </row>
    <row r="149" s="14" customFormat="1">
      <c r="A149" s="14"/>
      <c r="B149" s="252"/>
      <c r="C149" s="253"/>
      <c r="D149" s="243" t="s">
        <v>233</v>
      </c>
      <c r="E149" s="254" t="s">
        <v>1</v>
      </c>
      <c r="F149" s="255" t="s">
        <v>3643</v>
      </c>
      <c r="G149" s="253"/>
      <c r="H149" s="256">
        <v>2.6000000000000001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233</v>
      </c>
      <c r="AU149" s="262" t="s">
        <v>85</v>
      </c>
      <c r="AV149" s="14" t="s">
        <v>85</v>
      </c>
      <c r="AW149" s="14" t="s">
        <v>32</v>
      </c>
      <c r="AX149" s="14" t="s">
        <v>76</v>
      </c>
      <c r="AY149" s="262" t="s">
        <v>224</v>
      </c>
    </row>
    <row r="150" s="14" customFormat="1">
      <c r="A150" s="14"/>
      <c r="B150" s="252"/>
      <c r="C150" s="253"/>
      <c r="D150" s="243" t="s">
        <v>233</v>
      </c>
      <c r="E150" s="254" t="s">
        <v>1</v>
      </c>
      <c r="F150" s="255" t="s">
        <v>3677</v>
      </c>
      <c r="G150" s="253"/>
      <c r="H150" s="256">
        <v>-0.52700000000000002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233</v>
      </c>
      <c r="AU150" s="262" t="s">
        <v>85</v>
      </c>
      <c r="AV150" s="14" t="s">
        <v>85</v>
      </c>
      <c r="AW150" s="14" t="s">
        <v>32</v>
      </c>
      <c r="AX150" s="14" t="s">
        <v>76</v>
      </c>
      <c r="AY150" s="262" t="s">
        <v>224</v>
      </c>
    </row>
    <row r="151" s="15" customFormat="1">
      <c r="A151" s="15"/>
      <c r="B151" s="263"/>
      <c r="C151" s="264"/>
      <c r="D151" s="243" t="s">
        <v>233</v>
      </c>
      <c r="E151" s="265" t="s">
        <v>3645</v>
      </c>
      <c r="F151" s="266" t="s">
        <v>237</v>
      </c>
      <c r="G151" s="264"/>
      <c r="H151" s="267">
        <v>2.073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3" t="s">
        <v>233</v>
      </c>
      <c r="AU151" s="273" t="s">
        <v>85</v>
      </c>
      <c r="AV151" s="15" t="s">
        <v>231</v>
      </c>
      <c r="AW151" s="15" t="s">
        <v>32</v>
      </c>
      <c r="AX151" s="15" t="s">
        <v>83</v>
      </c>
      <c r="AY151" s="273" t="s">
        <v>224</v>
      </c>
    </row>
    <row r="152" s="2" customFormat="1" ht="24.15" customHeight="1">
      <c r="A152" s="39"/>
      <c r="B152" s="40"/>
      <c r="C152" s="228" t="s">
        <v>8</v>
      </c>
      <c r="D152" s="228" t="s">
        <v>226</v>
      </c>
      <c r="E152" s="229" t="s">
        <v>3678</v>
      </c>
      <c r="F152" s="230" t="s">
        <v>3679</v>
      </c>
      <c r="G152" s="231" t="s">
        <v>296</v>
      </c>
      <c r="H152" s="232">
        <v>1000</v>
      </c>
      <c r="I152" s="233"/>
      <c r="J152" s="234">
        <f>ROUND(I152*H152,2)</f>
        <v>0</v>
      </c>
      <c r="K152" s="230" t="s">
        <v>230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231</v>
      </c>
      <c r="AT152" s="239" t="s">
        <v>226</v>
      </c>
      <c r="AU152" s="239" t="s">
        <v>85</v>
      </c>
      <c r="AY152" s="18" t="s">
        <v>224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231</v>
      </c>
      <c r="BM152" s="239" t="s">
        <v>3680</v>
      </c>
    </row>
    <row r="153" s="12" customFormat="1" ht="22.8" customHeight="1">
      <c r="A153" s="12"/>
      <c r="B153" s="212"/>
      <c r="C153" s="213"/>
      <c r="D153" s="214" t="s">
        <v>75</v>
      </c>
      <c r="E153" s="226" t="s">
        <v>85</v>
      </c>
      <c r="F153" s="226" t="s">
        <v>302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P154</f>
        <v>0</v>
      </c>
      <c r="Q153" s="220"/>
      <c r="R153" s="221">
        <f>R154</f>
        <v>112.57950000000001</v>
      </c>
      <c r="S153" s="220"/>
      <c r="T153" s="222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83</v>
      </c>
      <c r="AT153" s="224" t="s">
        <v>75</v>
      </c>
      <c r="AU153" s="224" t="s">
        <v>83</v>
      </c>
      <c r="AY153" s="223" t="s">
        <v>224</v>
      </c>
      <c r="BK153" s="225">
        <f>BK154</f>
        <v>0</v>
      </c>
    </row>
    <row r="154" s="2" customFormat="1" ht="44.25" customHeight="1">
      <c r="A154" s="39"/>
      <c r="B154" s="40"/>
      <c r="C154" s="228" t="s">
        <v>329</v>
      </c>
      <c r="D154" s="228" t="s">
        <v>226</v>
      </c>
      <c r="E154" s="229" t="s">
        <v>3681</v>
      </c>
      <c r="F154" s="230" t="s">
        <v>3682</v>
      </c>
      <c r="G154" s="231" t="s">
        <v>416</v>
      </c>
      <c r="H154" s="232">
        <v>550</v>
      </c>
      <c r="I154" s="233"/>
      <c r="J154" s="234">
        <f>ROUND(I154*H154,2)</f>
        <v>0</v>
      </c>
      <c r="K154" s="230" t="s">
        <v>230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0.20469000000000001</v>
      </c>
      <c r="R154" s="237">
        <f>Q154*H154</f>
        <v>112.57950000000001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231</v>
      </c>
      <c r="AT154" s="239" t="s">
        <v>226</v>
      </c>
      <c r="AU154" s="239" t="s">
        <v>85</v>
      </c>
      <c r="AY154" s="18" t="s">
        <v>224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231</v>
      </c>
      <c r="BM154" s="239" t="s">
        <v>3683</v>
      </c>
    </row>
    <row r="155" s="12" customFormat="1" ht="22.8" customHeight="1">
      <c r="A155" s="12"/>
      <c r="B155" s="212"/>
      <c r="C155" s="213"/>
      <c r="D155" s="214" t="s">
        <v>75</v>
      </c>
      <c r="E155" s="226" t="s">
        <v>231</v>
      </c>
      <c r="F155" s="226" t="s">
        <v>512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SUM(P156:P157)</f>
        <v>0</v>
      </c>
      <c r="Q155" s="220"/>
      <c r="R155" s="221">
        <f>SUM(R156:R157)</f>
        <v>0.47787999999999997</v>
      </c>
      <c r="S155" s="220"/>
      <c r="T155" s="22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83</v>
      </c>
      <c r="AT155" s="224" t="s">
        <v>75</v>
      </c>
      <c r="AU155" s="224" t="s">
        <v>83</v>
      </c>
      <c r="AY155" s="223" t="s">
        <v>224</v>
      </c>
      <c r="BK155" s="225">
        <f>SUM(BK156:BK157)</f>
        <v>0</v>
      </c>
    </row>
    <row r="156" s="2" customFormat="1" ht="21.75" customHeight="1">
      <c r="A156" s="39"/>
      <c r="B156" s="40"/>
      <c r="C156" s="228" t="s">
        <v>337</v>
      </c>
      <c r="D156" s="228" t="s">
        <v>226</v>
      </c>
      <c r="E156" s="229" t="s">
        <v>3684</v>
      </c>
      <c r="F156" s="230" t="s">
        <v>3685</v>
      </c>
      <c r="G156" s="231" t="s">
        <v>398</v>
      </c>
      <c r="H156" s="232">
        <v>2</v>
      </c>
      <c r="I156" s="233"/>
      <c r="J156" s="234">
        <f>ROUND(I156*H156,2)</f>
        <v>0</v>
      </c>
      <c r="K156" s="230" t="s">
        <v>230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0.22394</v>
      </c>
      <c r="R156" s="237">
        <f>Q156*H156</f>
        <v>0.44788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231</v>
      </c>
      <c r="AT156" s="239" t="s">
        <v>226</v>
      </c>
      <c r="AU156" s="239" t="s">
        <v>85</v>
      </c>
      <c r="AY156" s="18" t="s">
        <v>224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231</v>
      </c>
      <c r="BM156" s="239" t="s">
        <v>3686</v>
      </c>
    </row>
    <row r="157" s="2" customFormat="1" ht="16.5" customHeight="1">
      <c r="A157" s="39"/>
      <c r="B157" s="40"/>
      <c r="C157" s="285" t="s">
        <v>355</v>
      </c>
      <c r="D157" s="285" t="s">
        <v>420</v>
      </c>
      <c r="E157" s="286" t="s">
        <v>3687</v>
      </c>
      <c r="F157" s="287" t="s">
        <v>3688</v>
      </c>
      <c r="G157" s="288" t="s">
        <v>398</v>
      </c>
      <c r="H157" s="289">
        <v>2</v>
      </c>
      <c r="I157" s="290"/>
      <c r="J157" s="291">
        <f>ROUND(I157*H157,2)</f>
        <v>0</v>
      </c>
      <c r="K157" s="287" t="s">
        <v>230</v>
      </c>
      <c r="L157" s="292"/>
      <c r="M157" s="293" t="s">
        <v>1</v>
      </c>
      <c r="N157" s="294" t="s">
        <v>41</v>
      </c>
      <c r="O157" s="92"/>
      <c r="P157" s="237">
        <f>O157*H157</f>
        <v>0</v>
      </c>
      <c r="Q157" s="237">
        <v>0.014999999999999999</v>
      </c>
      <c r="R157" s="237">
        <f>Q157*H157</f>
        <v>0.029999999999999999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293</v>
      </c>
      <c r="AT157" s="239" t="s">
        <v>420</v>
      </c>
      <c r="AU157" s="239" t="s">
        <v>85</v>
      </c>
      <c r="AY157" s="18" t="s">
        <v>224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231</v>
      </c>
      <c r="BM157" s="239" t="s">
        <v>3689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264</v>
      </c>
      <c r="F158" s="226" t="s">
        <v>3690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SUM(P159:P184)</f>
        <v>0</v>
      </c>
      <c r="Q158" s="220"/>
      <c r="R158" s="221">
        <f>SUM(R159:R184)</f>
        <v>941.50009000000011</v>
      </c>
      <c r="S158" s="220"/>
      <c r="T158" s="222">
        <f>SUM(T159:T184)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224</v>
      </c>
      <c r="BK158" s="225">
        <f>SUM(BK159:BK184)</f>
        <v>0</v>
      </c>
    </row>
    <row r="159" s="2" customFormat="1" ht="21.75" customHeight="1">
      <c r="A159" s="39"/>
      <c r="B159" s="40"/>
      <c r="C159" s="228" t="s">
        <v>363</v>
      </c>
      <c r="D159" s="228" t="s">
        <v>226</v>
      </c>
      <c r="E159" s="229" t="s">
        <v>3514</v>
      </c>
      <c r="F159" s="230" t="s">
        <v>3515</v>
      </c>
      <c r="G159" s="231" t="s">
        <v>296</v>
      </c>
      <c r="H159" s="232">
        <v>87.950000000000003</v>
      </c>
      <c r="I159" s="233"/>
      <c r="J159" s="234">
        <f>ROUND(I159*H159,2)</f>
        <v>0</v>
      </c>
      <c r="K159" s="230" t="s">
        <v>230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0.23000000000000001</v>
      </c>
      <c r="R159" s="237">
        <f>Q159*H159</f>
        <v>20.2285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231</v>
      </c>
      <c r="AT159" s="239" t="s">
        <v>226</v>
      </c>
      <c r="AU159" s="239" t="s">
        <v>85</v>
      </c>
      <c r="AY159" s="18" t="s">
        <v>224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231</v>
      </c>
      <c r="BM159" s="239" t="s">
        <v>3691</v>
      </c>
    </row>
    <row r="160" s="13" customFormat="1">
      <c r="A160" s="13"/>
      <c r="B160" s="241"/>
      <c r="C160" s="242"/>
      <c r="D160" s="243" t="s">
        <v>233</v>
      </c>
      <c r="E160" s="244" t="s">
        <v>1</v>
      </c>
      <c r="F160" s="245" t="s">
        <v>3692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233</v>
      </c>
      <c r="AU160" s="251" t="s">
        <v>85</v>
      </c>
      <c r="AV160" s="13" t="s">
        <v>83</v>
      </c>
      <c r="AW160" s="13" t="s">
        <v>32</v>
      </c>
      <c r="AX160" s="13" t="s">
        <v>76</v>
      </c>
      <c r="AY160" s="251" t="s">
        <v>224</v>
      </c>
    </row>
    <row r="161" s="14" customFormat="1">
      <c r="A161" s="14"/>
      <c r="B161" s="252"/>
      <c r="C161" s="253"/>
      <c r="D161" s="243" t="s">
        <v>233</v>
      </c>
      <c r="E161" s="254" t="s">
        <v>1</v>
      </c>
      <c r="F161" s="255" t="s">
        <v>3693</v>
      </c>
      <c r="G161" s="253"/>
      <c r="H161" s="256">
        <v>33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233</v>
      </c>
      <c r="AU161" s="262" t="s">
        <v>85</v>
      </c>
      <c r="AV161" s="14" t="s">
        <v>85</v>
      </c>
      <c r="AW161" s="14" t="s">
        <v>32</v>
      </c>
      <c r="AX161" s="14" t="s">
        <v>76</v>
      </c>
      <c r="AY161" s="262" t="s">
        <v>224</v>
      </c>
    </row>
    <row r="162" s="14" customFormat="1">
      <c r="A162" s="14"/>
      <c r="B162" s="252"/>
      <c r="C162" s="253"/>
      <c r="D162" s="243" t="s">
        <v>233</v>
      </c>
      <c r="E162" s="254" t="s">
        <v>1</v>
      </c>
      <c r="F162" s="255" t="s">
        <v>3694</v>
      </c>
      <c r="G162" s="253"/>
      <c r="H162" s="256">
        <v>35.369999999999997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233</v>
      </c>
      <c r="AU162" s="262" t="s">
        <v>85</v>
      </c>
      <c r="AV162" s="14" t="s">
        <v>85</v>
      </c>
      <c r="AW162" s="14" t="s">
        <v>32</v>
      </c>
      <c r="AX162" s="14" t="s">
        <v>76</v>
      </c>
      <c r="AY162" s="262" t="s">
        <v>224</v>
      </c>
    </row>
    <row r="163" s="14" customFormat="1">
      <c r="A163" s="14"/>
      <c r="B163" s="252"/>
      <c r="C163" s="253"/>
      <c r="D163" s="243" t="s">
        <v>233</v>
      </c>
      <c r="E163" s="254" t="s">
        <v>1</v>
      </c>
      <c r="F163" s="255" t="s">
        <v>3695</v>
      </c>
      <c r="G163" s="253"/>
      <c r="H163" s="256">
        <v>19.579999999999998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233</v>
      </c>
      <c r="AU163" s="262" t="s">
        <v>85</v>
      </c>
      <c r="AV163" s="14" t="s">
        <v>85</v>
      </c>
      <c r="AW163" s="14" t="s">
        <v>32</v>
      </c>
      <c r="AX163" s="14" t="s">
        <v>76</v>
      </c>
      <c r="AY163" s="262" t="s">
        <v>224</v>
      </c>
    </row>
    <row r="164" s="15" customFormat="1">
      <c r="A164" s="15"/>
      <c r="B164" s="263"/>
      <c r="C164" s="264"/>
      <c r="D164" s="243" t="s">
        <v>233</v>
      </c>
      <c r="E164" s="265" t="s">
        <v>1</v>
      </c>
      <c r="F164" s="266" t="s">
        <v>237</v>
      </c>
      <c r="G164" s="264"/>
      <c r="H164" s="267">
        <v>87.950000000000003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3" t="s">
        <v>233</v>
      </c>
      <c r="AU164" s="273" t="s">
        <v>85</v>
      </c>
      <c r="AV164" s="15" t="s">
        <v>231</v>
      </c>
      <c r="AW164" s="15" t="s">
        <v>32</v>
      </c>
      <c r="AX164" s="15" t="s">
        <v>83</v>
      </c>
      <c r="AY164" s="273" t="s">
        <v>224</v>
      </c>
    </row>
    <row r="165" s="2" customFormat="1" ht="16.5" customHeight="1">
      <c r="A165" s="39"/>
      <c r="B165" s="40"/>
      <c r="C165" s="228" t="s">
        <v>369</v>
      </c>
      <c r="D165" s="228" t="s">
        <v>226</v>
      </c>
      <c r="E165" s="229" t="s">
        <v>3696</v>
      </c>
      <c r="F165" s="230" t="s">
        <v>3697</v>
      </c>
      <c r="G165" s="231" t="s">
        <v>296</v>
      </c>
      <c r="H165" s="232">
        <v>223</v>
      </c>
      <c r="I165" s="233"/>
      <c r="J165" s="234">
        <f>ROUND(I165*H165,2)</f>
        <v>0</v>
      </c>
      <c r="K165" s="230" t="s">
        <v>230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0.34499999999999997</v>
      </c>
      <c r="R165" s="237">
        <f>Q165*H165</f>
        <v>76.934999999999988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231</v>
      </c>
      <c r="AT165" s="239" t="s">
        <v>226</v>
      </c>
      <c r="AU165" s="239" t="s">
        <v>85</v>
      </c>
      <c r="AY165" s="18" t="s">
        <v>224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231</v>
      </c>
      <c r="BM165" s="239" t="s">
        <v>3698</v>
      </c>
    </row>
    <row r="166" s="2" customFormat="1" ht="16.5" customHeight="1">
      <c r="A166" s="39"/>
      <c r="B166" s="40"/>
      <c r="C166" s="228" t="s">
        <v>378</v>
      </c>
      <c r="D166" s="228" t="s">
        <v>226</v>
      </c>
      <c r="E166" s="229" t="s">
        <v>3699</v>
      </c>
      <c r="F166" s="230" t="s">
        <v>3700</v>
      </c>
      <c r="G166" s="231" t="s">
        <v>296</v>
      </c>
      <c r="H166" s="232">
        <v>656</v>
      </c>
      <c r="I166" s="233"/>
      <c r="J166" s="234">
        <f>ROUND(I166*H166,2)</f>
        <v>0</v>
      </c>
      <c r="K166" s="230" t="s">
        <v>230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0.46000000000000002</v>
      </c>
      <c r="R166" s="237">
        <f>Q166*H166</f>
        <v>301.75999999999999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231</v>
      </c>
      <c r="AT166" s="239" t="s">
        <v>226</v>
      </c>
      <c r="AU166" s="239" t="s">
        <v>85</v>
      </c>
      <c r="AY166" s="18" t="s">
        <v>224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231</v>
      </c>
      <c r="BM166" s="239" t="s">
        <v>3701</v>
      </c>
    </row>
    <row r="167" s="2" customFormat="1" ht="33" customHeight="1">
      <c r="A167" s="39"/>
      <c r="B167" s="40"/>
      <c r="C167" s="228" t="s">
        <v>395</v>
      </c>
      <c r="D167" s="228" t="s">
        <v>226</v>
      </c>
      <c r="E167" s="229" t="s">
        <v>3702</v>
      </c>
      <c r="F167" s="230" t="s">
        <v>3703</v>
      </c>
      <c r="G167" s="231" t="s">
        <v>296</v>
      </c>
      <c r="H167" s="232">
        <v>656</v>
      </c>
      <c r="I167" s="233"/>
      <c r="J167" s="234">
        <f>ROUND(I167*H167,2)</f>
        <v>0</v>
      </c>
      <c r="K167" s="230" t="s">
        <v>230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0.18462999999999999</v>
      </c>
      <c r="R167" s="237">
        <f>Q167*H167</f>
        <v>121.11727999999999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231</v>
      </c>
      <c r="AT167" s="239" t="s">
        <v>226</v>
      </c>
      <c r="AU167" s="239" t="s">
        <v>85</v>
      </c>
      <c r="AY167" s="18" t="s">
        <v>224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231</v>
      </c>
      <c r="BM167" s="239" t="s">
        <v>3704</v>
      </c>
    </row>
    <row r="168" s="2" customFormat="1" ht="24.15" customHeight="1">
      <c r="A168" s="39"/>
      <c r="B168" s="40"/>
      <c r="C168" s="228" t="s">
        <v>401</v>
      </c>
      <c r="D168" s="228" t="s">
        <v>226</v>
      </c>
      <c r="E168" s="229" t="s">
        <v>3705</v>
      </c>
      <c r="F168" s="230" t="s">
        <v>3706</v>
      </c>
      <c r="G168" s="231" t="s">
        <v>296</v>
      </c>
      <c r="H168" s="232">
        <v>223</v>
      </c>
      <c r="I168" s="233"/>
      <c r="J168" s="234">
        <f>ROUND(I168*H168,2)</f>
        <v>0</v>
      </c>
      <c r="K168" s="230" t="s">
        <v>230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0.30651</v>
      </c>
      <c r="R168" s="237">
        <f>Q168*H168</f>
        <v>68.351730000000003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231</v>
      </c>
      <c r="AT168" s="239" t="s">
        <v>226</v>
      </c>
      <c r="AU168" s="239" t="s">
        <v>85</v>
      </c>
      <c r="AY168" s="18" t="s">
        <v>224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231</v>
      </c>
      <c r="BM168" s="239" t="s">
        <v>3707</v>
      </c>
    </row>
    <row r="169" s="14" customFormat="1">
      <c r="A169" s="14"/>
      <c r="B169" s="252"/>
      <c r="C169" s="253"/>
      <c r="D169" s="243" t="s">
        <v>233</v>
      </c>
      <c r="E169" s="254" t="s">
        <v>1</v>
      </c>
      <c r="F169" s="255" t="s">
        <v>3708</v>
      </c>
      <c r="G169" s="253"/>
      <c r="H169" s="256">
        <v>223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233</v>
      </c>
      <c r="AU169" s="262" t="s">
        <v>85</v>
      </c>
      <c r="AV169" s="14" t="s">
        <v>85</v>
      </c>
      <c r="AW169" s="14" t="s">
        <v>32</v>
      </c>
      <c r="AX169" s="14" t="s">
        <v>83</v>
      </c>
      <c r="AY169" s="262" t="s">
        <v>224</v>
      </c>
    </row>
    <row r="170" s="2" customFormat="1" ht="24.15" customHeight="1">
      <c r="A170" s="39"/>
      <c r="B170" s="40"/>
      <c r="C170" s="228" t="s">
        <v>7</v>
      </c>
      <c r="D170" s="228" t="s">
        <v>226</v>
      </c>
      <c r="E170" s="229" t="s">
        <v>3709</v>
      </c>
      <c r="F170" s="230" t="s">
        <v>3710</v>
      </c>
      <c r="G170" s="231" t="s">
        <v>296</v>
      </c>
      <c r="H170" s="232">
        <v>656</v>
      </c>
      <c r="I170" s="233"/>
      <c r="J170" s="234">
        <f>ROUND(I170*H170,2)</f>
        <v>0</v>
      </c>
      <c r="K170" s="230" t="s">
        <v>230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0.33206000000000002</v>
      </c>
      <c r="R170" s="237">
        <f>Q170*H170</f>
        <v>217.83136000000002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231</v>
      </c>
      <c r="AT170" s="239" t="s">
        <v>226</v>
      </c>
      <c r="AU170" s="239" t="s">
        <v>85</v>
      </c>
      <c r="AY170" s="18" t="s">
        <v>224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231</v>
      </c>
      <c r="BM170" s="239" t="s">
        <v>3711</v>
      </c>
    </row>
    <row r="171" s="2" customFormat="1" ht="24.15" customHeight="1">
      <c r="A171" s="39"/>
      <c r="B171" s="40"/>
      <c r="C171" s="228" t="s">
        <v>409</v>
      </c>
      <c r="D171" s="228" t="s">
        <v>226</v>
      </c>
      <c r="E171" s="229" t="s">
        <v>3712</v>
      </c>
      <c r="F171" s="230" t="s">
        <v>3713</v>
      </c>
      <c r="G171" s="231" t="s">
        <v>296</v>
      </c>
      <c r="H171" s="232">
        <v>656</v>
      </c>
      <c r="I171" s="233"/>
      <c r="J171" s="234">
        <f>ROUND(I171*H171,2)</f>
        <v>0</v>
      </c>
      <c r="K171" s="230" t="s">
        <v>230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0.0060099999999999997</v>
      </c>
      <c r="R171" s="237">
        <f>Q171*H171</f>
        <v>3.9425599999999998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231</v>
      </c>
      <c r="AT171" s="239" t="s">
        <v>226</v>
      </c>
      <c r="AU171" s="239" t="s">
        <v>85</v>
      </c>
      <c r="AY171" s="18" t="s">
        <v>224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231</v>
      </c>
      <c r="BM171" s="239" t="s">
        <v>3714</v>
      </c>
    </row>
    <row r="172" s="2" customFormat="1" ht="24.15" customHeight="1">
      <c r="A172" s="39"/>
      <c r="B172" s="40"/>
      <c r="C172" s="228" t="s">
        <v>413</v>
      </c>
      <c r="D172" s="228" t="s">
        <v>226</v>
      </c>
      <c r="E172" s="229" t="s">
        <v>3715</v>
      </c>
      <c r="F172" s="230" t="s">
        <v>3716</v>
      </c>
      <c r="G172" s="231" t="s">
        <v>296</v>
      </c>
      <c r="H172" s="232">
        <v>1312</v>
      </c>
      <c r="I172" s="233"/>
      <c r="J172" s="234">
        <f>ROUND(I172*H172,2)</f>
        <v>0</v>
      </c>
      <c r="K172" s="230" t="s">
        <v>230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0.00071000000000000002</v>
      </c>
      <c r="R172" s="237">
        <f>Q172*H172</f>
        <v>0.93152000000000001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231</v>
      </c>
      <c r="AT172" s="239" t="s">
        <v>226</v>
      </c>
      <c r="AU172" s="239" t="s">
        <v>85</v>
      </c>
      <c r="AY172" s="18" t="s">
        <v>224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231</v>
      </c>
      <c r="BM172" s="239" t="s">
        <v>3717</v>
      </c>
    </row>
    <row r="173" s="14" customFormat="1">
      <c r="A173" s="14"/>
      <c r="B173" s="252"/>
      <c r="C173" s="253"/>
      <c r="D173" s="243" t="s">
        <v>233</v>
      </c>
      <c r="E173" s="254" t="s">
        <v>1</v>
      </c>
      <c r="F173" s="255" t="s">
        <v>3718</v>
      </c>
      <c r="G173" s="253"/>
      <c r="H173" s="256">
        <v>1312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233</v>
      </c>
      <c r="AU173" s="262" t="s">
        <v>85</v>
      </c>
      <c r="AV173" s="14" t="s">
        <v>85</v>
      </c>
      <c r="AW173" s="14" t="s">
        <v>32</v>
      </c>
      <c r="AX173" s="14" t="s">
        <v>83</v>
      </c>
      <c r="AY173" s="262" t="s">
        <v>224</v>
      </c>
    </row>
    <row r="174" s="2" customFormat="1" ht="33" customHeight="1">
      <c r="A174" s="39"/>
      <c r="B174" s="40"/>
      <c r="C174" s="228" t="s">
        <v>419</v>
      </c>
      <c r="D174" s="228" t="s">
        <v>226</v>
      </c>
      <c r="E174" s="229" t="s">
        <v>3719</v>
      </c>
      <c r="F174" s="230" t="s">
        <v>3720</v>
      </c>
      <c r="G174" s="231" t="s">
        <v>296</v>
      </c>
      <c r="H174" s="232">
        <v>656</v>
      </c>
      <c r="I174" s="233"/>
      <c r="J174" s="234">
        <f>ROUND(I174*H174,2)</f>
        <v>0</v>
      </c>
      <c r="K174" s="230" t="s">
        <v>230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0.10373</v>
      </c>
      <c r="R174" s="237">
        <f>Q174*H174</f>
        <v>68.046880000000002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231</v>
      </c>
      <c r="AT174" s="239" t="s">
        <v>226</v>
      </c>
      <c r="AU174" s="239" t="s">
        <v>85</v>
      </c>
      <c r="AY174" s="18" t="s">
        <v>224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231</v>
      </c>
      <c r="BM174" s="239" t="s">
        <v>3721</v>
      </c>
    </row>
    <row r="175" s="13" customFormat="1">
      <c r="A175" s="13"/>
      <c r="B175" s="241"/>
      <c r="C175" s="242"/>
      <c r="D175" s="243" t="s">
        <v>233</v>
      </c>
      <c r="E175" s="244" t="s">
        <v>1</v>
      </c>
      <c r="F175" s="245" t="s">
        <v>3722</v>
      </c>
      <c r="G175" s="242"/>
      <c r="H175" s="244" t="s">
        <v>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233</v>
      </c>
      <c r="AU175" s="251" t="s">
        <v>85</v>
      </c>
      <c r="AV175" s="13" t="s">
        <v>83</v>
      </c>
      <c r="AW175" s="13" t="s">
        <v>32</v>
      </c>
      <c r="AX175" s="13" t="s">
        <v>76</v>
      </c>
      <c r="AY175" s="251" t="s">
        <v>224</v>
      </c>
    </row>
    <row r="176" s="14" customFormat="1">
      <c r="A176" s="14"/>
      <c r="B176" s="252"/>
      <c r="C176" s="253"/>
      <c r="D176" s="243" t="s">
        <v>233</v>
      </c>
      <c r="E176" s="254" t="s">
        <v>1</v>
      </c>
      <c r="F176" s="255" t="s">
        <v>3723</v>
      </c>
      <c r="G176" s="253"/>
      <c r="H176" s="256">
        <v>656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233</v>
      </c>
      <c r="AU176" s="262" t="s">
        <v>85</v>
      </c>
      <c r="AV176" s="14" t="s">
        <v>85</v>
      </c>
      <c r="AW176" s="14" t="s">
        <v>32</v>
      </c>
      <c r="AX176" s="14" t="s">
        <v>83</v>
      </c>
      <c r="AY176" s="262" t="s">
        <v>224</v>
      </c>
    </row>
    <row r="177" s="2" customFormat="1" ht="76.35" customHeight="1">
      <c r="A177" s="39"/>
      <c r="B177" s="40"/>
      <c r="C177" s="228" t="s">
        <v>424</v>
      </c>
      <c r="D177" s="228" t="s">
        <v>226</v>
      </c>
      <c r="E177" s="229" t="s">
        <v>3724</v>
      </c>
      <c r="F177" s="230" t="s">
        <v>3725</v>
      </c>
      <c r="G177" s="231" t="s">
        <v>296</v>
      </c>
      <c r="H177" s="232">
        <v>223</v>
      </c>
      <c r="I177" s="233"/>
      <c r="J177" s="234">
        <f>ROUND(I177*H177,2)</f>
        <v>0</v>
      </c>
      <c r="K177" s="230" t="s">
        <v>230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0.11162</v>
      </c>
      <c r="R177" s="237">
        <f>Q177*H177</f>
        <v>24.891259999999999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231</v>
      </c>
      <c r="AT177" s="239" t="s">
        <v>226</v>
      </c>
      <c r="AU177" s="239" t="s">
        <v>85</v>
      </c>
      <c r="AY177" s="18" t="s">
        <v>224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231</v>
      </c>
      <c r="BM177" s="239" t="s">
        <v>3726</v>
      </c>
    </row>
    <row r="178" s="14" customFormat="1">
      <c r="A178" s="14"/>
      <c r="B178" s="252"/>
      <c r="C178" s="253"/>
      <c r="D178" s="243" t="s">
        <v>233</v>
      </c>
      <c r="E178" s="254" t="s">
        <v>1</v>
      </c>
      <c r="F178" s="255" t="s">
        <v>3727</v>
      </c>
      <c r="G178" s="253"/>
      <c r="H178" s="256">
        <v>195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233</v>
      </c>
      <c r="AU178" s="262" t="s">
        <v>85</v>
      </c>
      <c r="AV178" s="14" t="s">
        <v>85</v>
      </c>
      <c r="AW178" s="14" t="s">
        <v>32</v>
      </c>
      <c r="AX178" s="14" t="s">
        <v>76</v>
      </c>
      <c r="AY178" s="262" t="s">
        <v>224</v>
      </c>
    </row>
    <row r="179" s="14" customFormat="1">
      <c r="A179" s="14"/>
      <c r="B179" s="252"/>
      <c r="C179" s="253"/>
      <c r="D179" s="243" t="s">
        <v>233</v>
      </c>
      <c r="E179" s="254" t="s">
        <v>1</v>
      </c>
      <c r="F179" s="255" t="s">
        <v>3728</v>
      </c>
      <c r="G179" s="253"/>
      <c r="H179" s="256">
        <v>28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233</v>
      </c>
      <c r="AU179" s="262" t="s">
        <v>85</v>
      </c>
      <c r="AV179" s="14" t="s">
        <v>85</v>
      </c>
      <c r="AW179" s="14" t="s">
        <v>32</v>
      </c>
      <c r="AX179" s="14" t="s">
        <v>76</v>
      </c>
      <c r="AY179" s="262" t="s">
        <v>224</v>
      </c>
    </row>
    <row r="180" s="15" customFormat="1">
      <c r="A180" s="15"/>
      <c r="B180" s="263"/>
      <c r="C180" s="264"/>
      <c r="D180" s="243" t="s">
        <v>233</v>
      </c>
      <c r="E180" s="265" t="s">
        <v>1</v>
      </c>
      <c r="F180" s="266" t="s">
        <v>237</v>
      </c>
      <c r="G180" s="264"/>
      <c r="H180" s="267">
        <v>223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3" t="s">
        <v>233</v>
      </c>
      <c r="AU180" s="273" t="s">
        <v>85</v>
      </c>
      <c r="AV180" s="15" t="s">
        <v>231</v>
      </c>
      <c r="AW180" s="15" t="s">
        <v>32</v>
      </c>
      <c r="AX180" s="15" t="s">
        <v>83</v>
      </c>
      <c r="AY180" s="273" t="s">
        <v>224</v>
      </c>
    </row>
    <row r="181" s="2" customFormat="1" ht="24.15" customHeight="1">
      <c r="A181" s="39"/>
      <c r="B181" s="40"/>
      <c r="C181" s="285" t="s">
        <v>435</v>
      </c>
      <c r="D181" s="285" t="s">
        <v>420</v>
      </c>
      <c r="E181" s="286" t="s">
        <v>3729</v>
      </c>
      <c r="F181" s="287" t="s">
        <v>3730</v>
      </c>
      <c r="G181" s="288" t="s">
        <v>296</v>
      </c>
      <c r="H181" s="289">
        <v>204.75</v>
      </c>
      <c r="I181" s="290"/>
      <c r="J181" s="291">
        <f>ROUND(I181*H181,2)</f>
        <v>0</v>
      </c>
      <c r="K181" s="287" t="s">
        <v>230</v>
      </c>
      <c r="L181" s="292"/>
      <c r="M181" s="293" t="s">
        <v>1</v>
      </c>
      <c r="N181" s="294" t="s">
        <v>41</v>
      </c>
      <c r="O181" s="92"/>
      <c r="P181" s="237">
        <f>O181*H181</f>
        <v>0</v>
      </c>
      <c r="Q181" s="237">
        <v>0.16</v>
      </c>
      <c r="R181" s="237">
        <f>Q181*H181</f>
        <v>32.759999999999998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293</v>
      </c>
      <c r="AT181" s="239" t="s">
        <v>420</v>
      </c>
      <c r="AU181" s="239" t="s">
        <v>85</v>
      </c>
      <c r="AY181" s="18" t="s">
        <v>224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231</v>
      </c>
      <c r="BM181" s="239" t="s">
        <v>3731</v>
      </c>
    </row>
    <row r="182" s="14" customFormat="1">
      <c r="A182" s="14"/>
      <c r="B182" s="252"/>
      <c r="C182" s="253"/>
      <c r="D182" s="243" t="s">
        <v>233</v>
      </c>
      <c r="E182" s="254" t="s">
        <v>1</v>
      </c>
      <c r="F182" s="255" t="s">
        <v>3732</v>
      </c>
      <c r="G182" s="253"/>
      <c r="H182" s="256">
        <v>204.75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233</v>
      </c>
      <c r="AU182" s="262" t="s">
        <v>85</v>
      </c>
      <c r="AV182" s="14" t="s">
        <v>85</v>
      </c>
      <c r="AW182" s="14" t="s">
        <v>32</v>
      </c>
      <c r="AX182" s="14" t="s">
        <v>83</v>
      </c>
      <c r="AY182" s="262" t="s">
        <v>224</v>
      </c>
    </row>
    <row r="183" s="2" customFormat="1" ht="16.5" customHeight="1">
      <c r="A183" s="39"/>
      <c r="B183" s="40"/>
      <c r="C183" s="285" t="s">
        <v>449</v>
      </c>
      <c r="D183" s="285" t="s">
        <v>420</v>
      </c>
      <c r="E183" s="286" t="s">
        <v>3733</v>
      </c>
      <c r="F183" s="287" t="s">
        <v>3734</v>
      </c>
      <c r="G183" s="288" t="s">
        <v>296</v>
      </c>
      <c r="H183" s="289">
        <v>29.399999999999999</v>
      </c>
      <c r="I183" s="290"/>
      <c r="J183" s="291">
        <f>ROUND(I183*H183,2)</f>
        <v>0</v>
      </c>
      <c r="K183" s="287" t="s">
        <v>230</v>
      </c>
      <c r="L183" s="292"/>
      <c r="M183" s="293" t="s">
        <v>1</v>
      </c>
      <c r="N183" s="294" t="s">
        <v>41</v>
      </c>
      <c r="O183" s="92"/>
      <c r="P183" s="237">
        <f>O183*H183</f>
        <v>0</v>
      </c>
      <c r="Q183" s="237">
        <v>0.16</v>
      </c>
      <c r="R183" s="237">
        <f>Q183*H183</f>
        <v>4.7039999999999997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293</v>
      </c>
      <c r="AT183" s="239" t="s">
        <v>420</v>
      </c>
      <c r="AU183" s="239" t="s">
        <v>85</v>
      </c>
      <c r="AY183" s="18" t="s">
        <v>224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231</v>
      </c>
      <c r="BM183" s="239" t="s">
        <v>3735</v>
      </c>
    </row>
    <row r="184" s="14" customFormat="1">
      <c r="A184" s="14"/>
      <c r="B184" s="252"/>
      <c r="C184" s="253"/>
      <c r="D184" s="243" t="s">
        <v>233</v>
      </c>
      <c r="E184" s="254" t="s">
        <v>1</v>
      </c>
      <c r="F184" s="255" t="s">
        <v>3736</v>
      </c>
      <c r="G184" s="253"/>
      <c r="H184" s="256">
        <v>29.399999999999999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233</v>
      </c>
      <c r="AU184" s="262" t="s">
        <v>85</v>
      </c>
      <c r="AV184" s="14" t="s">
        <v>85</v>
      </c>
      <c r="AW184" s="14" t="s">
        <v>32</v>
      </c>
      <c r="AX184" s="14" t="s">
        <v>83</v>
      </c>
      <c r="AY184" s="262" t="s">
        <v>224</v>
      </c>
    </row>
    <row r="185" s="12" customFormat="1" ht="22.8" customHeight="1">
      <c r="A185" s="12"/>
      <c r="B185" s="212"/>
      <c r="C185" s="213"/>
      <c r="D185" s="214" t="s">
        <v>75</v>
      </c>
      <c r="E185" s="226" t="s">
        <v>293</v>
      </c>
      <c r="F185" s="226" t="s">
        <v>909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SUM(P186:P195)</f>
        <v>0</v>
      </c>
      <c r="Q185" s="220"/>
      <c r="R185" s="221">
        <f>SUM(R186:R195)</f>
        <v>1.722</v>
      </c>
      <c r="S185" s="220"/>
      <c r="T185" s="222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83</v>
      </c>
      <c r="AT185" s="224" t="s">
        <v>75</v>
      </c>
      <c r="AU185" s="224" t="s">
        <v>83</v>
      </c>
      <c r="AY185" s="223" t="s">
        <v>224</v>
      </c>
      <c r="BK185" s="225">
        <f>SUM(BK186:BK195)</f>
        <v>0</v>
      </c>
    </row>
    <row r="186" s="2" customFormat="1" ht="24.15" customHeight="1">
      <c r="A186" s="39"/>
      <c r="B186" s="40"/>
      <c r="C186" s="228" t="s">
        <v>458</v>
      </c>
      <c r="D186" s="228" t="s">
        <v>226</v>
      </c>
      <c r="E186" s="229" t="s">
        <v>3737</v>
      </c>
      <c r="F186" s="230" t="s">
        <v>3738</v>
      </c>
      <c r="G186" s="231" t="s">
        <v>398</v>
      </c>
      <c r="H186" s="232">
        <v>2</v>
      </c>
      <c r="I186" s="233"/>
      <c r="J186" s="234">
        <f>ROUND(I186*H186,2)</f>
        <v>0</v>
      </c>
      <c r="K186" s="230" t="s">
        <v>230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0.12422</v>
      </c>
      <c r="R186" s="237">
        <f>Q186*H186</f>
        <v>0.24843999999999999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231</v>
      </c>
      <c r="AT186" s="239" t="s">
        <v>226</v>
      </c>
      <c r="AU186" s="239" t="s">
        <v>85</v>
      </c>
      <c r="AY186" s="18" t="s">
        <v>224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231</v>
      </c>
      <c r="BM186" s="239" t="s">
        <v>3739</v>
      </c>
    </row>
    <row r="187" s="2" customFormat="1" ht="24.15" customHeight="1">
      <c r="A187" s="39"/>
      <c r="B187" s="40"/>
      <c r="C187" s="285" t="s">
        <v>462</v>
      </c>
      <c r="D187" s="285" t="s">
        <v>420</v>
      </c>
      <c r="E187" s="286" t="s">
        <v>3740</v>
      </c>
      <c r="F187" s="287" t="s">
        <v>3741</v>
      </c>
      <c r="G187" s="288" t="s">
        <v>398</v>
      </c>
      <c r="H187" s="289">
        <v>2</v>
      </c>
      <c r="I187" s="290"/>
      <c r="J187" s="291">
        <f>ROUND(I187*H187,2)</f>
        <v>0</v>
      </c>
      <c r="K187" s="287" t="s">
        <v>230</v>
      </c>
      <c r="L187" s="292"/>
      <c r="M187" s="293" t="s">
        <v>1</v>
      </c>
      <c r="N187" s="294" t="s">
        <v>41</v>
      </c>
      <c r="O187" s="92"/>
      <c r="P187" s="237">
        <f>O187*H187</f>
        <v>0</v>
      </c>
      <c r="Q187" s="237">
        <v>0.125</v>
      </c>
      <c r="R187" s="237">
        <f>Q187*H187</f>
        <v>0.25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293</v>
      </c>
      <c r="AT187" s="239" t="s">
        <v>420</v>
      </c>
      <c r="AU187" s="239" t="s">
        <v>85</v>
      </c>
      <c r="AY187" s="18" t="s">
        <v>224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231</v>
      </c>
      <c r="BM187" s="239" t="s">
        <v>3742</v>
      </c>
    </row>
    <row r="188" s="2" customFormat="1" ht="24.15" customHeight="1">
      <c r="A188" s="39"/>
      <c r="B188" s="40"/>
      <c r="C188" s="228" t="s">
        <v>470</v>
      </c>
      <c r="D188" s="228" t="s">
        <v>226</v>
      </c>
      <c r="E188" s="229" t="s">
        <v>3743</v>
      </c>
      <c r="F188" s="230" t="s">
        <v>3744</v>
      </c>
      <c r="G188" s="231" t="s">
        <v>398</v>
      </c>
      <c r="H188" s="232">
        <v>2</v>
      </c>
      <c r="I188" s="233"/>
      <c r="J188" s="234">
        <f>ROUND(I188*H188,2)</f>
        <v>0</v>
      </c>
      <c r="K188" s="230" t="s">
        <v>230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0.02972</v>
      </c>
      <c r="R188" s="237">
        <f>Q188*H188</f>
        <v>0.05944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231</v>
      </c>
      <c r="AT188" s="239" t="s">
        <v>226</v>
      </c>
      <c r="AU188" s="239" t="s">
        <v>85</v>
      </c>
      <c r="AY188" s="18" t="s">
        <v>224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231</v>
      </c>
      <c r="BM188" s="239" t="s">
        <v>3745</v>
      </c>
    </row>
    <row r="189" s="2" customFormat="1" ht="24.15" customHeight="1">
      <c r="A189" s="39"/>
      <c r="B189" s="40"/>
      <c r="C189" s="285" t="s">
        <v>475</v>
      </c>
      <c r="D189" s="285" t="s">
        <v>420</v>
      </c>
      <c r="E189" s="286" t="s">
        <v>3746</v>
      </c>
      <c r="F189" s="287" t="s">
        <v>3747</v>
      </c>
      <c r="G189" s="288" t="s">
        <v>398</v>
      </c>
      <c r="H189" s="289">
        <v>2</v>
      </c>
      <c r="I189" s="290"/>
      <c r="J189" s="291">
        <f>ROUND(I189*H189,2)</f>
        <v>0</v>
      </c>
      <c r="K189" s="287" t="s">
        <v>230</v>
      </c>
      <c r="L189" s="292"/>
      <c r="M189" s="293" t="s">
        <v>1</v>
      </c>
      <c r="N189" s="294" t="s">
        <v>41</v>
      </c>
      <c r="O189" s="92"/>
      <c r="P189" s="237">
        <f>O189*H189</f>
        <v>0</v>
      </c>
      <c r="Q189" s="237">
        <v>0.112</v>
      </c>
      <c r="R189" s="237">
        <f>Q189*H189</f>
        <v>0.22400000000000001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293</v>
      </c>
      <c r="AT189" s="239" t="s">
        <v>420</v>
      </c>
      <c r="AU189" s="239" t="s">
        <v>85</v>
      </c>
      <c r="AY189" s="18" t="s">
        <v>224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231</v>
      </c>
      <c r="BM189" s="239" t="s">
        <v>3748</v>
      </c>
    </row>
    <row r="190" s="2" customFormat="1" ht="24.15" customHeight="1">
      <c r="A190" s="39"/>
      <c r="B190" s="40"/>
      <c r="C190" s="228" t="s">
        <v>480</v>
      </c>
      <c r="D190" s="228" t="s">
        <v>226</v>
      </c>
      <c r="E190" s="229" t="s">
        <v>3749</v>
      </c>
      <c r="F190" s="230" t="s">
        <v>3750</v>
      </c>
      <c r="G190" s="231" t="s">
        <v>398</v>
      </c>
      <c r="H190" s="232">
        <v>2</v>
      </c>
      <c r="I190" s="233"/>
      <c r="J190" s="234">
        <f>ROUND(I190*H190,2)</f>
        <v>0</v>
      </c>
      <c r="K190" s="230" t="s">
        <v>230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0.02972</v>
      </c>
      <c r="R190" s="237">
        <f>Q190*H190</f>
        <v>0.05944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231</v>
      </c>
      <c r="AT190" s="239" t="s">
        <v>226</v>
      </c>
      <c r="AU190" s="239" t="s">
        <v>85</v>
      </c>
      <c r="AY190" s="18" t="s">
        <v>224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231</v>
      </c>
      <c r="BM190" s="239" t="s">
        <v>3751</v>
      </c>
    </row>
    <row r="191" s="2" customFormat="1" ht="24.15" customHeight="1">
      <c r="A191" s="39"/>
      <c r="B191" s="40"/>
      <c r="C191" s="285" t="s">
        <v>448</v>
      </c>
      <c r="D191" s="285" t="s">
        <v>420</v>
      </c>
      <c r="E191" s="286" t="s">
        <v>3752</v>
      </c>
      <c r="F191" s="287" t="s">
        <v>3753</v>
      </c>
      <c r="G191" s="288" t="s">
        <v>398</v>
      </c>
      <c r="H191" s="289">
        <v>2</v>
      </c>
      <c r="I191" s="290"/>
      <c r="J191" s="291">
        <f>ROUND(I191*H191,2)</f>
        <v>0</v>
      </c>
      <c r="K191" s="287" t="s">
        <v>230</v>
      </c>
      <c r="L191" s="292"/>
      <c r="M191" s="293" t="s">
        <v>1</v>
      </c>
      <c r="N191" s="294" t="s">
        <v>41</v>
      </c>
      <c r="O191" s="92"/>
      <c r="P191" s="237">
        <f>O191*H191</f>
        <v>0</v>
      </c>
      <c r="Q191" s="237">
        <v>0.11</v>
      </c>
      <c r="R191" s="237">
        <f>Q191*H191</f>
        <v>0.22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293</v>
      </c>
      <c r="AT191" s="239" t="s">
        <v>420</v>
      </c>
      <c r="AU191" s="239" t="s">
        <v>85</v>
      </c>
      <c r="AY191" s="18" t="s">
        <v>224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231</v>
      </c>
      <c r="BM191" s="239" t="s">
        <v>3754</v>
      </c>
    </row>
    <row r="192" s="2" customFormat="1" ht="24.15" customHeight="1">
      <c r="A192" s="39"/>
      <c r="B192" s="40"/>
      <c r="C192" s="228" t="s">
        <v>505</v>
      </c>
      <c r="D192" s="228" t="s">
        <v>226</v>
      </c>
      <c r="E192" s="229" t="s">
        <v>3755</v>
      </c>
      <c r="F192" s="230" t="s">
        <v>3756</v>
      </c>
      <c r="G192" s="231" t="s">
        <v>398</v>
      </c>
      <c r="H192" s="232">
        <v>2</v>
      </c>
      <c r="I192" s="233"/>
      <c r="J192" s="234">
        <f>ROUND(I192*H192,2)</f>
        <v>0</v>
      </c>
      <c r="K192" s="230" t="s">
        <v>230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0.21734000000000001</v>
      </c>
      <c r="R192" s="237">
        <f>Q192*H192</f>
        <v>0.43468000000000001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231</v>
      </c>
      <c r="AT192" s="239" t="s">
        <v>226</v>
      </c>
      <c r="AU192" s="239" t="s">
        <v>85</v>
      </c>
      <c r="AY192" s="18" t="s">
        <v>224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231</v>
      </c>
      <c r="BM192" s="239" t="s">
        <v>3757</v>
      </c>
    </row>
    <row r="193" s="2" customFormat="1" ht="16.5" customHeight="1">
      <c r="A193" s="39"/>
      <c r="B193" s="40"/>
      <c r="C193" s="285" t="s">
        <v>434</v>
      </c>
      <c r="D193" s="285" t="s">
        <v>420</v>
      </c>
      <c r="E193" s="286" t="s">
        <v>3758</v>
      </c>
      <c r="F193" s="287" t="s">
        <v>3759</v>
      </c>
      <c r="G193" s="288" t="s">
        <v>398</v>
      </c>
      <c r="H193" s="289">
        <v>2</v>
      </c>
      <c r="I193" s="290"/>
      <c r="J193" s="291">
        <f>ROUND(I193*H193,2)</f>
        <v>0</v>
      </c>
      <c r="K193" s="287" t="s">
        <v>230</v>
      </c>
      <c r="L193" s="292"/>
      <c r="M193" s="293" t="s">
        <v>1</v>
      </c>
      <c r="N193" s="294" t="s">
        <v>41</v>
      </c>
      <c r="O193" s="92"/>
      <c r="P193" s="237">
        <f>O193*H193</f>
        <v>0</v>
      </c>
      <c r="Q193" s="237">
        <v>0.0030000000000000001</v>
      </c>
      <c r="R193" s="237">
        <f>Q193*H193</f>
        <v>0.0060000000000000001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293</v>
      </c>
      <c r="AT193" s="239" t="s">
        <v>420</v>
      </c>
      <c r="AU193" s="239" t="s">
        <v>85</v>
      </c>
      <c r="AY193" s="18" t="s">
        <v>224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231</v>
      </c>
      <c r="BM193" s="239" t="s">
        <v>3760</v>
      </c>
    </row>
    <row r="194" s="2" customFormat="1" ht="24.15" customHeight="1">
      <c r="A194" s="39"/>
      <c r="B194" s="40"/>
      <c r="C194" s="285" t="s">
        <v>519</v>
      </c>
      <c r="D194" s="285" t="s">
        <v>420</v>
      </c>
      <c r="E194" s="286" t="s">
        <v>3761</v>
      </c>
      <c r="F194" s="287" t="s">
        <v>3762</v>
      </c>
      <c r="G194" s="288" t="s">
        <v>398</v>
      </c>
      <c r="H194" s="289">
        <v>4</v>
      </c>
      <c r="I194" s="290"/>
      <c r="J194" s="291">
        <f>ROUND(I194*H194,2)</f>
        <v>0</v>
      </c>
      <c r="K194" s="287" t="s">
        <v>230</v>
      </c>
      <c r="L194" s="292"/>
      <c r="M194" s="293" t="s">
        <v>1</v>
      </c>
      <c r="N194" s="294" t="s">
        <v>41</v>
      </c>
      <c r="O194" s="92"/>
      <c r="P194" s="237">
        <f>O194*H194</f>
        <v>0</v>
      </c>
      <c r="Q194" s="237">
        <v>0.0050000000000000001</v>
      </c>
      <c r="R194" s="237">
        <f>Q194*H194</f>
        <v>0.02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293</v>
      </c>
      <c r="AT194" s="239" t="s">
        <v>420</v>
      </c>
      <c r="AU194" s="239" t="s">
        <v>85</v>
      </c>
      <c r="AY194" s="18" t="s">
        <v>224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231</v>
      </c>
      <c r="BM194" s="239" t="s">
        <v>3763</v>
      </c>
    </row>
    <row r="195" s="2" customFormat="1" ht="16.5" customHeight="1">
      <c r="A195" s="39"/>
      <c r="B195" s="40"/>
      <c r="C195" s="285" t="s">
        <v>524</v>
      </c>
      <c r="D195" s="285" t="s">
        <v>420</v>
      </c>
      <c r="E195" s="286" t="s">
        <v>3764</v>
      </c>
      <c r="F195" s="287" t="s">
        <v>3765</v>
      </c>
      <c r="G195" s="288" t="s">
        <v>398</v>
      </c>
      <c r="H195" s="289">
        <v>2</v>
      </c>
      <c r="I195" s="290"/>
      <c r="J195" s="291">
        <f>ROUND(I195*H195,2)</f>
        <v>0</v>
      </c>
      <c r="K195" s="287" t="s">
        <v>230</v>
      </c>
      <c r="L195" s="292"/>
      <c r="M195" s="293" t="s">
        <v>1</v>
      </c>
      <c r="N195" s="294" t="s">
        <v>41</v>
      </c>
      <c r="O195" s="92"/>
      <c r="P195" s="237">
        <f>O195*H195</f>
        <v>0</v>
      </c>
      <c r="Q195" s="237">
        <v>0.10000000000000001</v>
      </c>
      <c r="R195" s="237">
        <f>Q195*H195</f>
        <v>0.20000000000000001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293</v>
      </c>
      <c r="AT195" s="239" t="s">
        <v>420</v>
      </c>
      <c r="AU195" s="239" t="s">
        <v>85</v>
      </c>
      <c r="AY195" s="18" t="s">
        <v>224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231</v>
      </c>
      <c r="BM195" s="239" t="s">
        <v>3766</v>
      </c>
    </row>
    <row r="196" s="12" customFormat="1" ht="22.8" customHeight="1">
      <c r="A196" s="12"/>
      <c r="B196" s="212"/>
      <c r="C196" s="213"/>
      <c r="D196" s="214" t="s">
        <v>75</v>
      </c>
      <c r="E196" s="226" t="s">
        <v>303</v>
      </c>
      <c r="F196" s="226" t="s">
        <v>2795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SUM(P197:P239)</f>
        <v>0</v>
      </c>
      <c r="Q196" s="220"/>
      <c r="R196" s="221">
        <f>SUM(R197:R239)</f>
        <v>98.470061480000012</v>
      </c>
      <c r="S196" s="220"/>
      <c r="T196" s="222">
        <f>SUM(T197:T239)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83</v>
      </c>
      <c r="AT196" s="224" t="s">
        <v>75</v>
      </c>
      <c r="AU196" s="224" t="s">
        <v>83</v>
      </c>
      <c r="AY196" s="223" t="s">
        <v>224</v>
      </c>
      <c r="BK196" s="225">
        <f>SUM(BK197:BK239)</f>
        <v>0</v>
      </c>
    </row>
    <row r="197" s="2" customFormat="1" ht="24.15" customHeight="1">
      <c r="A197" s="39"/>
      <c r="B197" s="40"/>
      <c r="C197" s="228" t="s">
        <v>530</v>
      </c>
      <c r="D197" s="228" t="s">
        <v>226</v>
      </c>
      <c r="E197" s="229" t="s">
        <v>3767</v>
      </c>
      <c r="F197" s="230" t="s">
        <v>3768</v>
      </c>
      <c r="G197" s="231" t="s">
        <v>398</v>
      </c>
      <c r="H197" s="232">
        <v>6</v>
      </c>
      <c r="I197" s="233"/>
      <c r="J197" s="234">
        <f>ROUND(I197*H197,2)</f>
        <v>0</v>
      </c>
      <c r="K197" s="230" t="s">
        <v>230</v>
      </c>
      <c r="L197" s="45"/>
      <c r="M197" s="235" t="s">
        <v>1</v>
      </c>
      <c r="N197" s="236" t="s">
        <v>41</v>
      </c>
      <c r="O197" s="92"/>
      <c r="P197" s="237">
        <f>O197*H197</f>
        <v>0</v>
      </c>
      <c r="Q197" s="237">
        <v>0.00069999999999999999</v>
      </c>
      <c r="R197" s="237">
        <f>Q197*H197</f>
        <v>0.0041999999999999997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231</v>
      </c>
      <c r="AT197" s="239" t="s">
        <v>226</v>
      </c>
      <c r="AU197" s="239" t="s">
        <v>85</v>
      </c>
      <c r="AY197" s="18" t="s">
        <v>224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83</v>
      </c>
      <c r="BK197" s="240">
        <f>ROUND(I197*H197,2)</f>
        <v>0</v>
      </c>
      <c r="BL197" s="18" t="s">
        <v>231</v>
      </c>
      <c r="BM197" s="239" t="s">
        <v>3769</v>
      </c>
    </row>
    <row r="198" s="14" customFormat="1">
      <c r="A198" s="14"/>
      <c r="B198" s="252"/>
      <c r="C198" s="253"/>
      <c r="D198" s="243" t="s">
        <v>233</v>
      </c>
      <c r="E198" s="254" t="s">
        <v>1</v>
      </c>
      <c r="F198" s="255" t="s">
        <v>1777</v>
      </c>
      <c r="G198" s="253"/>
      <c r="H198" s="256">
        <v>6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233</v>
      </c>
      <c r="AU198" s="262" t="s">
        <v>85</v>
      </c>
      <c r="AV198" s="14" t="s">
        <v>85</v>
      </c>
      <c r="AW198" s="14" t="s">
        <v>32</v>
      </c>
      <c r="AX198" s="14" t="s">
        <v>83</v>
      </c>
      <c r="AY198" s="262" t="s">
        <v>224</v>
      </c>
    </row>
    <row r="199" s="2" customFormat="1" ht="24.15" customHeight="1">
      <c r="A199" s="39"/>
      <c r="B199" s="40"/>
      <c r="C199" s="285" t="s">
        <v>536</v>
      </c>
      <c r="D199" s="285" t="s">
        <v>420</v>
      </c>
      <c r="E199" s="286" t="s">
        <v>3770</v>
      </c>
      <c r="F199" s="287" t="s">
        <v>3771</v>
      </c>
      <c r="G199" s="288" t="s">
        <v>398</v>
      </c>
      <c r="H199" s="289">
        <v>3</v>
      </c>
      <c r="I199" s="290"/>
      <c r="J199" s="291">
        <f>ROUND(I199*H199,2)</f>
        <v>0</v>
      </c>
      <c r="K199" s="287" t="s">
        <v>230</v>
      </c>
      <c r="L199" s="292"/>
      <c r="M199" s="293" t="s">
        <v>1</v>
      </c>
      <c r="N199" s="294" t="s">
        <v>41</v>
      </c>
      <c r="O199" s="92"/>
      <c r="P199" s="237">
        <f>O199*H199</f>
        <v>0</v>
      </c>
      <c r="Q199" s="237">
        <v>0.0035000000000000001</v>
      </c>
      <c r="R199" s="237">
        <f>Q199*H199</f>
        <v>0.010500000000000001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293</v>
      </c>
      <c r="AT199" s="239" t="s">
        <v>420</v>
      </c>
      <c r="AU199" s="239" t="s">
        <v>85</v>
      </c>
      <c r="AY199" s="18" t="s">
        <v>224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231</v>
      </c>
      <c r="BM199" s="239" t="s">
        <v>3772</v>
      </c>
    </row>
    <row r="200" s="2" customFormat="1" ht="16.5" customHeight="1">
      <c r="A200" s="39"/>
      <c r="B200" s="40"/>
      <c r="C200" s="285" t="s">
        <v>540</v>
      </c>
      <c r="D200" s="285" t="s">
        <v>420</v>
      </c>
      <c r="E200" s="286" t="s">
        <v>3773</v>
      </c>
      <c r="F200" s="287" t="s">
        <v>3774</v>
      </c>
      <c r="G200" s="288" t="s">
        <v>398</v>
      </c>
      <c r="H200" s="289">
        <v>3</v>
      </c>
      <c r="I200" s="290"/>
      <c r="J200" s="291">
        <f>ROUND(I200*H200,2)</f>
        <v>0</v>
      </c>
      <c r="K200" s="287" t="s">
        <v>230</v>
      </c>
      <c r="L200" s="292"/>
      <c r="M200" s="293" t="s">
        <v>1</v>
      </c>
      <c r="N200" s="294" t="s">
        <v>41</v>
      </c>
      <c r="O200" s="92"/>
      <c r="P200" s="237">
        <f>O200*H200</f>
        <v>0</v>
      </c>
      <c r="Q200" s="237">
        <v>0.0016999999999999999</v>
      </c>
      <c r="R200" s="237">
        <f>Q200*H200</f>
        <v>0.0050999999999999995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293</v>
      </c>
      <c r="AT200" s="239" t="s">
        <v>420</v>
      </c>
      <c r="AU200" s="239" t="s">
        <v>85</v>
      </c>
      <c r="AY200" s="18" t="s">
        <v>224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231</v>
      </c>
      <c r="BM200" s="239" t="s">
        <v>3775</v>
      </c>
    </row>
    <row r="201" s="2" customFormat="1" ht="24.15" customHeight="1">
      <c r="A201" s="39"/>
      <c r="B201" s="40"/>
      <c r="C201" s="228" t="s">
        <v>547</v>
      </c>
      <c r="D201" s="228" t="s">
        <v>226</v>
      </c>
      <c r="E201" s="229" t="s">
        <v>3776</v>
      </c>
      <c r="F201" s="230" t="s">
        <v>3777</v>
      </c>
      <c r="G201" s="231" t="s">
        <v>398</v>
      </c>
      <c r="H201" s="232">
        <v>3</v>
      </c>
      <c r="I201" s="233"/>
      <c r="J201" s="234">
        <f>ROUND(I201*H201,2)</f>
        <v>0</v>
      </c>
      <c r="K201" s="230" t="s">
        <v>230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0.11241</v>
      </c>
      <c r="R201" s="237">
        <f>Q201*H201</f>
        <v>0.33722999999999997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231</v>
      </c>
      <c r="AT201" s="239" t="s">
        <v>226</v>
      </c>
      <c r="AU201" s="239" t="s">
        <v>85</v>
      </c>
      <c r="AY201" s="18" t="s">
        <v>224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231</v>
      </c>
      <c r="BM201" s="239" t="s">
        <v>3778</v>
      </c>
    </row>
    <row r="202" s="2" customFormat="1" ht="21.75" customHeight="1">
      <c r="A202" s="39"/>
      <c r="B202" s="40"/>
      <c r="C202" s="285" t="s">
        <v>555</v>
      </c>
      <c r="D202" s="285" t="s">
        <v>420</v>
      </c>
      <c r="E202" s="286" t="s">
        <v>3779</v>
      </c>
      <c r="F202" s="287" t="s">
        <v>3780</v>
      </c>
      <c r="G202" s="288" t="s">
        <v>398</v>
      </c>
      <c r="H202" s="289">
        <v>3</v>
      </c>
      <c r="I202" s="290"/>
      <c r="J202" s="291">
        <f>ROUND(I202*H202,2)</f>
        <v>0</v>
      </c>
      <c r="K202" s="287" t="s">
        <v>230</v>
      </c>
      <c r="L202" s="292"/>
      <c r="M202" s="293" t="s">
        <v>1</v>
      </c>
      <c r="N202" s="294" t="s">
        <v>41</v>
      </c>
      <c r="O202" s="92"/>
      <c r="P202" s="237">
        <f>O202*H202</f>
        <v>0</v>
      </c>
      <c r="Q202" s="237">
        <v>0.0064999999999999997</v>
      </c>
      <c r="R202" s="237">
        <f>Q202*H202</f>
        <v>0.0195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293</v>
      </c>
      <c r="AT202" s="239" t="s">
        <v>420</v>
      </c>
      <c r="AU202" s="239" t="s">
        <v>85</v>
      </c>
      <c r="AY202" s="18" t="s">
        <v>224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231</v>
      </c>
      <c r="BM202" s="239" t="s">
        <v>3781</v>
      </c>
    </row>
    <row r="203" s="2" customFormat="1" ht="16.5" customHeight="1">
      <c r="A203" s="39"/>
      <c r="B203" s="40"/>
      <c r="C203" s="285" t="s">
        <v>562</v>
      </c>
      <c r="D203" s="285" t="s">
        <v>420</v>
      </c>
      <c r="E203" s="286" t="s">
        <v>3782</v>
      </c>
      <c r="F203" s="287" t="s">
        <v>3783</v>
      </c>
      <c r="G203" s="288" t="s">
        <v>398</v>
      </c>
      <c r="H203" s="289">
        <v>3</v>
      </c>
      <c r="I203" s="290"/>
      <c r="J203" s="291">
        <f>ROUND(I203*H203,2)</f>
        <v>0</v>
      </c>
      <c r="K203" s="287" t="s">
        <v>230</v>
      </c>
      <c r="L203" s="292"/>
      <c r="M203" s="293" t="s">
        <v>1</v>
      </c>
      <c r="N203" s="294" t="s">
        <v>41</v>
      </c>
      <c r="O203" s="92"/>
      <c r="P203" s="237">
        <f>O203*H203</f>
        <v>0</v>
      </c>
      <c r="Q203" s="237">
        <v>0.0033</v>
      </c>
      <c r="R203" s="237">
        <f>Q203*H203</f>
        <v>0.0098999999999999991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293</v>
      </c>
      <c r="AT203" s="239" t="s">
        <v>420</v>
      </c>
      <c r="AU203" s="239" t="s">
        <v>85</v>
      </c>
      <c r="AY203" s="18" t="s">
        <v>224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231</v>
      </c>
      <c r="BM203" s="239" t="s">
        <v>3784</v>
      </c>
    </row>
    <row r="204" s="2" customFormat="1" ht="16.5" customHeight="1">
      <c r="A204" s="39"/>
      <c r="B204" s="40"/>
      <c r="C204" s="285" t="s">
        <v>601</v>
      </c>
      <c r="D204" s="285" t="s">
        <v>420</v>
      </c>
      <c r="E204" s="286" t="s">
        <v>3785</v>
      </c>
      <c r="F204" s="287" t="s">
        <v>3786</v>
      </c>
      <c r="G204" s="288" t="s">
        <v>398</v>
      </c>
      <c r="H204" s="289">
        <v>6</v>
      </c>
      <c r="I204" s="290"/>
      <c r="J204" s="291">
        <f>ROUND(I204*H204,2)</f>
        <v>0</v>
      </c>
      <c r="K204" s="287" t="s">
        <v>230</v>
      </c>
      <c r="L204" s="292"/>
      <c r="M204" s="293" t="s">
        <v>1</v>
      </c>
      <c r="N204" s="294" t="s">
        <v>41</v>
      </c>
      <c r="O204" s="92"/>
      <c r="P204" s="237">
        <f>O204*H204</f>
        <v>0</v>
      </c>
      <c r="Q204" s="237">
        <v>0.00040000000000000002</v>
      </c>
      <c r="R204" s="237">
        <f>Q204*H204</f>
        <v>0.0024000000000000002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293</v>
      </c>
      <c r="AT204" s="239" t="s">
        <v>420</v>
      </c>
      <c r="AU204" s="239" t="s">
        <v>85</v>
      </c>
      <c r="AY204" s="18" t="s">
        <v>224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231</v>
      </c>
      <c r="BM204" s="239" t="s">
        <v>3787</v>
      </c>
    </row>
    <row r="205" s="2" customFormat="1" ht="16.5" customHeight="1">
      <c r="A205" s="39"/>
      <c r="B205" s="40"/>
      <c r="C205" s="285" t="s">
        <v>611</v>
      </c>
      <c r="D205" s="285" t="s">
        <v>420</v>
      </c>
      <c r="E205" s="286" t="s">
        <v>3788</v>
      </c>
      <c r="F205" s="287" t="s">
        <v>3789</v>
      </c>
      <c r="G205" s="288" t="s">
        <v>398</v>
      </c>
      <c r="H205" s="289">
        <v>3</v>
      </c>
      <c r="I205" s="290"/>
      <c r="J205" s="291">
        <f>ROUND(I205*H205,2)</f>
        <v>0</v>
      </c>
      <c r="K205" s="287" t="s">
        <v>230</v>
      </c>
      <c r="L205" s="292"/>
      <c r="M205" s="293" t="s">
        <v>1</v>
      </c>
      <c r="N205" s="294" t="s">
        <v>41</v>
      </c>
      <c r="O205" s="92"/>
      <c r="P205" s="237">
        <f>O205*H205</f>
        <v>0</v>
      </c>
      <c r="Q205" s="237">
        <v>0.00014999999999999999</v>
      </c>
      <c r="R205" s="237">
        <f>Q205*H205</f>
        <v>0.00044999999999999999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293</v>
      </c>
      <c r="AT205" s="239" t="s">
        <v>420</v>
      </c>
      <c r="AU205" s="239" t="s">
        <v>85</v>
      </c>
      <c r="AY205" s="18" t="s">
        <v>224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231</v>
      </c>
      <c r="BM205" s="239" t="s">
        <v>3790</v>
      </c>
    </row>
    <row r="206" s="2" customFormat="1" ht="24.15" customHeight="1">
      <c r="A206" s="39"/>
      <c r="B206" s="40"/>
      <c r="C206" s="228" t="s">
        <v>619</v>
      </c>
      <c r="D206" s="228" t="s">
        <v>226</v>
      </c>
      <c r="E206" s="229" t="s">
        <v>3791</v>
      </c>
      <c r="F206" s="230" t="s">
        <v>3792</v>
      </c>
      <c r="G206" s="231" t="s">
        <v>416</v>
      </c>
      <c r="H206" s="232">
        <v>150</v>
      </c>
      <c r="I206" s="233"/>
      <c r="J206" s="234">
        <f>ROUND(I206*H206,2)</f>
        <v>0</v>
      </c>
      <c r="K206" s="230" t="s">
        <v>230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0.00020000000000000001</v>
      </c>
      <c r="R206" s="237">
        <f>Q206*H206</f>
        <v>0.030000000000000002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231</v>
      </c>
      <c r="AT206" s="239" t="s">
        <v>226</v>
      </c>
      <c r="AU206" s="239" t="s">
        <v>85</v>
      </c>
      <c r="AY206" s="18" t="s">
        <v>224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231</v>
      </c>
      <c r="BM206" s="239" t="s">
        <v>3793</v>
      </c>
    </row>
    <row r="207" s="13" customFormat="1">
      <c r="A207" s="13"/>
      <c r="B207" s="241"/>
      <c r="C207" s="242"/>
      <c r="D207" s="243" t="s">
        <v>233</v>
      </c>
      <c r="E207" s="244" t="s">
        <v>1</v>
      </c>
      <c r="F207" s="245" t="s">
        <v>3794</v>
      </c>
      <c r="G207" s="242"/>
      <c r="H207" s="244" t="s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233</v>
      </c>
      <c r="AU207" s="251" t="s">
        <v>85</v>
      </c>
      <c r="AV207" s="13" t="s">
        <v>83</v>
      </c>
      <c r="AW207" s="13" t="s">
        <v>32</v>
      </c>
      <c r="AX207" s="13" t="s">
        <v>76</v>
      </c>
      <c r="AY207" s="251" t="s">
        <v>224</v>
      </c>
    </row>
    <row r="208" s="14" customFormat="1">
      <c r="A208" s="14"/>
      <c r="B208" s="252"/>
      <c r="C208" s="253"/>
      <c r="D208" s="243" t="s">
        <v>233</v>
      </c>
      <c r="E208" s="254" t="s">
        <v>1</v>
      </c>
      <c r="F208" s="255" t="s">
        <v>3795</v>
      </c>
      <c r="G208" s="253"/>
      <c r="H208" s="256">
        <v>95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233</v>
      </c>
      <c r="AU208" s="262" t="s">
        <v>85</v>
      </c>
      <c r="AV208" s="14" t="s">
        <v>85</v>
      </c>
      <c r="AW208" s="14" t="s">
        <v>32</v>
      </c>
      <c r="AX208" s="14" t="s">
        <v>76</v>
      </c>
      <c r="AY208" s="262" t="s">
        <v>224</v>
      </c>
    </row>
    <row r="209" s="14" customFormat="1">
      <c r="A209" s="14"/>
      <c r="B209" s="252"/>
      <c r="C209" s="253"/>
      <c r="D209" s="243" t="s">
        <v>233</v>
      </c>
      <c r="E209" s="254" t="s">
        <v>1</v>
      </c>
      <c r="F209" s="255" t="s">
        <v>3796</v>
      </c>
      <c r="G209" s="253"/>
      <c r="H209" s="256">
        <v>6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233</v>
      </c>
      <c r="AU209" s="262" t="s">
        <v>85</v>
      </c>
      <c r="AV209" s="14" t="s">
        <v>85</v>
      </c>
      <c r="AW209" s="14" t="s">
        <v>32</v>
      </c>
      <c r="AX209" s="14" t="s">
        <v>76</v>
      </c>
      <c r="AY209" s="262" t="s">
        <v>224</v>
      </c>
    </row>
    <row r="210" s="14" customFormat="1">
      <c r="A210" s="14"/>
      <c r="B210" s="252"/>
      <c r="C210" s="253"/>
      <c r="D210" s="243" t="s">
        <v>233</v>
      </c>
      <c r="E210" s="254" t="s">
        <v>1</v>
      </c>
      <c r="F210" s="255" t="s">
        <v>3797</v>
      </c>
      <c r="G210" s="253"/>
      <c r="H210" s="256">
        <v>46.399999999999999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233</v>
      </c>
      <c r="AU210" s="262" t="s">
        <v>85</v>
      </c>
      <c r="AV210" s="14" t="s">
        <v>85</v>
      </c>
      <c r="AW210" s="14" t="s">
        <v>32</v>
      </c>
      <c r="AX210" s="14" t="s">
        <v>76</v>
      </c>
      <c r="AY210" s="262" t="s">
        <v>224</v>
      </c>
    </row>
    <row r="211" s="15" customFormat="1">
      <c r="A211" s="15"/>
      <c r="B211" s="263"/>
      <c r="C211" s="264"/>
      <c r="D211" s="243" t="s">
        <v>233</v>
      </c>
      <c r="E211" s="265" t="s">
        <v>1</v>
      </c>
      <c r="F211" s="266" t="s">
        <v>237</v>
      </c>
      <c r="G211" s="264"/>
      <c r="H211" s="267">
        <v>147.40000000000001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3" t="s">
        <v>233</v>
      </c>
      <c r="AU211" s="273" t="s">
        <v>85</v>
      </c>
      <c r="AV211" s="15" t="s">
        <v>231</v>
      </c>
      <c r="AW211" s="15" t="s">
        <v>32</v>
      </c>
      <c r="AX211" s="15" t="s">
        <v>76</v>
      </c>
      <c r="AY211" s="273" t="s">
        <v>224</v>
      </c>
    </row>
    <row r="212" s="14" customFormat="1">
      <c r="A212" s="14"/>
      <c r="B212" s="252"/>
      <c r="C212" s="253"/>
      <c r="D212" s="243" t="s">
        <v>233</v>
      </c>
      <c r="E212" s="254" t="s">
        <v>1</v>
      </c>
      <c r="F212" s="255" t="s">
        <v>1297</v>
      </c>
      <c r="G212" s="253"/>
      <c r="H212" s="256">
        <v>150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233</v>
      </c>
      <c r="AU212" s="262" t="s">
        <v>85</v>
      </c>
      <c r="AV212" s="14" t="s">
        <v>85</v>
      </c>
      <c r="AW212" s="14" t="s">
        <v>32</v>
      </c>
      <c r="AX212" s="14" t="s">
        <v>83</v>
      </c>
      <c r="AY212" s="262" t="s">
        <v>224</v>
      </c>
    </row>
    <row r="213" s="2" customFormat="1" ht="24.15" customHeight="1">
      <c r="A213" s="39"/>
      <c r="B213" s="40"/>
      <c r="C213" s="228" t="s">
        <v>394</v>
      </c>
      <c r="D213" s="228" t="s">
        <v>226</v>
      </c>
      <c r="E213" s="229" t="s">
        <v>3798</v>
      </c>
      <c r="F213" s="230" t="s">
        <v>3799</v>
      </c>
      <c r="G213" s="231" t="s">
        <v>296</v>
      </c>
      <c r="H213" s="232">
        <v>5</v>
      </c>
      <c r="I213" s="233"/>
      <c r="J213" s="234">
        <f>ROUND(I213*H213,2)</f>
        <v>0</v>
      </c>
      <c r="K213" s="230" t="s">
        <v>230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0.0016000000000000001</v>
      </c>
      <c r="R213" s="237">
        <f>Q213*H213</f>
        <v>0.0080000000000000002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231</v>
      </c>
      <c r="AT213" s="239" t="s">
        <v>226</v>
      </c>
      <c r="AU213" s="239" t="s">
        <v>85</v>
      </c>
      <c r="AY213" s="18" t="s">
        <v>224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231</v>
      </c>
      <c r="BM213" s="239" t="s">
        <v>3800</v>
      </c>
    </row>
    <row r="214" s="13" customFormat="1">
      <c r="A214" s="13"/>
      <c r="B214" s="241"/>
      <c r="C214" s="242"/>
      <c r="D214" s="243" t="s">
        <v>233</v>
      </c>
      <c r="E214" s="244" t="s">
        <v>1</v>
      </c>
      <c r="F214" s="245" t="s">
        <v>3801</v>
      </c>
      <c r="G214" s="242"/>
      <c r="H214" s="244" t="s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233</v>
      </c>
      <c r="AU214" s="251" t="s">
        <v>85</v>
      </c>
      <c r="AV214" s="13" t="s">
        <v>83</v>
      </c>
      <c r="AW214" s="13" t="s">
        <v>32</v>
      </c>
      <c r="AX214" s="13" t="s">
        <v>76</v>
      </c>
      <c r="AY214" s="251" t="s">
        <v>224</v>
      </c>
    </row>
    <row r="215" s="14" customFormat="1">
      <c r="A215" s="14"/>
      <c r="B215" s="252"/>
      <c r="C215" s="253"/>
      <c r="D215" s="243" t="s">
        <v>233</v>
      </c>
      <c r="E215" s="254" t="s">
        <v>1</v>
      </c>
      <c r="F215" s="255" t="s">
        <v>3802</v>
      </c>
      <c r="G215" s="253"/>
      <c r="H215" s="256">
        <v>5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233</v>
      </c>
      <c r="AU215" s="262" t="s">
        <v>85</v>
      </c>
      <c r="AV215" s="14" t="s">
        <v>85</v>
      </c>
      <c r="AW215" s="14" t="s">
        <v>32</v>
      </c>
      <c r="AX215" s="14" t="s">
        <v>83</v>
      </c>
      <c r="AY215" s="262" t="s">
        <v>224</v>
      </c>
    </row>
    <row r="216" s="2" customFormat="1" ht="24.15" customHeight="1">
      <c r="A216" s="39"/>
      <c r="B216" s="40"/>
      <c r="C216" s="228" t="s">
        <v>637</v>
      </c>
      <c r="D216" s="228" t="s">
        <v>226</v>
      </c>
      <c r="E216" s="229" t="s">
        <v>3803</v>
      </c>
      <c r="F216" s="230" t="s">
        <v>3804</v>
      </c>
      <c r="G216" s="231" t="s">
        <v>296</v>
      </c>
      <c r="H216" s="232">
        <v>30</v>
      </c>
      <c r="I216" s="233"/>
      <c r="J216" s="234">
        <f>ROUND(I216*H216,2)</f>
        <v>0</v>
      </c>
      <c r="K216" s="230" t="s">
        <v>230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0.0016000000000000001</v>
      </c>
      <c r="R216" s="237">
        <f>Q216*H216</f>
        <v>0.048000000000000001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231</v>
      </c>
      <c r="AT216" s="239" t="s">
        <v>226</v>
      </c>
      <c r="AU216" s="239" t="s">
        <v>85</v>
      </c>
      <c r="AY216" s="18" t="s">
        <v>224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231</v>
      </c>
      <c r="BM216" s="239" t="s">
        <v>3805</v>
      </c>
    </row>
    <row r="217" s="13" customFormat="1">
      <c r="A217" s="13"/>
      <c r="B217" s="241"/>
      <c r="C217" s="242"/>
      <c r="D217" s="243" t="s">
        <v>233</v>
      </c>
      <c r="E217" s="244" t="s">
        <v>1</v>
      </c>
      <c r="F217" s="245" t="s">
        <v>3806</v>
      </c>
      <c r="G217" s="242"/>
      <c r="H217" s="244" t="s">
        <v>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233</v>
      </c>
      <c r="AU217" s="251" t="s">
        <v>85</v>
      </c>
      <c r="AV217" s="13" t="s">
        <v>83</v>
      </c>
      <c r="AW217" s="13" t="s">
        <v>32</v>
      </c>
      <c r="AX217" s="13" t="s">
        <v>76</v>
      </c>
      <c r="AY217" s="251" t="s">
        <v>224</v>
      </c>
    </row>
    <row r="218" s="14" customFormat="1">
      <c r="A218" s="14"/>
      <c r="B218" s="252"/>
      <c r="C218" s="253"/>
      <c r="D218" s="243" t="s">
        <v>233</v>
      </c>
      <c r="E218" s="254" t="s">
        <v>1</v>
      </c>
      <c r="F218" s="255" t="s">
        <v>3807</v>
      </c>
      <c r="G218" s="253"/>
      <c r="H218" s="256">
        <v>30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233</v>
      </c>
      <c r="AU218" s="262" t="s">
        <v>85</v>
      </c>
      <c r="AV218" s="14" t="s">
        <v>85</v>
      </c>
      <c r="AW218" s="14" t="s">
        <v>32</v>
      </c>
      <c r="AX218" s="14" t="s">
        <v>83</v>
      </c>
      <c r="AY218" s="262" t="s">
        <v>224</v>
      </c>
    </row>
    <row r="219" s="2" customFormat="1" ht="16.5" customHeight="1">
      <c r="A219" s="39"/>
      <c r="B219" s="40"/>
      <c r="C219" s="228" t="s">
        <v>645</v>
      </c>
      <c r="D219" s="228" t="s">
        <v>226</v>
      </c>
      <c r="E219" s="229" t="s">
        <v>3808</v>
      </c>
      <c r="F219" s="230" t="s">
        <v>3809</v>
      </c>
      <c r="G219" s="231" t="s">
        <v>416</v>
      </c>
      <c r="H219" s="232">
        <v>150</v>
      </c>
      <c r="I219" s="233"/>
      <c r="J219" s="234">
        <f>ROUND(I219*H219,2)</f>
        <v>0</v>
      </c>
      <c r="K219" s="230" t="s">
        <v>230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231</v>
      </c>
      <c r="AT219" s="239" t="s">
        <v>226</v>
      </c>
      <c r="AU219" s="239" t="s">
        <v>85</v>
      </c>
      <c r="AY219" s="18" t="s">
        <v>224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231</v>
      </c>
      <c r="BM219" s="239" t="s">
        <v>3810</v>
      </c>
    </row>
    <row r="220" s="2" customFormat="1" ht="16.5" customHeight="1">
      <c r="A220" s="39"/>
      <c r="B220" s="40"/>
      <c r="C220" s="228" t="s">
        <v>654</v>
      </c>
      <c r="D220" s="228" t="s">
        <v>226</v>
      </c>
      <c r="E220" s="229" t="s">
        <v>3811</v>
      </c>
      <c r="F220" s="230" t="s">
        <v>3812</v>
      </c>
      <c r="G220" s="231" t="s">
        <v>296</v>
      </c>
      <c r="H220" s="232">
        <v>35</v>
      </c>
      <c r="I220" s="233"/>
      <c r="J220" s="234">
        <f>ROUND(I220*H220,2)</f>
        <v>0</v>
      </c>
      <c r="K220" s="230" t="s">
        <v>230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1.0000000000000001E-05</v>
      </c>
      <c r="R220" s="237">
        <f>Q220*H220</f>
        <v>0.00035000000000000005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231</v>
      </c>
      <c r="AT220" s="239" t="s">
        <v>226</v>
      </c>
      <c r="AU220" s="239" t="s">
        <v>85</v>
      </c>
      <c r="AY220" s="18" t="s">
        <v>224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231</v>
      </c>
      <c r="BM220" s="239" t="s">
        <v>3813</v>
      </c>
    </row>
    <row r="221" s="14" customFormat="1">
      <c r="A221" s="14"/>
      <c r="B221" s="252"/>
      <c r="C221" s="253"/>
      <c r="D221" s="243" t="s">
        <v>233</v>
      </c>
      <c r="E221" s="254" t="s">
        <v>1</v>
      </c>
      <c r="F221" s="255" t="s">
        <v>3814</v>
      </c>
      <c r="G221" s="253"/>
      <c r="H221" s="256">
        <v>35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233</v>
      </c>
      <c r="AU221" s="262" t="s">
        <v>85</v>
      </c>
      <c r="AV221" s="14" t="s">
        <v>85</v>
      </c>
      <c r="AW221" s="14" t="s">
        <v>32</v>
      </c>
      <c r="AX221" s="14" t="s">
        <v>83</v>
      </c>
      <c r="AY221" s="262" t="s">
        <v>224</v>
      </c>
    </row>
    <row r="222" s="2" customFormat="1" ht="33" customHeight="1">
      <c r="A222" s="39"/>
      <c r="B222" s="40"/>
      <c r="C222" s="228" t="s">
        <v>660</v>
      </c>
      <c r="D222" s="228" t="s">
        <v>226</v>
      </c>
      <c r="E222" s="229" t="s">
        <v>3815</v>
      </c>
      <c r="F222" s="230" t="s">
        <v>3816</v>
      </c>
      <c r="G222" s="231" t="s">
        <v>416</v>
      </c>
      <c r="H222" s="232">
        <v>153.5</v>
      </c>
      <c r="I222" s="233"/>
      <c r="J222" s="234">
        <f>ROUND(I222*H222,2)</f>
        <v>0</v>
      </c>
      <c r="K222" s="230" t="s">
        <v>230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0.15540000000000001</v>
      </c>
      <c r="R222" s="237">
        <f>Q222*H222</f>
        <v>23.853900000000003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231</v>
      </c>
      <c r="AT222" s="239" t="s">
        <v>226</v>
      </c>
      <c r="AU222" s="239" t="s">
        <v>85</v>
      </c>
      <c r="AY222" s="18" t="s">
        <v>224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231</v>
      </c>
      <c r="BM222" s="239" t="s">
        <v>3817</v>
      </c>
    </row>
    <row r="223" s="14" customFormat="1">
      <c r="A223" s="14"/>
      <c r="B223" s="252"/>
      <c r="C223" s="253"/>
      <c r="D223" s="243" t="s">
        <v>233</v>
      </c>
      <c r="E223" s="254" t="s">
        <v>1</v>
      </c>
      <c r="F223" s="255" t="s">
        <v>3818</v>
      </c>
      <c r="G223" s="253"/>
      <c r="H223" s="256">
        <v>120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233</v>
      </c>
      <c r="AU223" s="262" t="s">
        <v>85</v>
      </c>
      <c r="AV223" s="14" t="s">
        <v>85</v>
      </c>
      <c r="AW223" s="14" t="s">
        <v>32</v>
      </c>
      <c r="AX223" s="14" t="s">
        <v>76</v>
      </c>
      <c r="AY223" s="262" t="s">
        <v>224</v>
      </c>
    </row>
    <row r="224" s="14" customFormat="1">
      <c r="A224" s="14"/>
      <c r="B224" s="252"/>
      <c r="C224" s="253"/>
      <c r="D224" s="243" t="s">
        <v>233</v>
      </c>
      <c r="E224" s="254" t="s">
        <v>1</v>
      </c>
      <c r="F224" s="255" t="s">
        <v>3819</v>
      </c>
      <c r="G224" s="253"/>
      <c r="H224" s="256">
        <v>11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233</v>
      </c>
      <c r="AU224" s="262" t="s">
        <v>85</v>
      </c>
      <c r="AV224" s="14" t="s">
        <v>85</v>
      </c>
      <c r="AW224" s="14" t="s">
        <v>32</v>
      </c>
      <c r="AX224" s="14" t="s">
        <v>76</v>
      </c>
      <c r="AY224" s="262" t="s">
        <v>224</v>
      </c>
    </row>
    <row r="225" s="14" customFormat="1">
      <c r="A225" s="14"/>
      <c r="B225" s="252"/>
      <c r="C225" s="253"/>
      <c r="D225" s="243" t="s">
        <v>233</v>
      </c>
      <c r="E225" s="254" t="s">
        <v>1</v>
      </c>
      <c r="F225" s="255" t="s">
        <v>3820</v>
      </c>
      <c r="G225" s="253"/>
      <c r="H225" s="256">
        <v>22.5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233</v>
      </c>
      <c r="AU225" s="262" t="s">
        <v>85</v>
      </c>
      <c r="AV225" s="14" t="s">
        <v>85</v>
      </c>
      <c r="AW225" s="14" t="s">
        <v>32</v>
      </c>
      <c r="AX225" s="14" t="s">
        <v>76</v>
      </c>
      <c r="AY225" s="262" t="s">
        <v>224</v>
      </c>
    </row>
    <row r="226" s="15" customFormat="1">
      <c r="A226" s="15"/>
      <c r="B226" s="263"/>
      <c r="C226" s="264"/>
      <c r="D226" s="243" t="s">
        <v>233</v>
      </c>
      <c r="E226" s="265" t="s">
        <v>1</v>
      </c>
      <c r="F226" s="266" t="s">
        <v>237</v>
      </c>
      <c r="G226" s="264"/>
      <c r="H226" s="267">
        <v>153.5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3" t="s">
        <v>233</v>
      </c>
      <c r="AU226" s="273" t="s">
        <v>85</v>
      </c>
      <c r="AV226" s="15" t="s">
        <v>231</v>
      </c>
      <c r="AW226" s="15" t="s">
        <v>32</v>
      </c>
      <c r="AX226" s="15" t="s">
        <v>83</v>
      </c>
      <c r="AY226" s="273" t="s">
        <v>224</v>
      </c>
    </row>
    <row r="227" s="2" customFormat="1" ht="16.5" customHeight="1">
      <c r="A227" s="39"/>
      <c r="B227" s="40"/>
      <c r="C227" s="285" t="s">
        <v>665</v>
      </c>
      <c r="D227" s="285" t="s">
        <v>420</v>
      </c>
      <c r="E227" s="286" t="s">
        <v>3821</v>
      </c>
      <c r="F227" s="287" t="s">
        <v>3822</v>
      </c>
      <c r="G227" s="288" t="s">
        <v>416</v>
      </c>
      <c r="H227" s="289">
        <v>126</v>
      </c>
      <c r="I227" s="290"/>
      <c r="J227" s="291">
        <f>ROUND(I227*H227,2)</f>
        <v>0</v>
      </c>
      <c r="K227" s="287" t="s">
        <v>230</v>
      </c>
      <c r="L227" s="292"/>
      <c r="M227" s="293" t="s">
        <v>1</v>
      </c>
      <c r="N227" s="294" t="s">
        <v>41</v>
      </c>
      <c r="O227" s="92"/>
      <c r="P227" s="237">
        <f>O227*H227</f>
        <v>0</v>
      </c>
      <c r="Q227" s="237">
        <v>0.080000000000000002</v>
      </c>
      <c r="R227" s="237">
        <f>Q227*H227</f>
        <v>10.08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293</v>
      </c>
      <c r="AT227" s="239" t="s">
        <v>420</v>
      </c>
      <c r="AU227" s="239" t="s">
        <v>85</v>
      </c>
      <c r="AY227" s="18" t="s">
        <v>224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231</v>
      </c>
      <c r="BM227" s="239" t="s">
        <v>3823</v>
      </c>
    </row>
    <row r="228" s="14" customFormat="1">
      <c r="A228" s="14"/>
      <c r="B228" s="252"/>
      <c r="C228" s="253"/>
      <c r="D228" s="243" t="s">
        <v>233</v>
      </c>
      <c r="E228" s="254" t="s">
        <v>1</v>
      </c>
      <c r="F228" s="255" t="s">
        <v>3824</v>
      </c>
      <c r="G228" s="253"/>
      <c r="H228" s="256">
        <v>126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233</v>
      </c>
      <c r="AU228" s="262" t="s">
        <v>85</v>
      </c>
      <c r="AV228" s="14" t="s">
        <v>85</v>
      </c>
      <c r="AW228" s="14" t="s">
        <v>32</v>
      </c>
      <c r="AX228" s="14" t="s">
        <v>83</v>
      </c>
      <c r="AY228" s="262" t="s">
        <v>224</v>
      </c>
    </row>
    <row r="229" s="2" customFormat="1" ht="24.15" customHeight="1">
      <c r="A229" s="39"/>
      <c r="B229" s="40"/>
      <c r="C229" s="285" t="s">
        <v>680</v>
      </c>
      <c r="D229" s="285" t="s">
        <v>420</v>
      </c>
      <c r="E229" s="286" t="s">
        <v>3825</v>
      </c>
      <c r="F229" s="287" t="s">
        <v>3826</v>
      </c>
      <c r="G229" s="288" t="s">
        <v>416</v>
      </c>
      <c r="H229" s="289">
        <v>23</v>
      </c>
      <c r="I229" s="290"/>
      <c r="J229" s="291">
        <f>ROUND(I229*H229,2)</f>
        <v>0</v>
      </c>
      <c r="K229" s="287" t="s">
        <v>230</v>
      </c>
      <c r="L229" s="292"/>
      <c r="M229" s="293" t="s">
        <v>1</v>
      </c>
      <c r="N229" s="294" t="s">
        <v>41</v>
      </c>
      <c r="O229" s="92"/>
      <c r="P229" s="237">
        <f>O229*H229</f>
        <v>0</v>
      </c>
      <c r="Q229" s="237">
        <v>0.048300000000000003</v>
      </c>
      <c r="R229" s="237">
        <f>Q229*H229</f>
        <v>1.1109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293</v>
      </c>
      <c r="AT229" s="239" t="s">
        <v>420</v>
      </c>
      <c r="AU229" s="239" t="s">
        <v>85</v>
      </c>
      <c r="AY229" s="18" t="s">
        <v>224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231</v>
      </c>
      <c r="BM229" s="239" t="s">
        <v>3827</v>
      </c>
    </row>
    <row r="230" s="2" customFormat="1" ht="24.15" customHeight="1">
      <c r="A230" s="39"/>
      <c r="B230" s="40"/>
      <c r="C230" s="285" t="s">
        <v>685</v>
      </c>
      <c r="D230" s="285" t="s">
        <v>420</v>
      </c>
      <c r="E230" s="286" t="s">
        <v>3828</v>
      </c>
      <c r="F230" s="287" t="s">
        <v>3829</v>
      </c>
      <c r="G230" s="288" t="s">
        <v>416</v>
      </c>
      <c r="H230" s="289">
        <v>11</v>
      </c>
      <c r="I230" s="290"/>
      <c r="J230" s="291">
        <f>ROUND(I230*H230,2)</f>
        <v>0</v>
      </c>
      <c r="K230" s="287" t="s">
        <v>230</v>
      </c>
      <c r="L230" s="292"/>
      <c r="M230" s="293" t="s">
        <v>1</v>
      </c>
      <c r="N230" s="294" t="s">
        <v>41</v>
      </c>
      <c r="O230" s="92"/>
      <c r="P230" s="237">
        <f>O230*H230</f>
        <v>0</v>
      </c>
      <c r="Q230" s="237">
        <v>0.065670000000000006</v>
      </c>
      <c r="R230" s="237">
        <f>Q230*H230</f>
        <v>0.72237000000000007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293</v>
      </c>
      <c r="AT230" s="239" t="s">
        <v>420</v>
      </c>
      <c r="AU230" s="239" t="s">
        <v>85</v>
      </c>
      <c r="AY230" s="18" t="s">
        <v>224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231</v>
      </c>
      <c r="BM230" s="239" t="s">
        <v>3830</v>
      </c>
    </row>
    <row r="231" s="2" customFormat="1" ht="33" customHeight="1">
      <c r="A231" s="39"/>
      <c r="B231" s="40"/>
      <c r="C231" s="228" t="s">
        <v>690</v>
      </c>
      <c r="D231" s="228" t="s">
        <v>226</v>
      </c>
      <c r="E231" s="229" t="s">
        <v>3831</v>
      </c>
      <c r="F231" s="230" t="s">
        <v>3832</v>
      </c>
      <c r="G231" s="231" t="s">
        <v>416</v>
      </c>
      <c r="H231" s="232">
        <v>132</v>
      </c>
      <c r="I231" s="233"/>
      <c r="J231" s="234">
        <f>ROUND(I231*H231,2)</f>
        <v>0</v>
      </c>
      <c r="K231" s="230" t="s">
        <v>230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0.1295</v>
      </c>
      <c r="R231" s="237">
        <f>Q231*H231</f>
        <v>17.094000000000001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231</v>
      </c>
      <c r="AT231" s="239" t="s">
        <v>226</v>
      </c>
      <c r="AU231" s="239" t="s">
        <v>85</v>
      </c>
      <c r="AY231" s="18" t="s">
        <v>224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231</v>
      </c>
      <c r="BM231" s="239" t="s">
        <v>3833</v>
      </c>
    </row>
    <row r="232" s="2" customFormat="1" ht="16.5" customHeight="1">
      <c r="A232" s="39"/>
      <c r="B232" s="40"/>
      <c r="C232" s="285" t="s">
        <v>695</v>
      </c>
      <c r="D232" s="285" t="s">
        <v>420</v>
      </c>
      <c r="E232" s="286" t="s">
        <v>3834</v>
      </c>
      <c r="F232" s="287" t="s">
        <v>3835</v>
      </c>
      <c r="G232" s="288" t="s">
        <v>416</v>
      </c>
      <c r="H232" s="289">
        <v>138.59999999999999</v>
      </c>
      <c r="I232" s="290"/>
      <c r="J232" s="291">
        <f>ROUND(I232*H232,2)</f>
        <v>0</v>
      </c>
      <c r="K232" s="287" t="s">
        <v>230</v>
      </c>
      <c r="L232" s="292"/>
      <c r="M232" s="293" t="s">
        <v>1</v>
      </c>
      <c r="N232" s="294" t="s">
        <v>41</v>
      </c>
      <c r="O232" s="92"/>
      <c r="P232" s="237">
        <f>O232*H232</f>
        <v>0</v>
      </c>
      <c r="Q232" s="237">
        <v>0.056120000000000003</v>
      </c>
      <c r="R232" s="237">
        <f>Q232*H232</f>
        <v>7.778232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293</v>
      </c>
      <c r="AT232" s="239" t="s">
        <v>420</v>
      </c>
      <c r="AU232" s="239" t="s">
        <v>85</v>
      </c>
      <c r="AY232" s="18" t="s">
        <v>224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231</v>
      </c>
      <c r="BM232" s="239" t="s">
        <v>3836</v>
      </c>
    </row>
    <row r="233" s="14" customFormat="1">
      <c r="A233" s="14"/>
      <c r="B233" s="252"/>
      <c r="C233" s="253"/>
      <c r="D233" s="243" t="s">
        <v>233</v>
      </c>
      <c r="E233" s="254" t="s">
        <v>1</v>
      </c>
      <c r="F233" s="255" t="s">
        <v>3837</v>
      </c>
      <c r="G233" s="253"/>
      <c r="H233" s="256">
        <v>138.59999999999999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233</v>
      </c>
      <c r="AU233" s="262" t="s">
        <v>85</v>
      </c>
      <c r="AV233" s="14" t="s">
        <v>85</v>
      </c>
      <c r="AW233" s="14" t="s">
        <v>32</v>
      </c>
      <c r="AX233" s="14" t="s">
        <v>83</v>
      </c>
      <c r="AY233" s="262" t="s">
        <v>224</v>
      </c>
    </row>
    <row r="234" s="2" customFormat="1" ht="24.15" customHeight="1">
      <c r="A234" s="39"/>
      <c r="B234" s="40"/>
      <c r="C234" s="228" t="s">
        <v>700</v>
      </c>
      <c r="D234" s="228" t="s">
        <v>226</v>
      </c>
      <c r="E234" s="229" t="s">
        <v>3544</v>
      </c>
      <c r="F234" s="230" t="s">
        <v>3545</v>
      </c>
      <c r="G234" s="231" t="s">
        <v>229</v>
      </c>
      <c r="H234" s="232">
        <v>12.522</v>
      </c>
      <c r="I234" s="233"/>
      <c r="J234" s="234">
        <f>ROUND(I234*H234,2)</f>
        <v>0</v>
      </c>
      <c r="K234" s="230" t="s">
        <v>230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2.2563399999999998</v>
      </c>
      <c r="R234" s="237">
        <f>Q234*H234</f>
        <v>28.253889479999998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231</v>
      </c>
      <c r="AT234" s="239" t="s">
        <v>226</v>
      </c>
      <c r="AU234" s="239" t="s">
        <v>85</v>
      </c>
      <c r="AY234" s="18" t="s">
        <v>224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231</v>
      </c>
      <c r="BM234" s="239" t="s">
        <v>3838</v>
      </c>
    </row>
    <row r="235" s="14" customFormat="1">
      <c r="A235" s="14"/>
      <c r="B235" s="252"/>
      <c r="C235" s="253"/>
      <c r="D235" s="243" t="s">
        <v>233</v>
      </c>
      <c r="E235" s="254" t="s">
        <v>1</v>
      </c>
      <c r="F235" s="255" t="s">
        <v>3839</v>
      </c>
      <c r="G235" s="253"/>
      <c r="H235" s="256">
        <v>3.2999999999999998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233</v>
      </c>
      <c r="AU235" s="262" t="s">
        <v>85</v>
      </c>
      <c r="AV235" s="14" t="s">
        <v>85</v>
      </c>
      <c r="AW235" s="14" t="s">
        <v>32</v>
      </c>
      <c r="AX235" s="14" t="s">
        <v>76</v>
      </c>
      <c r="AY235" s="262" t="s">
        <v>224</v>
      </c>
    </row>
    <row r="236" s="14" customFormat="1">
      <c r="A236" s="14"/>
      <c r="B236" s="252"/>
      <c r="C236" s="253"/>
      <c r="D236" s="243" t="s">
        <v>233</v>
      </c>
      <c r="E236" s="254" t="s">
        <v>1</v>
      </c>
      <c r="F236" s="255" t="s">
        <v>3840</v>
      </c>
      <c r="G236" s="253"/>
      <c r="H236" s="256">
        <v>5.306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233</v>
      </c>
      <c r="AU236" s="262" t="s">
        <v>85</v>
      </c>
      <c r="AV236" s="14" t="s">
        <v>85</v>
      </c>
      <c r="AW236" s="14" t="s">
        <v>32</v>
      </c>
      <c r="AX236" s="14" t="s">
        <v>76</v>
      </c>
      <c r="AY236" s="262" t="s">
        <v>224</v>
      </c>
    </row>
    <row r="237" s="14" customFormat="1">
      <c r="A237" s="14"/>
      <c r="B237" s="252"/>
      <c r="C237" s="253"/>
      <c r="D237" s="243" t="s">
        <v>233</v>
      </c>
      <c r="E237" s="254" t="s">
        <v>1</v>
      </c>
      <c r="F237" s="255" t="s">
        <v>3841</v>
      </c>
      <c r="G237" s="253"/>
      <c r="H237" s="256">
        <v>3.9159999999999999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233</v>
      </c>
      <c r="AU237" s="262" t="s">
        <v>85</v>
      </c>
      <c r="AV237" s="14" t="s">
        <v>85</v>
      </c>
      <c r="AW237" s="14" t="s">
        <v>32</v>
      </c>
      <c r="AX237" s="14" t="s">
        <v>76</v>
      </c>
      <c r="AY237" s="262" t="s">
        <v>224</v>
      </c>
    </row>
    <row r="238" s="15" customFormat="1">
      <c r="A238" s="15"/>
      <c r="B238" s="263"/>
      <c r="C238" s="264"/>
      <c r="D238" s="243" t="s">
        <v>233</v>
      </c>
      <c r="E238" s="265" t="s">
        <v>1</v>
      </c>
      <c r="F238" s="266" t="s">
        <v>237</v>
      </c>
      <c r="G238" s="264"/>
      <c r="H238" s="267">
        <v>12.522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3" t="s">
        <v>233</v>
      </c>
      <c r="AU238" s="273" t="s">
        <v>85</v>
      </c>
      <c r="AV238" s="15" t="s">
        <v>231</v>
      </c>
      <c r="AW238" s="15" t="s">
        <v>32</v>
      </c>
      <c r="AX238" s="15" t="s">
        <v>83</v>
      </c>
      <c r="AY238" s="273" t="s">
        <v>224</v>
      </c>
    </row>
    <row r="239" s="2" customFormat="1" ht="33" customHeight="1">
      <c r="A239" s="39"/>
      <c r="B239" s="40"/>
      <c r="C239" s="228" t="s">
        <v>705</v>
      </c>
      <c r="D239" s="228" t="s">
        <v>226</v>
      </c>
      <c r="E239" s="229" t="s">
        <v>3842</v>
      </c>
      <c r="F239" s="230" t="s">
        <v>3843</v>
      </c>
      <c r="G239" s="231" t="s">
        <v>416</v>
      </c>
      <c r="H239" s="232">
        <v>35.600000000000001</v>
      </c>
      <c r="I239" s="233"/>
      <c r="J239" s="234">
        <f>ROUND(I239*H239,2)</f>
        <v>0</v>
      </c>
      <c r="K239" s="230" t="s">
        <v>230</v>
      </c>
      <c r="L239" s="45"/>
      <c r="M239" s="235" t="s">
        <v>1</v>
      </c>
      <c r="N239" s="236" t="s">
        <v>41</v>
      </c>
      <c r="O239" s="92"/>
      <c r="P239" s="237">
        <f>O239*H239</f>
        <v>0</v>
      </c>
      <c r="Q239" s="237">
        <v>0.25564999999999999</v>
      </c>
      <c r="R239" s="237">
        <f>Q239*H239</f>
        <v>9.1011399999999991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231</v>
      </c>
      <c r="AT239" s="239" t="s">
        <v>226</v>
      </c>
      <c r="AU239" s="239" t="s">
        <v>85</v>
      </c>
      <c r="AY239" s="18" t="s">
        <v>224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231</v>
      </c>
      <c r="BM239" s="239" t="s">
        <v>3844</v>
      </c>
    </row>
    <row r="240" s="12" customFormat="1" ht="22.8" customHeight="1">
      <c r="A240" s="12"/>
      <c r="B240" s="212"/>
      <c r="C240" s="213"/>
      <c r="D240" s="214" t="s">
        <v>75</v>
      </c>
      <c r="E240" s="226" t="s">
        <v>1214</v>
      </c>
      <c r="F240" s="226" t="s">
        <v>1215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SUM(P241:P247)</f>
        <v>0</v>
      </c>
      <c r="Q240" s="220"/>
      <c r="R240" s="221">
        <f>SUM(R241:R247)</f>
        <v>0</v>
      </c>
      <c r="S240" s="220"/>
      <c r="T240" s="222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83</v>
      </c>
      <c r="AT240" s="224" t="s">
        <v>75</v>
      </c>
      <c r="AU240" s="224" t="s">
        <v>83</v>
      </c>
      <c r="AY240" s="223" t="s">
        <v>224</v>
      </c>
      <c r="BK240" s="225">
        <f>SUM(BK241:BK247)</f>
        <v>0</v>
      </c>
    </row>
    <row r="241" s="2" customFormat="1" ht="21.75" customHeight="1">
      <c r="A241" s="39"/>
      <c r="B241" s="40"/>
      <c r="C241" s="228" t="s">
        <v>729</v>
      </c>
      <c r="D241" s="228" t="s">
        <v>226</v>
      </c>
      <c r="E241" s="229" t="s">
        <v>3591</v>
      </c>
      <c r="F241" s="230" t="s">
        <v>3592</v>
      </c>
      <c r="G241" s="231" t="s">
        <v>332</v>
      </c>
      <c r="H241" s="232">
        <v>576.072</v>
      </c>
      <c r="I241" s="233"/>
      <c r="J241" s="234">
        <f>ROUND(I241*H241,2)</f>
        <v>0</v>
      </c>
      <c r="K241" s="230" t="s">
        <v>230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231</v>
      </c>
      <c r="AT241" s="239" t="s">
        <v>226</v>
      </c>
      <c r="AU241" s="239" t="s">
        <v>85</v>
      </c>
      <c r="AY241" s="18" t="s">
        <v>224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231</v>
      </c>
      <c r="BM241" s="239" t="s">
        <v>3845</v>
      </c>
    </row>
    <row r="242" s="2" customFormat="1" ht="24.15" customHeight="1">
      <c r="A242" s="39"/>
      <c r="B242" s="40"/>
      <c r="C242" s="228" t="s">
        <v>749</v>
      </c>
      <c r="D242" s="228" t="s">
        <v>226</v>
      </c>
      <c r="E242" s="229" t="s">
        <v>3594</v>
      </c>
      <c r="F242" s="230" t="s">
        <v>3595</v>
      </c>
      <c r="G242" s="231" t="s">
        <v>332</v>
      </c>
      <c r="H242" s="232">
        <v>10945.368</v>
      </c>
      <c r="I242" s="233"/>
      <c r="J242" s="234">
        <f>ROUND(I242*H242,2)</f>
        <v>0</v>
      </c>
      <c r="K242" s="230" t="s">
        <v>230</v>
      </c>
      <c r="L242" s="45"/>
      <c r="M242" s="235" t="s">
        <v>1</v>
      </c>
      <c r="N242" s="236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231</v>
      </c>
      <c r="AT242" s="239" t="s">
        <v>226</v>
      </c>
      <c r="AU242" s="239" t="s">
        <v>85</v>
      </c>
      <c r="AY242" s="18" t="s">
        <v>224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231</v>
      </c>
      <c r="BM242" s="239" t="s">
        <v>3846</v>
      </c>
    </row>
    <row r="243" s="14" customFormat="1">
      <c r="A243" s="14"/>
      <c r="B243" s="252"/>
      <c r="C243" s="253"/>
      <c r="D243" s="243" t="s">
        <v>233</v>
      </c>
      <c r="E243" s="253"/>
      <c r="F243" s="255" t="s">
        <v>3847</v>
      </c>
      <c r="G243" s="253"/>
      <c r="H243" s="256">
        <v>10945.368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233</v>
      </c>
      <c r="AU243" s="262" t="s">
        <v>85</v>
      </c>
      <c r="AV243" s="14" t="s">
        <v>85</v>
      </c>
      <c r="AW243" s="14" t="s">
        <v>4</v>
      </c>
      <c r="AX243" s="14" t="s">
        <v>83</v>
      </c>
      <c r="AY243" s="262" t="s">
        <v>224</v>
      </c>
    </row>
    <row r="244" s="2" customFormat="1" ht="24.15" customHeight="1">
      <c r="A244" s="39"/>
      <c r="B244" s="40"/>
      <c r="C244" s="228" t="s">
        <v>755</v>
      </c>
      <c r="D244" s="228" t="s">
        <v>226</v>
      </c>
      <c r="E244" s="229" t="s">
        <v>3606</v>
      </c>
      <c r="F244" s="230" t="s">
        <v>3607</v>
      </c>
      <c r="G244" s="231" t="s">
        <v>332</v>
      </c>
      <c r="H244" s="232">
        <v>576.072</v>
      </c>
      <c r="I244" s="233"/>
      <c r="J244" s="234">
        <f>ROUND(I244*H244,2)</f>
        <v>0</v>
      </c>
      <c r="K244" s="230" t="s">
        <v>230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231</v>
      </c>
      <c r="AT244" s="239" t="s">
        <v>226</v>
      </c>
      <c r="AU244" s="239" t="s">
        <v>85</v>
      </c>
      <c r="AY244" s="18" t="s">
        <v>224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231</v>
      </c>
      <c r="BM244" s="239" t="s">
        <v>3848</v>
      </c>
    </row>
    <row r="245" s="2" customFormat="1" ht="33" customHeight="1">
      <c r="A245" s="39"/>
      <c r="B245" s="40"/>
      <c r="C245" s="228" t="s">
        <v>769</v>
      </c>
      <c r="D245" s="228" t="s">
        <v>226</v>
      </c>
      <c r="E245" s="229" t="s">
        <v>3849</v>
      </c>
      <c r="F245" s="230" t="s">
        <v>3850</v>
      </c>
      <c r="G245" s="231" t="s">
        <v>332</v>
      </c>
      <c r="H245" s="232">
        <v>240.792</v>
      </c>
      <c r="I245" s="233"/>
      <c r="J245" s="234">
        <f>ROUND(I245*H245,2)</f>
        <v>0</v>
      </c>
      <c r="K245" s="230" t="s">
        <v>230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231</v>
      </c>
      <c r="AT245" s="239" t="s">
        <v>226</v>
      </c>
      <c r="AU245" s="239" t="s">
        <v>85</v>
      </c>
      <c r="AY245" s="18" t="s">
        <v>224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231</v>
      </c>
      <c r="BM245" s="239" t="s">
        <v>3851</v>
      </c>
    </row>
    <row r="246" s="2" customFormat="1" ht="44.25" customHeight="1">
      <c r="A246" s="39"/>
      <c r="B246" s="40"/>
      <c r="C246" s="228" t="s">
        <v>774</v>
      </c>
      <c r="D246" s="228" t="s">
        <v>226</v>
      </c>
      <c r="E246" s="229" t="s">
        <v>3609</v>
      </c>
      <c r="F246" s="230" t="s">
        <v>3610</v>
      </c>
      <c r="G246" s="231" t="s">
        <v>332</v>
      </c>
      <c r="H246" s="232">
        <v>335.27999999999997</v>
      </c>
      <c r="I246" s="233"/>
      <c r="J246" s="234">
        <f>ROUND(I246*H246,2)</f>
        <v>0</v>
      </c>
      <c r="K246" s="230" t="s">
        <v>230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231</v>
      </c>
      <c r="AT246" s="239" t="s">
        <v>226</v>
      </c>
      <c r="AU246" s="239" t="s">
        <v>85</v>
      </c>
      <c r="AY246" s="18" t="s">
        <v>224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231</v>
      </c>
      <c r="BM246" s="239" t="s">
        <v>3852</v>
      </c>
    </row>
    <row r="247" s="14" customFormat="1">
      <c r="A247" s="14"/>
      <c r="B247" s="252"/>
      <c r="C247" s="253"/>
      <c r="D247" s="243" t="s">
        <v>233</v>
      </c>
      <c r="E247" s="254" t="s">
        <v>1</v>
      </c>
      <c r="F247" s="255" t="s">
        <v>3853</v>
      </c>
      <c r="G247" s="253"/>
      <c r="H247" s="256">
        <v>335.27999999999997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233</v>
      </c>
      <c r="AU247" s="262" t="s">
        <v>85</v>
      </c>
      <c r="AV247" s="14" t="s">
        <v>85</v>
      </c>
      <c r="AW247" s="14" t="s">
        <v>32</v>
      </c>
      <c r="AX247" s="14" t="s">
        <v>83</v>
      </c>
      <c r="AY247" s="262" t="s">
        <v>224</v>
      </c>
    </row>
    <row r="248" s="12" customFormat="1" ht="22.8" customHeight="1">
      <c r="A248" s="12"/>
      <c r="B248" s="212"/>
      <c r="C248" s="213"/>
      <c r="D248" s="214" t="s">
        <v>75</v>
      </c>
      <c r="E248" s="226" t="s">
        <v>1233</v>
      </c>
      <c r="F248" s="226" t="s">
        <v>1234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P249</f>
        <v>0</v>
      </c>
      <c r="Q248" s="220"/>
      <c r="R248" s="221">
        <f>R249</f>
        <v>0</v>
      </c>
      <c r="S248" s="220"/>
      <c r="T248" s="222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83</v>
      </c>
      <c r="AT248" s="224" t="s">
        <v>75</v>
      </c>
      <c r="AU248" s="224" t="s">
        <v>83</v>
      </c>
      <c r="AY248" s="223" t="s">
        <v>224</v>
      </c>
      <c r="BK248" s="225">
        <f>BK249</f>
        <v>0</v>
      </c>
    </row>
    <row r="249" s="2" customFormat="1" ht="33" customHeight="1">
      <c r="A249" s="39"/>
      <c r="B249" s="40"/>
      <c r="C249" s="228" t="s">
        <v>798</v>
      </c>
      <c r="D249" s="228" t="s">
        <v>226</v>
      </c>
      <c r="E249" s="229" t="s">
        <v>3854</v>
      </c>
      <c r="F249" s="230" t="s">
        <v>3855</v>
      </c>
      <c r="G249" s="231" t="s">
        <v>332</v>
      </c>
      <c r="H249" s="232">
        <v>1154.7570000000001</v>
      </c>
      <c r="I249" s="233"/>
      <c r="J249" s="234">
        <f>ROUND(I249*H249,2)</f>
        <v>0</v>
      </c>
      <c r="K249" s="230" t="s">
        <v>230</v>
      </c>
      <c r="L249" s="45"/>
      <c r="M249" s="299" t="s">
        <v>1</v>
      </c>
      <c r="N249" s="300" t="s">
        <v>41</v>
      </c>
      <c r="O249" s="301"/>
      <c r="P249" s="302">
        <f>O249*H249</f>
        <v>0</v>
      </c>
      <c r="Q249" s="302">
        <v>0</v>
      </c>
      <c r="R249" s="302">
        <f>Q249*H249</f>
        <v>0</v>
      </c>
      <c r="S249" s="302">
        <v>0</v>
      </c>
      <c r="T249" s="30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231</v>
      </c>
      <c r="AT249" s="239" t="s">
        <v>226</v>
      </c>
      <c r="AU249" s="239" t="s">
        <v>85</v>
      </c>
      <c r="AY249" s="18" t="s">
        <v>224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231</v>
      </c>
      <c r="BM249" s="239" t="s">
        <v>3856</v>
      </c>
    </row>
    <row r="250" s="2" customFormat="1" ht="6.96" customHeight="1">
      <c r="A250" s="39"/>
      <c r="B250" s="67"/>
      <c r="C250" s="68"/>
      <c r="D250" s="68"/>
      <c r="E250" s="68"/>
      <c r="F250" s="68"/>
      <c r="G250" s="68"/>
      <c r="H250" s="68"/>
      <c r="I250" s="68"/>
      <c r="J250" s="68"/>
      <c r="K250" s="68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Dyt7+5c3KEHFJiFTQL6jHFJgqSB27KYlwEaIfFGCvMNf//QQ1yzcXu0LItXH4j0vgiGjY5joMoTtNSpqUcXL6w==" hashValue="LRv4nLWwUgdrmIh2J0RrKxusqhk4+B6SC2vjnWTosXXljQuTzKdOTQz1P+gG/LfBzrVi+T3NskOTj+f/rygcEg==" algorithmName="SHA-512" password="CC35"/>
  <autoFilter ref="C124:K24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  <c r="AZ2" s="147" t="s">
        <v>143</v>
      </c>
      <c r="BA2" s="147" t="s">
        <v>1</v>
      </c>
      <c r="BB2" s="147" t="s">
        <v>1</v>
      </c>
      <c r="BC2" s="147" t="s">
        <v>3857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3858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11. 1. 2023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ROUND((SUM(BE123:BE191)),  2)</f>
        <v>0</v>
      </c>
      <c r="G33" s="39"/>
      <c r="H33" s="39"/>
      <c r="I33" s="166">
        <v>0.20999999999999999</v>
      </c>
      <c r="J33" s="165">
        <f>ROUND(((SUM(BE123:BE191))*I33),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ROUND((SUM(BF123:BF191)),  2)</f>
        <v>0</v>
      </c>
      <c r="G34" s="39"/>
      <c r="H34" s="39"/>
      <c r="I34" s="166">
        <v>0.12</v>
      </c>
      <c r="J34" s="165">
        <f>ROUND(((SUM(BF123:BF191))*I34),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ROUND((SUM(BG123:BG191)),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ROUND((SUM(BH123:BH191)),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ROUND((SUM(BI123:BI191)),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005 - SO05 Zpevněné plochy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11. 1. 2023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Ing.arch.Petr Klier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177</v>
      </c>
      <c r="D94" s="187"/>
      <c r="E94" s="187"/>
      <c r="F94" s="187"/>
      <c r="G94" s="187"/>
      <c r="H94" s="187"/>
      <c r="I94" s="187"/>
      <c r="J94" s="188" t="s">
        <v>178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179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180</v>
      </c>
    </row>
    <row r="97" s="9" customFormat="1" ht="24.96" customHeight="1">
      <c r="A97" s="9"/>
      <c r="B97" s="190"/>
      <c r="C97" s="191"/>
      <c r="D97" s="192" t="s">
        <v>181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182</v>
      </c>
      <c r="E98" s="198"/>
      <c r="F98" s="198"/>
      <c r="G98" s="198"/>
      <c r="H98" s="198"/>
      <c r="I98" s="198"/>
      <c r="J98" s="199">
        <f>J125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185</v>
      </c>
      <c r="E99" s="198"/>
      <c r="F99" s="198"/>
      <c r="G99" s="198"/>
      <c r="H99" s="198"/>
      <c r="I99" s="198"/>
      <c r="J99" s="199">
        <f>J139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3648</v>
      </c>
      <c r="E100" s="198"/>
      <c r="F100" s="198"/>
      <c r="G100" s="198"/>
      <c r="H100" s="198"/>
      <c r="I100" s="198"/>
      <c r="J100" s="199">
        <f>J148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186</v>
      </c>
      <c r="E101" s="198"/>
      <c r="F101" s="198"/>
      <c r="G101" s="198"/>
      <c r="H101" s="198"/>
      <c r="I101" s="198"/>
      <c r="J101" s="199">
        <f>J174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2787</v>
      </c>
      <c r="E102" s="198"/>
      <c r="F102" s="198"/>
      <c r="G102" s="198"/>
      <c r="H102" s="198"/>
      <c r="I102" s="198"/>
      <c r="J102" s="199">
        <f>J185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190</v>
      </c>
      <c r="E103" s="198"/>
      <c r="F103" s="198"/>
      <c r="G103" s="198"/>
      <c r="H103" s="198"/>
      <c r="I103" s="198"/>
      <c r="J103" s="199">
        <f>J190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Rekonstrukce sportovně - kulturního areálu TJ Juřina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156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005 - SO05 Zpevněné plochy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Valašské Meziříčí</v>
      </c>
      <c r="G117" s="41"/>
      <c r="H117" s="41"/>
      <c r="I117" s="33" t="s">
        <v>22</v>
      </c>
      <c r="J117" s="80" t="str">
        <f>IF(J12="","",J12)</f>
        <v>11. 1. 2023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Město Valašské Meziříčí</v>
      </c>
      <c r="G119" s="41"/>
      <c r="H119" s="41"/>
      <c r="I119" s="33" t="s">
        <v>30</v>
      </c>
      <c r="J119" s="37" t="str">
        <f>E21</f>
        <v>Ing.arch.Petr Klier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Fajfrová Irena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210</v>
      </c>
      <c r="D122" s="204" t="s">
        <v>61</v>
      </c>
      <c r="E122" s="204" t="s">
        <v>57</v>
      </c>
      <c r="F122" s="204" t="s">
        <v>58</v>
      </c>
      <c r="G122" s="204" t="s">
        <v>211</v>
      </c>
      <c r="H122" s="204" t="s">
        <v>212</v>
      </c>
      <c r="I122" s="204" t="s">
        <v>213</v>
      </c>
      <c r="J122" s="204" t="s">
        <v>178</v>
      </c>
      <c r="K122" s="205" t="s">
        <v>214</v>
      </c>
      <c r="L122" s="206"/>
      <c r="M122" s="101" t="s">
        <v>1</v>
      </c>
      <c r="N122" s="102" t="s">
        <v>40</v>
      </c>
      <c r="O122" s="102" t="s">
        <v>215</v>
      </c>
      <c r="P122" s="102" t="s">
        <v>216</v>
      </c>
      <c r="Q122" s="102" t="s">
        <v>217</v>
      </c>
      <c r="R122" s="102" t="s">
        <v>218</v>
      </c>
      <c r="S122" s="102" t="s">
        <v>219</v>
      </c>
      <c r="T122" s="103" t="s">
        <v>220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221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395.25074874000001</v>
      </c>
      <c r="S123" s="105"/>
      <c r="T123" s="210">
        <f>T124</f>
        <v>104.34599999999999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180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75</v>
      </c>
      <c r="E124" s="215" t="s">
        <v>222</v>
      </c>
      <c r="F124" s="215" t="s">
        <v>223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P125+P139+P148+P174+P185+P190</f>
        <v>0</v>
      </c>
      <c r="Q124" s="220"/>
      <c r="R124" s="221">
        <f>R125+R139+R148+R174+R185+R190</f>
        <v>395.25074874000001</v>
      </c>
      <c r="S124" s="220"/>
      <c r="T124" s="222">
        <f>T125+T139+T148+T174+T185+T190</f>
        <v>104.34599999999999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83</v>
      </c>
      <c r="AT124" s="224" t="s">
        <v>75</v>
      </c>
      <c r="AU124" s="224" t="s">
        <v>76</v>
      </c>
      <c r="AY124" s="223" t="s">
        <v>224</v>
      </c>
      <c r="BK124" s="225">
        <f>BK125+BK139+BK148+BK174+BK185+BK190</f>
        <v>0</v>
      </c>
    </row>
    <row r="125" s="12" customFormat="1" ht="22.8" customHeight="1">
      <c r="A125" s="12"/>
      <c r="B125" s="212"/>
      <c r="C125" s="213"/>
      <c r="D125" s="214" t="s">
        <v>75</v>
      </c>
      <c r="E125" s="226" t="s">
        <v>83</v>
      </c>
      <c r="F125" s="226" t="s">
        <v>225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SUM(P126:P138)</f>
        <v>0</v>
      </c>
      <c r="Q125" s="220"/>
      <c r="R125" s="221">
        <f>SUM(R126:R138)</f>
        <v>0</v>
      </c>
      <c r="S125" s="220"/>
      <c r="T125" s="222">
        <f>SUM(T126:T138)</f>
        <v>104.34599999999999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83</v>
      </c>
      <c r="AT125" s="224" t="s">
        <v>75</v>
      </c>
      <c r="AU125" s="224" t="s">
        <v>83</v>
      </c>
      <c r="AY125" s="223" t="s">
        <v>224</v>
      </c>
      <c r="BK125" s="225">
        <f>SUM(BK126:BK138)</f>
        <v>0</v>
      </c>
    </row>
    <row r="126" s="2" customFormat="1" ht="24.15" customHeight="1">
      <c r="A126" s="39"/>
      <c r="B126" s="40"/>
      <c r="C126" s="228" t="s">
        <v>83</v>
      </c>
      <c r="D126" s="228" t="s">
        <v>226</v>
      </c>
      <c r="E126" s="229" t="s">
        <v>3859</v>
      </c>
      <c r="F126" s="230" t="s">
        <v>3860</v>
      </c>
      <c r="G126" s="231" t="s">
        <v>296</v>
      </c>
      <c r="H126" s="232">
        <v>158.09999999999999</v>
      </c>
      <c r="I126" s="233"/>
      <c r="J126" s="234">
        <f>ROUND(I126*H126,2)</f>
        <v>0</v>
      </c>
      <c r="K126" s="230" t="s">
        <v>230</v>
      </c>
      <c r="L126" s="45"/>
      <c r="M126" s="235" t="s">
        <v>1</v>
      </c>
      <c r="N126" s="236" t="s">
        <v>41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0.44</v>
      </c>
      <c r="T126" s="238">
        <f>S126*H126</f>
        <v>69.563999999999993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231</v>
      </c>
      <c r="AT126" s="239" t="s">
        <v>226</v>
      </c>
      <c r="AU126" s="239" t="s">
        <v>85</v>
      </c>
      <c r="AY126" s="18" t="s">
        <v>224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83</v>
      </c>
      <c r="BK126" s="240">
        <f>ROUND(I126*H126,2)</f>
        <v>0</v>
      </c>
      <c r="BL126" s="18" t="s">
        <v>231</v>
      </c>
      <c r="BM126" s="239" t="s">
        <v>3861</v>
      </c>
    </row>
    <row r="127" s="2" customFormat="1" ht="24.15" customHeight="1">
      <c r="A127" s="39"/>
      <c r="B127" s="40"/>
      <c r="C127" s="228" t="s">
        <v>85</v>
      </c>
      <c r="D127" s="228" t="s">
        <v>226</v>
      </c>
      <c r="E127" s="229" t="s">
        <v>3862</v>
      </c>
      <c r="F127" s="230" t="s">
        <v>3863</v>
      </c>
      <c r="G127" s="231" t="s">
        <v>296</v>
      </c>
      <c r="H127" s="232">
        <v>158.09999999999999</v>
      </c>
      <c r="I127" s="233"/>
      <c r="J127" s="234">
        <f>ROUND(I127*H127,2)</f>
        <v>0</v>
      </c>
      <c r="K127" s="230" t="s">
        <v>230</v>
      </c>
      <c r="L127" s="45"/>
      <c r="M127" s="235" t="s">
        <v>1</v>
      </c>
      <c r="N127" s="236" t="s">
        <v>41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0.22</v>
      </c>
      <c r="T127" s="238">
        <f>S127*H127</f>
        <v>34.781999999999996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231</v>
      </c>
      <c r="AT127" s="239" t="s">
        <v>226</v>
      </c>
      <c r="AU127" s="239" t="s">
        <v>85</v>
      </c>
      <c r="AY127" s="18" t="s">
        <v>224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231</v>
      </c>
      <c r="BM127" s="239" t="s">
        <v>3864</v>
      </c>
    </row>
    <row r="128" s="14" customFormat="1">
      <c r="A128" s="14"/>
      <c r="B128" s="252"/>
      <c r="C128" s="253"/>
      <c r="D128" s="243" t="s">
        <v>233</v>
      </c>
      <c r="E128" s="254" t="s">
        <v>1</v>
      </c>
      <c r="F128" s="255" t="s">
        <v>3865</v>
      </c>
      <c r="G128" s="253"/>
      <c r="H128" s="256">
        <v>55.200000000000003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233</v>
      </c>
      <c r="AU128" s="262" t="s">
        <v>85</v>
      </c>
      <c r="AV128" s="14" t="s">
        <v>85</v>
      </c>
      <c r="AW128" s="14" t="s">
        <v>32</v>
      </c>
      <c r="AX128" s="14" t="s">
        <v>76</v>
      </c>
      <c r="AY128" s="262" t="s">
        <v>224</v>
      </c>
    </row>
    <row r="129" s="14" customFormat="1">
      <c r="A129" s="14"/>
      <c r="B129" s="252"/>
      <c r="C129" s="253"/>
      <c r="D129" s="243" t="s">
        <v>233</v>
      </c>
      <c r="E129" s="254" t="s">
        <v>1</v>
      </c>
      <c r="F129" s="255" t="s">
        <v>3866</v>
      </c>
      <c r="G129" s="253"/>
      <c r="H129" s="256">
        <v>20.399999999999999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233</v>
      </c>
      <c r="AU129" s="262" t="s">
        <v>85</v>
      </c>
      <c r="AV129" s="14" t="s">
        <v>85</v>
      </c>
      <c r="AW129" s="14" t="s">
        <v>32</v>
      </c>
      <c r="AX129" s="14" t="s">
        <v>76</v>
      </c>
      <c r="AY129" s="262" t="s">
        <v>224</v>
      </c>
    </row>
    <row r="130" s="14" customFormat="1">
      <c r="A130" s="14"/>
      <c r="B130" s="252"/>
      <c r="C130" s="253"/>
      <c r="D130" s="243" t="s">
        <v>233</v>
      </c>
      <c r="E130" s="254" t="s">
        <v>1</v>
      </c>
      <c r="F130" s="255" t="s">
        <v>3867</v>
      </c>
      <c r="G130" s="253"/>
      <c r="H130" s="256">
        <v>82.5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233</v>
      </c>
      <c r="AU130" s="262" t="s">
        <v>85</v>
      </c>
      <c r="AV130" s="14" t="s">
        <v>85</v>
      </c>
      <c r="AW130" s="14" t="s">
        <v>32</v>
      </c>
      <c r="AX130" s="14" t="s">
        <v>76</v>
      </c>
      <c r="AY130" s="262" t="s">
        <v>224</v>
      </c>
    </row>
    <row r="131" s="15" customFormat="1">
      <c r="A131" s="15"/>
      <c r="B131" s="263"/>
      <c r="C131" s="264"/>
      <c r="D131" s="243" t="s">
        <v>233</v>
      </c>
      <c r="E131" s="265" t="s">
        <v>1</v>
      </c>
      <c r="F131" s="266" t="s">
        <v>237</v>
      </c>
      <c r="G131" s="264"/>
      <c r="H131" s="267">
        <v>158.09999999999999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3" t="s">
        <v>233</v>
      </c>
      <c r="AU131" s="273" t="s">
        <v>85</v>
      </c>
      <c r="AV131" s="15" t="s">
        <v>231</v>
      </c>
      <c r="AW131" s="15" t="s">
        <v>32</v>
      </c>
      <c r="AX131" s="15" t="s">
        <v>83</v>
      </c>
      <c r="AY131" s="273" t="s">
        <v>224</v>
      </c>
    </row>
    <row r="132" s="2" customFormat="1" ht="33" customHeight="1">
      <c r="A132" s="39"/>
      <c r="B132" s="40"/>
      <c r="C132" s="228" t="s">
        <v>243</v>
      </c>
      <c r="D132" s="228" t="s">
        <v>226</v>
      </c>
      <c r="E132" s="229" t="s">
        <v>3868</v>
      </c>
      <c r="F132" s="230" t="s">
        <v>3869</v>
      </c>
      <c r="G132" s="231" t="s">
        <v>229</v>
      </c>
      <c r="H132" s="232">
        <v>85.754999999999995</v>
      </c>
      <c r="I132" s="233"/>
      <c r="J132" s="234">
        <f>ROUND(I132*H132,2)</f>
        <v>0</v>
      </c>
      <c r="K132" s="230" t="s">
        <v>230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231</v>
      </c>
      <c r="AT132" s="239" t="s">
        <v>226</v>
      </c>
      <c r="AU132" s="239" t="s">
        <v>85</v>
      </c>
      <c r="AY132" s="18" t="s">
        <v>224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231</v>
      </c>
      <c r="BM132" s="239" t="s">
        <v>3870</v>
      </c>
    </row>
    <row r="133" s="14" customFormat="1">
      <c r="A133" s="14"/>
      <c r="B133" s="252"/>
      <c r="C133" s="253"/>
      <c r="D133" s="243" t="s">
        <v>233</v>
      </c>
      <c r="E133" s="254" t="s">
        <v>143</v>
      </c>
      <c r="F133" s="255" t="s">
        <v>3871</v>
      </c>
      <c r="G133" s="253"/>
      <c r="H133" s="256">
        <v>85.754999999999995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233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224</v>
      </c>
    </row>
    <row r="134" s="2" customFormat="1" ht="33" customHeight="1">
      <c r="A134" s="39"/>
      <c r="B134" s="40"/>
      <c r="C134" s="228" t="s">
        <v>231</v>
      </c>
      <c r="D134" s="228" t="s">
        <v>226</v>
      </c>
      <c r="E134" s="229" t="s">
        <v>2432</v>
      </c>
      <c r="F134" s="230" t="s">
        <v>2433</v>
      </c>
      <c r="G134" s="231" t="s">
        <v>229</v>
      </c>
      <c r="H134" s="232">
        <v>85.754999999999995</v>
      </c>
      <c r="I134" s="233"/>
      <c r="J134" s="234">
        <f>ROUND(I134*H134,2)</f>
        <v>0</v>
      </c>
      <c r="K134" s="230" t="s">
        <v>230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231</v>
      </c>
      <c r="AT134" s="239" t="s">
        <v>226</v>
      </c>
      <c r="AU134" s="239" t="s">
        <v>85</v>
      </c>
      <c r="AY134" s="18" t="s">
        <v>224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231</v>
      </c>
      <c r="BM134" s="239" t="s">
        <v>3872</v>
      </c>
    </row>
    <row r="135" s="14" customFormat="1">
      <c r="A135" s="14"/>
      <c r="B135" s="252"/>
      <c r="C135" s="253"/>
      <c r="D135" s="243" t="s">
        <v>233</v>
      </c>
      <c r="E135" s="254" t="s">
        <v>1</v>
      </c>
      <c r="F135" s="255" t="s">
        <v>143</v>
      </c>
      <c r="G135" s="253"/>
      <c r="H135" s="256">
        <v>85.754999999999995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233</v>
      </c>
      <c r="AU135" s="262" t="s">
        <v>85</v>
      </c>
      <c r="AV135" s="14" t="s">
        <v>85</v>
      </c>
      <c r="AW135" s="14" t="s">
        <v>32</v>
      </c>
      <c r="AX135" s="14" t="s">
        <v>83</v>
      </c>
      <c r="AY135" s="262" t="s">
        <v>224</v>
      </c>
    </row>
    <row r="136" s="2" customFormat="1" ht="37.8" customHeight="1">
      <c r="A136" s="39"/>
      <c r="B136" s="40"/>
      <c r="C136" s="228" t="s">
        <v>264</v>
      </c>
      <c r="D136" s="228" t="s">
        <v>226</v>
      </c>
      <c r="E136" s="229" t="s">
        <v>2437</v>
      </c>
      <c r="F136" s="230" t="s">
        <v>2438</v>
      </c>
      <c r="G136" s="231" t="s">
        <v>229</v>
      </c>
      <c r="H136" s="232">
        <v>857.54999999999995</v>
      </c>
      <c r="I136" s="233"/>
      <c r="J136" s="234">
        <f>ROUND(I136*H136,2)</f>
        <v>0</v>
      </c>
      <c r="K136" s="230" t="s">
        <v>230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231</v>
      </c>
      <c r="AT136" s="239" t="s">
        <v>226</v>
      </c>
      <c r="AU136" s="239" t="s">
        <v>85</v>
      </c>
      <c r="AY136" s="18" t="s">
        <v>224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231</v>
      </c>
      <c r="BM136" s="239" t="s">
        <v>3873</v>
      </c>
    </row>
    <row r="137" s="14" customFormat="1">
      <c r="A137" s="14"/>
      <c r="B137" s="252"/>
      <c r="C137" s="253"/>
      <c r="D137" s="243" t="s">
        <v>233</v>
      </c>
      <c r="E137" s="254" t="s">
        <v>1</v>
      </c>
      <c r="F137" s="255" t="s">
        <v>3874</v>
      </c>
      <c r="G137" s="253"/>
      <c r="H137" s="256">
        <v>857.54999999999995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233</v>
      </c>
      <c r="AU137" s="262" t="s">
        <v>85</v>
      </c>
      <c r="AV137" s="14" t="s">
        <v>85</v>
      </c>
      <c r="AW137" s="14" t="s">
        <v>32</v>
      </c>
      <c r="AX137" s="14" t="s">
        <v>83</v>
      </c>
      <c r="AY137" s="262" t="s">
        <v>224</v>
      </c>
    </row>
    <row r="138" s="2" customFormat="1" ht="24.15" customHeight="1">
      <c r="A138" s="39"/>
      <c r="B138" s="40"/>
      <c r="C138" s="228" t="s">
        <v>270</v>
      </c>
      <c r="D138" s="228" t="s">
        <v>226</v>
      </c>
      <c r="E138" s="229" t="s">
        <v>3678</v>
      </c>
      <c r="F138" s="230" t="s">
        <v>3679</v>
      </c>
      <c r="G138" s="231" t="s">
        <v>296</v>
      </c>
      <c r="H138" s="232">
        <v>600</v>
      </c>
      <c r="I138" s="233"/>
      <c r="J138" s="234">
        <f>ROUND(I138*H138,2)</f>
        <v>0</v>
      </c>
      <c r="K138" s="230" t="s">
        <v>230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231</v>
      </c>
      <c r="AT138" s="239" t="s">
        <v>226</v>
      </c>
      <c r="AU138" s="239" t="s">
        <v>85</v>
      </c>
      <c r="AY138" s="18" t="s">
        <v>224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231</v>
      </c>
      <c r="BM138" s="239" t="s">
        <v>3875</v>
      </c>
    </row>
    <row r="139" s="12" customFormat="1" ht="22.8" customHeight="1">
      <c r="A139" s="12"/>
      <c r="B139" s="212"/>
      <c r="C139" s="213"/>
      <c r="D139" s="214" t="s">
        <v>75</v>
      </c>
      <c r="E139" s="226" t="s">
        <v>231</v>
      </c>
      <c r="F139" s="226" t="s">
        <v>512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SUM(P140:P147)</f>
        <v>0</v>
      </c>
      <c r="Q139" s="220"/>
      <c r="R139" s="221">
        <f>SUM(R140:R147)</f>
        <v>9.6590585000000004</v>
      </c>
      <c r="S139" s="220"/>
      <c r="T139" s="222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83</v>
      </c>
      <c r="AT139" s="224" t="s">
        <v>75</v>
      </c>
      <c r="AU139" s="224" t="s">
        <v>83</v>
      </c>
      <c r="AY139" s="223" t="s">
        <v>224</v>
      </c>
      <c r="BK139" s="225">
        <f>SUM(BK140:BK147)</f>
        <v>0</v>
      </c>
    </row>
    <row r="140" s="2" customFormat="1" ht="21.75" customHeight="1">
      <c r="A140" s="39"/>
      <c r="B140" s="40"/>
      <c r="C140" s="228" t="s">
        <v>275</v>
      </c>
      <c r="D140" s="228" t="s">
        <v>226</v>
      </c>
      <c r="E140" s="229" t="s">
        <v>3876</v>
      </c>
      <c r="F140" s="230" t="s">
        <v>3877</v>
      </c>
      <c r="G140" s="231" t="s">
        <v>416</v>
      </c>
      <c r="H140" s="232">
        <v>55.469999999999999</v>
      </c>
      <c r="I140" s="233"/>
      <c r="J140" s="234">
        <f>ROUND(I140*H140,2)</f>
        <v>0</v>
      </c>
      <c r="K140" s="230" t="s">
        <v>230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0.03465</v>
      </c>
      <c r="R140" s="237">
        <f>Q140*H140</f>
        <v>1.9220355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231</v>
      </c>
      <c r="AT140" s="239" t="s">
        <v>226</v>
      </c>
      <c r="AU140" s="239" t="s">
        <v>85</v>
      </c>
      <c r="AY140" s="18" t="s">
        <v>224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231</v>
      </c>
      <c r="BM140" s="239" t="s">
        <v>3878</v>
      </c>
    </row>
    <row r="141" s="14" customFormat="1">
      <c r="A141" s="14"/>
      <c r="B141" s="252"/>
      <c r="C141" s="253"/>
      <c r="D141" s="243" t="s">
        <v>233</v>
      </c>
      <c r="E141" s="254" t="s">
        <v>1</v>
      </c>
      <c r="F141" s="255" t="s">
        <v>3879</v>
      </c>
      <c r="G141" s="253"/>
      <c r="H141" s="256">
        <v>35.159999999999997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233</v>
      </c>
      <c r="AU141" s="262" t="s">
        <v>85</v>
      </c>
      <c r="AV141" s="14" t="s">
        <v>85</v>
      </c>
      <c r="AW141" s="14" t="s">
        <v>32</v>
      </c>
      <c r="AX141" s="14" t="s">
        <v>76</v>
      </c>
      <c r="AY141" s="262" t="s">
        <v>224</v>
      </c>
    </row>
    <row r="142" s="14" customFormat="1">
      <c r="A142" s="14"/>
      <c r="B142" s="252"/>
      <c r="C142" s="253"/>
      <c r="D142" s="243" t="s">
        <v>233</v>
      </c>
      <c r="E142" s="254" t="s">
        <v>1</v>
      </c>
      <c r="F142" s="255" t="s">
        <v>3880</v>
      </c>
      <c r="G142" s="253"/>
      <c r="H142" s="256">
        <v>6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233</v>
      </c>
      <c r="AU142" s="262" t="s">
        <v>85</v>
      </c>
      <c r="AV142" s="14" t="s">
        <v>85</v>
      </c>
      <c r="AW142" s="14" t="s">
        <v>32</v>
      </c>
      <c r="AX142" s="14" t="s">
        <v>76</v>
      </c>
      <c r="AY142" s="262" t="s">
        <v>224</v>
      </c>
    </row>
    <row r="143" s="14" customFormat="1">
      <c r="A143" s="14"/>
      <c r="B143" s="252"/>
      <c r="C143" s="253"/>
      <c r="D143" s="243" t="s">
        <v>233</v>
      </c>
      <c r="E143" s="254" t="s">
        <v>1</v>
      </c>
      <c r="F143" s="255" t="s">
        <v>552</v>
      </c>
      <c r="G143" s="253"/>
      <c r="H143" s="256">
        <v>6.75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233</v>
      </c>
      <c r="AU143" s="262" t="s">
        <v>85</v>
      </c>
      <c r="AV143" s="14" t="s">
        <v>85</v>
      </c>
      <c r="AW143" s="14" t="s">
        <v>32</v>
      </c>
      <c r="AX143" s="14" t="s">
        <v>76</v>
      </c>
      <c r="AY143" s="262" t="s">
        <v>224</v>
      </c>
    </row>
    <row r="144" s="14" customFormat="1">
      <c r="A144" s="14"/>
      <c r="B144" s="252"/>
      <c r="C144" s="253"/>
      <c r="D144" s="243" t="s">
        <v>233</v>
      </c>
      <c r="E144" s="254" t="s">
        <v>1</v>
      </c>
      <c r="F144" s="255" t="s">
        <v>3881</v>
      </c>
      <c r="G144" s="253"/>
      <c r="H144" s="256">
        <v>7.5599999999999996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233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224</v>
      </c>
    </row>
    <row r="145" s="15" customFormat="1">
      <c r="A145" s="15"/>
      <c r="B145" s="263"/>
      <c r="C145" s="264"/>
      <c r="D145" s="243" t="s">
        <v>233</v>
      </c>
      <c r="E145" s="265" t="s">
        <v>1</v>
      </c>
      <c r="F145" s="266" t="s">
        <v>237</v>
      </c>
      <c r="G145" s="264"/>
      <c r="H145" s="267">
        <v>55.469999999999999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3" t="s">
        <v>233</v>
      </c>
      <c r="AU145" s="273" t="s">
        <v>85</v>
      </c>
      <c r="AV145" s="15" t="s">
        <v>231</v>
      </c>
      <c r="AW145" s="15" t="s">
        <v>32</v>
      </c>
      <c r="AX145" s="15" t="s">
        <v>83</v>
      </c>
      <c r="AY145" s="273" t="s">
        <v>224</v>
      </c>
    </row>
    <row r="146" s="2" customFormat="1" ht="16.5" customHeight="1">
      <c r="A146" s="39"/>
      <c r="B146" s="40"/>
      <c r="C146" s="285" t="s">
        <v>293</v>
      </c>
      <c r="D146" s="285" t="s">
        <v>420</v>
      </c>
      <c r="E146" s="286" t="s">
        <v>3882</v>
      </c>
      <c r="F146" s="287" t="s">
        <v>3883</v>
      </c>
      <c r="G146" s="288" t="s">
        <v>416</v>
      </c>
      <c r="H146" s="289">
        <v>61.017000000000003</v>
      </c>
      <c r="I146" s="290"/>
      <c r="J146" s="291">
        <f>ROUND(I146*H146,2)</f>
        <v>0</v>
      </c>
      <c r="K146" s="287" t="s">
        <v>1</v>
      </c>
      <c r="L146" s="292"/>
      <c r="M146" s="293" t="s">
        <v>1</v>
      </c>
      <c r="N146" s="294" t="s">
        <v>41</v>
      </c>
      <c r="O146" s="92"/>
      <c r="P146" s="237">
        <f>O146*H146</f>
        <v>0</v>
      </c>
      <c r="Q146" s="237">
        <v>0.119</v>
      </c>
      <c r="R146" s="237">
        <f>Q146*H146</f>
        <v>7.2610229999999998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293</v>
      </c>
      <c r="AT146" s="239" t="s">
        <v>420</v>
      </c>
      <c r="AU146" s="239" t="s">
        <v>85</v>
      </c>
      <c r="AY146" s="18" t="s">
        <v>224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231</v>
      </c>
      <c r="BM146" s="239" t="s">
        <v>3884</v>
      </c>
    </row>
    <row r="147" s="2" customFormat="1" ht="16.5" customHeight="1">
      <c r="A147" s="39"/>
      <c r="B147" s="40"/>
      <c r="C147" s="285" t="s">
        <v>303</v>
      </c>
      <c r="D147" s="285" t="s">
        <v>420</v>
      </c>
      <c r="E147" s="286" t="s">
        <v>3885</v>
      </c>
      <c r="F147" s="287" t="s">
        <v>3886</v>
      </c>
      <c r="G147" s="288" t="s">
        <v>398</v>
      </c>
      <c r="H147" s="289">
        <v>4</v>
      </c>
      <c r="I147" s="290"/>
      <c r="J147" s="291">
        <f>ROUND(I147*H147,2)</f>
        <v>0</v>
      </c>
      <c r="K147" s="287" t="s">
        <v>1</v>
      </c>
      <c r="L147" s="292"/>
      <c r="M147" s="293" t="s">
        <v>1</v>
      </c>
      <c r="N147" s="294" t="s">
        <v>41</v>
      </c>
      <c r="O147" s="92"/>
      <c r="P147" s="237">
        <f>O147*H147</f>
        <v>0</v>
      </c>
      <c r="Q147" s="237">
        <v>0.119</v>
      </c>
      <c r="R147" s="237">
        <f>Q147*H147</f>
        <v>0.47599999999999998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293</v>
      </c>
      <c r="AT147" s="239" t="s">
        <v>420</v>
      </c>
      <c r="AU147" s="239" t="s">
        <v>85</v>
      </c>
      <c r="AY147" s="18" t="s">
        <v>224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231</v>
      </c>
      <c r="BM147" s="239" t="s">
        <v>3887</v>
      </c>
    </row>
    <row r="148" s="12" customFormat="1" ht="22.8" customHeight="1">
      <c r="A148" s="12"/>
      <c r="B148" s="212"/>
      <c r="C148" s="213"/>
      <c r="D148" s="214" t="s">
        <v>75</v>
      </c>
      <c r="E148" s="226" t="s">
        <v>264</v>
      </c>
      <c r="F148" s="226" t="s">
        <v>3690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SUM(P149:P173)</f>
        <v>0</v>
      </c>
      <c r="Q148" s="220"/>
      <c r="R148" s="221">
        <f>SUM(R149:R173)</f>
        <v>349.242998</v>
      </c>
      <c r="S148" s="220"/>
      <c r="T148" s="222">
        <f>SUM(T149:T173)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83</v>
      </c>
      <c r="AT148" s="224" t="s">
        <v>75</v>
      </c>
      <c r="AU148" s="224" t="s">
        <v>83</v>
      </c>
      <c r="AY148" s="223" t="s">
        <v>224</v>
      </c>
      <c r="BK148" s="225">
        <f>SUM(BK149:BK173)</f>
        <v>0</v>
      </c>
    </row>
    <row r="149" s="2" customFormat="1" ht="24.15" customHeight="1">
      <c r="A149" s="39"/>
      <c r="B149" s="40"/>
      <c r="C149" s="228" t="s">
        <v>316</v>
      </c>
      <c r="D149" s="228" t="s">
        <v>226</v>
      </c>
      <c r="E149" s="229" t="s">
        <v>3888</v>
      </c>
      <c r="F149" s="230" t="s">
        <v>3889</v>
      </c>
      <c r="G149" s="231" t="s">
        <v>296</v>
      </c>
      <c r="H149" s="232">
        <v>476.30000000000001</v>
      </c>
      <c r="I149" s="233"/>
      <c r="J149" s="234">
        <f>ROUND(I149*H149,2)</f>
        <v>0</v>
      </c>
      <c r="K149" s="230" t="s">
        <v>230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0.29899999999999999</v>
      </c>
      <c r="R149" s="237">
        <f>Q149*H149</f>
        <v>142.41370000000001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231</v>
      </c>
      <c r="AT149" s="239" t="s">
        <v>226</v>
      </c>
      <c r="AU149" s="239" t="s">
        <v>85</v>
      </c>
      <c r="AY149" s="18" t="s">
        <v>224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231</v>
      </c>
      <c r="BM149" s="239" t="s">
        <v>3890</v>
      </c>
    </row>
    <row r="150" s="14" customFormat="1">
      <c r="A150" s="14"/>
      <c r="B150" s="252"/>
      <c r="C150" s="253"/>
      <c r="D150" s="243" t="s">
        <v>233</v>
      </c>
      <c r="E150" s="254" t="s">
        <v>1</v>
      </c>
      <c r="F150" s="255" t="s">
        <v>3891</v>
      </c>
      <c r="G150" s="253"/>
      <c r="H150" s="256">
        <v>476.30000000000001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233</v>
      </c>
      <c r="AU150" s="262" t="s">
        <v>85</v>
      </c>
      <c r="AV150" s="14" t="s">
        <v>85</v>
      </c>
      <c r="AW150" s="14" t="s">
        <v>32</v>
      </c>
      <c r="AX150" s="14" t="s">
        <v>83</v>
      </c>
      <c r="AY150" s="262" t="s">
        <v>224</v>
      </c>
    </row>
    <row r="151" s="2" customFormat="1" ht="24.15" customHeight="1">
      <c r="A151" s="39"/>
      <c r="B151" s="40"/>
      <c r="C151" s="228" t="s">
        <v>321</v>
      </c>
      <c r="D151" s="228" t="s">
        <v>226</v>
      </c>
      <c r="E151" s="229" t="s">
        <v>3892</v>
      </c>
      <c r="F151" s="230" t="s">
        <v>3893</v>
      </c>
      <c r="G151" s="231" t="s">
        <v>296</v>
      </c>
      <c r="H151" s="232">
        <v>95.400000000000006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0.29699999999999999</v>
      </c>
      <c r="R151" s="237">
        <f>Q151*H151</f>
        <v>28.3338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231</v>
      </c>
      <c r="AT151" s="239" t="s">
        <v>226</v>
      </c>
      <c r="AU151" s="239" t="s">
        <v>85</v>
      </c>
      <c r="AY151" s="18" t="s">
        <v>224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231</v>
      </c>
      <c r="BM151" s="239" t="s">
        <v>3894</v>
      </c>
    </row>
    <row r="152" s="2" customFormat="1" ht="21.75" customHeight="1">
      <c r="A152" s="39"/>
      <c r="B152" s="40"/>
      <c r="C152" s="228" t="s">
        <v>8</v>
      </c>
      <c r="D152" s="228" t="s">
        <v>226</v>
      </c>
      <c r="E152" s="229" t="s">
        <v>3514</v>
      </c>
      <c r="F152" s="230" t="s">
        <v>3515</v>
      </c>
      <c r="G152" s="231" t="s">
        <v>296</v>
      </c>
      <c r="H152" s="232">
        <v>35.75</v>
      </c>
      <c r="I152" s="233"/>
      <c r="J152" s="234">
        <f>ROUND(I152*H152,2)</f>
        <v>0</v>
      </c>
      <c r="K152" s="230" t="s">
        <v>230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0.23000000000000001</v>
      </c>
      <c r="R152" s="237">
        <f>Q152*H152</f>
        <v>8.2225000000000001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231</v>
      </c>
      <c r="AT152" s="239" t="s">
        <v>226</v>
      </c>
      <c r="AU152" s="239" t="s">
        <v>85</v>
      </c>
      <c r="AY152" s="18" t="s">
        <v>224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231</v>
      </c>
      <c r="BM152" s="239" t="s">
        <v>3895</v>
      </c>
    </row>
    <row r="153" s="13" customFormat="1">
      <c r="A153" s="13"/>
      <c r="B153" s="241"/>
      <c r="C153" s="242"/>
      <c r="D153" s="243" t="s">
        <v>233</v>
      </c>
      <c r="E153" s="244" t="s">
        <v>1</v>
      </c>
      <c r="F153" s="245" t="s">
        <v>3692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233</v>
      </c>
      <c r="AU153" s="251" t="s">
        <v>85</v>
      </c>
      <c r="AV153" s="13" t="s">
        <v>83</v>
      </c>
      <c r="AW153" s="13" t="s">
        <v>32</v>
      </c>
      <c r="AX153" s="13" t="s">
        <v>76</v>
      </c>
      <c r="AY153" s="251" t="s">
        <v>224</v>
      </c>
    </row>
    <row r="154" s="14" customFormat="1">
      <c r="A154" s="14"/>
      <c r="B154" s="252"/>
      <c r="C154" s="253"/>
      <c r="D154" s="243" t="s">
        <v>233</v>
      </c>
      <c r="E154" s="254" t="s">
        <v>1</v>
      </c>
      <c r="F154" s="255" t="s">
        <v>3896</v>
      </c>
      <c r="G154" s="253"/>
      <c r="H154" s="256">
        <v>35.75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233</v>
      </c>
      <c r="AU154" s="262" t="s">
        <v>85</v>
      </c>
      <c r="AV154" s="14" t="s">
        <v>85</v>
      </c>
      <c r="AW154" s="14" t="s">
        <v>32</v>
      </c>
      <c r="AX154" s="14" t="s">
        <v>83</v>
      </c>
      <c r="AY154" s="262" t="s">
        <v>224</v>
      </c>
    </row>
    <row r="155" s="2" customFormat="1" ht="16.5" customHeight="1">
      <c r="A155" s="39"/>
      <c r="B155" s="40"/>
      <c r="C155" s="228" t="s">
        <v>329</v>
      </c>
      <c r="D155" s="228" t="s">
        <v>226</v>
      </c>
      <c r="E155" s="229" t="s">
        <v>3696</v>
      </c>
      <c r="F155" s="230" t="s">
        <v>3697</v>
      </c>
      <c r="G155" s="231" t="s">
        <v>296</v>
      </c>
      <c r="H155" s="232">
        <v>95.400000000000006</v>
      </c>
      <c r="I155" s="233"/>
      <c r="J155" s="234">
        <f>ROUND(I155*H155,2)</f>
        <v>0</v>
      </c>
      <c r="K155" s="230" t="s">
        <v>230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0.34499999999999997</v>
      </c>
      <c r="R155" s="237">
        <f>Q155*H155</f>
        <v>32.912999999999997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231</v>
      </c>
      <c r="AT155" s="239" t="s">
        <v>226</v>
      </c>
      <c r="AU155" s="239" t="s">
        <v>85</v>
      </c>
      <c r="AY155" s="18" t="s">
        <v>224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231</v>
      </c>
      <c r="BM155" s="239" t="s">
        <v>3897</v>
      </c>
    </row>
    <row r="156" s="2" customFormat="1" ht="76.35" customHeight="1">
      <c r="A156" s="39"/>
      <c r="B156" s="40"/>
      <c r="C156" s="228" t="s">
        <v>337</v>
      </c>
      <c r="D156" s="228" t="s">
        <v>226</v>
      </c>
      <c r="E156" s="229" t="s">
        <v>3898</v>
      </c>
      <c r="F156" s="230" t="s">
        <v>3899</v>
      </c>
      <c r="G156" s="231" t="s">
        <v>296</v>
      </c>
      <c r="H156" s="232">
        <v>476.30000000000001</v>
      </c>
      <c r="I156" s="233"/>
      <c r="J156" s="234">
        <f>ROUND(I156*H156,2)</f>
        <v>0</v>
      </c>
      <c r="K156" s="230" t="s">
        <v>230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0.089219999999999994</v>
      </c>
      <c r="R156" s="237">
        <f>Q156*H156</f>
        <v>42.495486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231</v>
      </c>
      <c r="AT156" s="239" t="s">
        <v>226</v>
      </c>
      <c r="AU156" s="239" t="s">
        <v>85</v>
      </c>
      <c r="AY156" s="18" t="s">
        <v>224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231</v>
      </c>
      <c r="BM156" s="239" t="s">
        <v>3900</v>
      </c>
    </row>
    <row r="157" s="14" customFormat="1">
      <c r="A157" s="14"/>
      <c r="B157" s="252"/>
      <c r="C157" s="253"/>
      <c r="D157" s="243" t="s">
        <v>233</v>
      </c>
      <c r="E157" s="254" t="s">
        <v>1</v>
      </c>
      <c r="F157" s="255" t="s">
        <v>3891</v>
      </c>
      <c r="G157" s="253"/>
      <c r="H157" s="256">
        <v>476.30000000000001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233</v>
      </c>
      <c r="AU157" s="262" t="s">
        <v>85</v>
      </c>
      <c r="AV157" s="14" t="s">
        <v>85</v>
      </c>
      <c r="AW157" s="14" t="s">
        <v>32</v>
      </c>
      <c r="AX157" s="14" t="s">
        <v>83</v>
      </c>
      <c r="AY157" s="262" t="s">
        <v>224</v>
      </c>
    </row>
    <row r="158" s="2" customFormat="1" ht="24.15" customHeight="1">
      <c r="A158" s="39"/>
      <c r="B158" s="40"/>
      <c r="C158" s="285" t="s">
        <v>355</v>
      </c>
      <c r="D158" s="285" t="s">
        <v>420</v>
      </c>
      <c r="E158" s="286" t="s">
        <v>3901</v>
      </c>
      <c r="F158" s="287" t="s">
        <v>3902</v>
      </c>
      <c r="G158" s="288" t="s">
        <v>296</v>
      </c>
      <c r="H158" s="289">
        <v>434.38499999999999</v>
      </c>
      <c r="I158" s="290"/>
      <c r="J158" s="291">
        <f>ROUND(I158*H158,2)</f>
        <v>0</v>
      </c>
      <c r="K158" s="287" t="s">
        <v>1</v>
      </c>
      <c r="L158" s="292"/>
      <c r="M158" s="293" t="s">
        <v>1</v>
      </c>
      <c r="N158" s="294" t="s">
        <v>41</v>
      </c>
      <c r="O158" s="92"/>
      <c r="P158" s="237">
        <f>O158*H158</f>
        <v>0</v>
      </c>
      <c r="Q158" s="237">
        <v>0.13100000000000001</v>
      </c>
      <c r="R158" s="237">
        <f>Q158*H158</f>
        <v>56.904434999999999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293</v>
      </c>
      <c r="AT158" s="239" t="s">
        <v>420</v>
      </c>
      <c r="AU158" s="239" t="s">
        <v>85</v>
      </c>
      <c r="AY158" s="18" t="s">
        <v>224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231</v>
      </c>
      <c r="BM158" s="239" t="s">
        <v>3903</v>
      </c>
    </row>
    <row r="159" s="14" customFormat="1">
      <c r="A159" s="14"/>
      <c r="B159" s="252"/>
      <c r="C159" s="253"/>
      <c r="D159" s="243" t="s">
        <v>233</v>
      </c>
      <c r="E159" s="254" t="s">
        <v>1</v>
      </c>
      <c r="F159" s="255" t="s">
        <v>3904</v>
      </c>
      <c r="G159" s="253"/>
      <c r="H159" s="256">
        <v>434.38499999999999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233</v>
      </c>
      <c r="AU159" s="262" t="s">
        <v>85</v>
      </c>
      <c r="AV159" s="14" t="s">
        <v>85</v>
      </c>
      <c r="AW159" s="14" t="s">
        <v>32</v>
      </c>
      <c r="AX159" s="14" t="s">
        <v>83</v>
      </c>
      <c r="AY159" s="262" t="s">
        <v>224</v>
      </c>
    </row>
    <row r="160" s="2" customFormat="1" ht="24.15" customHeight="1">
      <c r="A160" s="39"/>
      <c r="B160" s="40"/>
      <c r="C160" s="285" t="s">
        <v>363</v>
      </c>
      <c r="D160" s="285" t="s">
        <v>420</v>
      </c>
      <c r="E160" s="286" t="s">
        <v>3905</v>
      </c>
      <c r="F160" s="287" t="s">
        <v>3906</v>
      </c>
      <c r="G160" s="288" t="s">
        <v>296</v>
      </c>
      <c r="H160" s="289">
        <v>65.730000000000004</v>
      </c>
      <c r="I160" s="290"/>
      <c r="J160" s="291">
        <f>ROUND(I160*H160,2)</f>
        <v>0</v>
      </c>
      <c r="K160" s="287" t="s">
        <v>1</v>
      </c>
      <c r="L160" s="292"/>
      <c r="M160" s="293" t="s">
        <v>1</v>
      </c>
      <c r="N160" s="294" t="s">
        <v>41</v>
      </c>
      <c r="O160" s="92"/>
      <c r="P160" s="237">
        <f>O160*H160</f>
        <v>0</v>
      </c>
      <c r="Q160" s="237">
        <v>0.16</v>
      </c>
      <c r="R160" s="237">
        <f>Q160*H160</f>
        <v>10.516800000000002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293</v>
      </c>
      <c r="AT160" s="239" t="s">
        <v>420</v>
      </c>
      <c r="AU160" s="239" t="s">
        <v>85</v>
      </c>
      <c r="AY160" s="18" t="s">
        <v>224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231</v>
      </c>
      <c r="BM160" s="239" t="s">
        <v>3907</v>
      </c>
    </row>
    <row r="161" s="14" customFormat="1">
      <c r="A161" s="14"/>
      <c r="B161" s="252"/>
      <c r="C161" s="253"/>
      <c r="D161" s="243" t="s">
        <v>233</v>
      </c>
      <c r="E161" s="254" t="s">
        <v>1</v>
      </c>
      <c r="F161" s="255" t="s">
        <v>3908</v>
      </c>
      <c r="G161" s="253"/>
      <c r="H161" s="256">
        <v>65.730000000000004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233</v>
      </c>
      <c r="AU161" s="262" t="s">
        <v>85</v>
      </c>
      <c r="AV161" s="14" t="s">
        <v>85</v>
      </c>
      <c r="AW161" s="14" t="s">
        <v>32</v>
      </c>
      <c r="AX161" s="14" t="s">
        <v>83</v>
      </c>
      <c r="AY161" s="262" t="s">
        <v>224</v>
      </c>
    </row>
    <row r="162" s="2" customFormat="1" ht="24.15" customHeight="1">
      <c r="A162" s="39"/>
      <c r="B162" s="40"/>
      <c r="C162" s="285" t="s">
        <v>369</v>
      </c>
      <c r="D162" s="285" t="s">
        <v>420</v>
      </c>
      <c r="E162" s="286" t="s">
        <v>3909</v>
      </c>
      <c r="F162" s="287" t="s">
        <v>3910</v>
      </c>
      <c r="G162" s="288" t="s">
        <v>296</v>
      </c>
      <c r="H162" s="289">
        <v>5.859</v>
      </c>
      <c r="I162" s="290"/>
      <c r="J162" s="291">
        <f>ROUND(I162*H162,2)</f>
        <v>0</v>
      </c>
      <c r="K162" s="287" t="s">
        <v>230</v>
      </c>
      <c r="L162" s="292"/>
      <c r="M162" s="293" t="s">
        <v>1</v>
      </c>
      <c r="N162" s="294" t="s">
        <v>41</v>
      </c>
      <c r="O162" s="92"/>
      <c r="P162" s="237">
        <f>O162*H162</f>
        <v>0</v>
      </c>
      <c r="Q162" s="237">
        <v>0.13100000000000001</v>
      </c>
      <c r="R162" s="237">
        <f>Q162*H162</f>
        <v>0.76752900000000002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293</v>
      </c>
      <c r="AT162" s="239" t="s">
        <v>420</v>
      </c>
      <c r="AU162" s="239" t="s">
        <v>85</v>
      </c>
      <c r="AY162" s="18" t="s">
        <v>224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231</v>
      </c>
      <c r="BM162" s="239" t="s">
        <v>3911</v>
      </c>
    </row>
    <row r="163" s="13" customFormat="1">
      <c r="A163" s="13"/>
      <c r="B163" s="241"/>
      <c r="C163" s="242"/>
      <c r="D163" s="243" t="s">
        <v>233</v>
      </c>
      <c r="E163" s="244" t="s">
        <v>1</v>
      </c>
      <c r="F163" s="245" t="s">
        <v>3912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233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224</v>
      </c>
    </row>
    <row r="164" s="14" customFormat="1">
      <c r="A164" s="14"/>
      <c r="B164" s="252"/>
      <c r="C164" s="253"/>
      <c r="D164" s="243" t="s">
        <v>233</v>
      </c>
      <c r="E164" s="254" t="s">
        <v>1</v>
      </c>
      <c r="F164" s="255" t="s">
        <v>3913</v>
      </c>
      <c r="G164" s="253"/>
      <c r="H164" s="256">
        <v>0.88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233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224</v>
      </c>
    </row>
    <row r="165" s="14" customFormat="1">
      <c r="A165" s="14"/>
      <c r="B165" s="252"/>
      <c r="C165" s="253"/>
      <c r="D165" s="243" t="s">
        <v>233</v>
      </c>
      <c r="E165" s="254" t="s">
        <v>1</v>
      </c>
      <c r="F165" s="255" t="s">
        <v>3914</v>
      </c>
      <c r="G165" s="253"/>
      <c r="H165" s="256">
        <v>3.1139999999999999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233</v>
      </c>
      <c r="AU165" s="262" t="s">
        <v>85</v>
      </c>
      <c r="AV165" s="14" t="s">
        <v>85</v>
      </c>
      <c r="AW165" s="14" t="s">
        <v>32</v>
      </c>
      <c r="AX165" s="14" t="s">
        <v>76</v>
      </c>
      <c r="AY165" s="262" t="s">
        <v>224</v>
      </c>
    </row>
    <row r="166" s="14" customFormat="1">
      <c r="A166" s="14"/>
      <c r="B166" s="252"/>
      <c r="C166" s="253"/>
      <c r="D166" s="243" t="s">
        <v>233</v>
      </c>
      <c r="E166" s="254" t="s">
        <v>1</v>
      </c>
      <c r="F166" s="255" t="s">
        <v>3915</v>
      </c>
      <c r="G166" s="253"/>
      <c r="H166" s="256">
        <v>1.5860000000000001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233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224</v>
      </c>
    </row>
    <row r="167" s="16" customFormat="1">
      <c r="A167" s="16"/>
      <c r="B167" s="274"/>
      <c r="C167" s="275"/>
      <c r="D167" s="243" t="s">
        <v>233</v>
      </c>
      <c r="E167" s="276" t="s">
        <v>1</v>
      </c>
      <c r="F167" s="277" t="s">
        <v>288</v>
      </c>
      <c r="G167" s="275"/>
      <c r="H167" s="278">
        <v>5.5800000000000001</v>
      </c>
      <c r="I167" s="279"/>
      <c r="J167" s="275"/>
      <c r="K167" s="275"/>
      <c r="L167" s="280"/>
      <c r="M167" s="281"/>
      <c r="N167" s="282"/>
      <c r="O167" s="282"/>
      <c r="P167" s="282"/>
      <c r="Q167" s="282"/>
      <c r="R167" s="282"/>
      <c r="S167" s="282"/>
      <c r="T167" s="28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4" t="s">
        <v>233</v>
      </c>
      <c r="AU167" s="284" t="s">
        <v>85</v>
      </c>
      <c r="AV167" s="16" t="s">
        <v>243</v>
      </c>
      <c r="AW167" s="16" t="s">
        <v>32</v>
      </c>
      <c r="AX167" s="16" t="s">
        <v>76</v>
      </c>
      <c r="AY167" s="284" t="s">
        <v>224</v>
      </c>
    </row>
    <row r="168" s="14" customFormat="1">
      <c r="A168" s="14"/>
      <c r="B168" s="252"/>
      <c r="C168" s="253"/>
      <c r="D168" s="243" t="s">
        <v>233</v>
      </c>
      <c r="E168" s="254" t="s">
        <v>1</v>
      </c>
      <c r="F168" s="255" t="s">
        <v>3916</v>
      </c>
      <c r="G168" s="253"/>
      <c r="H168" s="256">
        <v>5.859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233</v>
      </c>
      <c r="AU168" s="262" t="s">
        <v>85</v>
      </c>
      <c r="AV168" s="14" t="s">
        <v>85</v>
      </c>
      <c r="AW168" s="14" t="s">
        <v>32</v>
      </c>
      <c r="AX168" s="14" t="s">
        <v>83</v>
      </c>
      <c r="AY168" s="262" t="s">
        <v>224</v>
      </c>
    </row>
    <row r="169" s="2" customFormat="1" ht="76.35" customHeight="1">
      <c r="A169" s="39"/>
      <c r="B169" s="40"/>
      <c r="C169" s="228" t="s">
        <v>378</v>
      </c>
      <c r="D169" s="228" t="s">
        <v>226</v>
      </c>
      <c r="E169" s="229" t="s">
        <v>3917</v>
      </c>
      <c r="F169" s="230" t="s">
        <v>3725</v>
      </c>
      <c r="G169" s="231" t="s">
        <v>296</v>
      </c>
      <c r="H169" s="232">
        <v>95.400000000000006</v>
      </c>
      <c r="I169" s="233"/>
      <c r="J169" s="234">
        <f>ROUND(I169*H169,2)</f>
        <v>0</v>
      </c>
      <c r="K169" s="230" t="s">
        <v>230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0.11162</v>
      </c>
      <c r="R169" s="237">
        <f>Q169*H169</f>
        <v>10.648548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231</v>
      </c>
      <c r="AT169" s="239" t="s">
        <v>226</v>
      </c>
      <c r="AU169" s="239" t="s">
        <v>85</v>
      </c>
      <c r="AY169" s="18" t="s">
        <v>224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231</v>
      </c>
      <c r="BM169" s="239" t="s">
        <v>3918</v>
      </c>
    </row>
    <row r="170" s="13" customFormat="1">
      <c r="A170" s="13"/>
      <c r="B170" s="241"/>
      <c r="C170" s="242"/>
      <c r="D170" s="243" t="s">
        <v>233</v>
      </c>
      <c r="E170" s="244" t="s">
        <v>1</v>
      </c>
      <c r="F170" s="245" t="s">
        <v>3919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233</v>
      </c>
      <c r="AU170" s="251" t="s">
        <v>85</v>
      </c>
      <c r="AV170" s="13" t="s">
        <v>83</v>
      </c>
      <c r="AW170" s="13" t="s">
        <v>32</v>
      </c>
      <c r="AX170" s="13" t="s">
        <v>76</v>
      </c>
      <c r="AY170" s="251" t="s">
        <v>224</v>
      </c>
    </row>
    <row r="171" s="14" customFormat="1">
      <c r="A171" s="14"/>
      <c r="B171" s="252"/>
      <c r="C171" s="253"/>
      <c r="D171" s="243" t="s">
        <v>233</v>
      </c>
      <c r="E171" s="254" t="s">
        <v>1</v>
      </c>
      <c r="F171" s="255" t="s">
        <v>3920</v>
      </c>
      <c r="G171" s="253"/>
      <c r="H171" s="256">
        <v>95.400000000000006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233</v>
      </c>
      <c r="AU171" s="262" t="s">
        <v>85</v>
      </c>
      <c r="AV171" s="14" t="s">
        <v>85</v>
      </c>
      <c r="AW171" s="14" t="s">
        <v>32</v>
      </c>
      <c r="AX171" s="14" t="s">
        <v>83</v>
      </c>
      <c r="AY171" s="262" t="s">
        <v>224</v>
      </c>
    </row>
    <row r="172" s="2" customFormat="1" ht="16.5" customHeight="1">
      <c r="A172" s="39"/>
      <c r="B172" s="40"/>
      <c r="C172" s="285" t="s">
        <v>395</v>
      </c>
      <c r="D172" s="285" t="s">
        <v>420</v>
      </c>
      <c r="E172" s="286" t="s">
        <v>3733</v>
      </c>
      <c r="F172" s="287" t="s">
        <v>3734</v>
      </c>
      <c r="G172" s="288" t="s">
        <v>296</v>
      </c>
      <c r="H172" s="289">
        <v>100.17</v>
      </c>
      <c r="I172" s="290"/>
      <c r="J172" s="291">
        <f>ROUND(I172*H172,2)</f>
        <v>0</v>
      </c>
      <c r="K172" s="287" t="s">
        <v>1</v>
      </c>
      <c r="L172" s="292"/>
      <c r="M172" s="293" t="s">
        <v>1</v>
      </c>
      <c r="N172" s="294" t="s">
        <v>41</v>
      </c>
      <c r="O172" s="92"/>
      <c r="P172" s="237">
        <f>O172*H172</f>
        <v>0</v>
      </c>
      <c r="Q172" s="237">
        <v>0.16</v>
      </c>
      <c r="R172" s="237">
        <f>Q172*H172</f>
        <v>16.027200000000001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293</v>
      </c>
      <c r="AT172" s="239" t="s">
        <v>420</v>
      </c>
      <c r="AU172" s="239" t="s">
        <v>85</v>
      </c>
      <c r="AY172" s="18" t="s">
        <v>224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231</v>
      </c>
      <c r="BM172" s="239" t="s">
        <v>3921</v>
      </c>
    </row>
    <row r="173" s="14" customFormat="1">
      <c r="A173" s="14"/>
      <c r="B173" s="252"/>
      <c r="C173" s="253"/>
      <c r="D173" s="243" t="s">
        <v>233</v>
      </c>
      <c r="E173" s="254" t="s">
        <v>1</v>
      </c>
      <c r="F173" s="255" t="s">
        <v>3922</v>
      </c>
      <c r="G173" s="253"/>
      <c r="H173" s="256">
        <v>100.17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233</v>
      </c>
      <c r="AU173" s="262" t="s">
        <v>85</v>
      </c>
      <c r="AV173" s="14" t="s">
        <v>85</v>
      </c>
      <c r="AW173" s="14" t="s">
        <v>32</v>
      </c>
      <c r="AX173" s="14" t="s">
        <v>83</v>
      </c>
      <c r="AY173" s="262" t="s">
        <v>224</v>
      </c>
    </row>
    <row r="174" s="12" customFormat="1" ht="22.8" customHeight="1">
      <c r="A174" s="12"/>
      <c r="B174" s="212"/>
      <c r="C174" s="213"/>
      <c r="D174" s="214" t="s">
        <v>75</v>
      </c>
      <c r="E174" s="226" t="s">
        <v>270</v>
      </c>
      <c r="F174" s="226" t="s">
        <v>554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SUM(P175:P184)</f>
        <v>0</v>
      </c>
      <c r="Q174" s="220"/>
      <c r="R174" s="221">
        <f>SUM(R175:R184)</f>
        <v>1.33735874</v>
      </c>
      <c r="S174" s="220"/>
      <c r="T174" s="222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83</v>
      </c>
      <c r="AT174" s="224" t="s">
        <v>75</v>
      </c>
      <c r="AU174" s="224" t="s">
        <v>83</v>
      </c>
      <c r="AY174" s="223" t="s">
        <v>224</v>
      </c>
      <c r="BK174" s="225">
        <f>SUM(BK175:BK184)</f>
        <v>0</v>
      </c>
    </row>
    <row r="175" s="2" customFormat="1" ht="24.15" customHeight="1">
      <c r="A175" s="39"/>
      <c r="B175" s="40"/>
      <c r="C175" s="228" t="s">
        <v>401</v>
      </c>
      <c r="D175" s="228" t="s">
        <v>226</v>
      </c>
      <c r="E175" s="229" t="s">
        <v>817</v>
      </c>
      <c r="F175" s="230" t="s">
        <v>3923</v>
      </c>
      <c r="G175" s="231" t="s">
        <v>229</v>
      </c>
      <c r="H175" s="232">
        <v>0.52600000000000002</v>
      </c>
      <c r="I175" s="233"/>
      <c r="J175" s="234">
        <f>ROUND(I175*H175,2)</f>
        <v>0</v>
      </c>
      <c r="K175" s="230" t="s">
        <v>230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2.5018699999999998</v>
      </c>
      <c r="R175" s="237">
        <f>Q175*H175</f>
        <v>1.3159836199999999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231</v>
      </c>
      <c r="AT175" s="239" t="s">
        <v>226</v>
      </c>
      <c r="AU175" s="239" t="s">
        <v>85</v>
      </c>
      <c r="AY175" s="18" t="s">
        <v>224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231</v>
      </c>
      <c r="BM175" s="239" t="s">
        <v>3924</v>
      </c>
    </row>
    <row r="176" s="13" customFormat="1">
      <c r="A176" s="13"/>
      <c r="B176" s="241"/>
      <c r="C176" s="242"/>
      <c r="D176" s="243" t="s">
        <v>233</v>
      </c>
      <c r="E176" s="244" t="s">
        <v>1</v>
      </c>
      <c r="F176" s="245" t="s">
        <v>3925</v>
      </c>
      <c r="G176" s="242"/>
      <c r="H176" s="244" t="s">
        <v>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233</v>
      </c>
      <c r="AU176" s="251" t="s">
        <v>85</v>
      </c>
      <c r="AV176" s="13" t="s">
        <v>83</v>
      </c>
      <c r="AW176" s="13" t="s">
        <v>32</v>
      </c>
      <c r="AX176" s="13" t="s">
        <v>76</v>
      </c>
      <c r="AY176" s="251" t="s">
        <v>224</v>
      </c>
    </row>
    <row r="177" s="14" customFormat="1">
      <c r="A177" s="14"/>
      <c r="B177" s="252"/>
      <c r="C177" s="253"/>
      <c r="D177" s="243" t="s">
        <v>233</v>
      </c>
      <c r="E177" s="254" t="s">
        <v>1</v>
      </c>
      <c r="F177" s="255" t="s">
        <v>3926</v>
      </c>
      <c r="G177" s="253"/>
      <c r="H177" s="256">
        <v>0.35099999999999998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233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224</v>
      </c>
    </row>
    <row r="178" s="14" customFormat="1">
      <c r="A178" s="14"/>
      <c r="B178" s="252"/>
      <c r="C178" s="253"/>
      <c r="D178" s="243" t="s">
        <v>233</v>
      </c>
      <c r="E178" s="254" t="s">
        <v>1</v>
      </c>
      <c r="F178" s="255" t="s">
        <v>3927</v>
      </c>
      <c r="G178" s="253"/>
      <c r="H178" s="256">
        <v>0.17499999999999999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233</v>
      </c>
      <c r="AU178" s="262" t="s">
        <v>85</v>
      </c>
      <c r="AV178" s="14" t="s">
        <v>85</v>
      </c>
      <c r="AW178" s="14" t="s">
        <v>32</v>
      </c>
      <c r="AX178" s="14" t="s">
        <v>76</v>
      </c>
      <c r="AY178" s="262" t="s">
        <v>224</v>
      </c>
    </row>
    <row r="179" s="15" customFormat="1">
      <c r="A179" s="15"/>
      <c r="B179" s="263"/>
      <c r="C179" s="264"/>
      <c r="D179" s="243" t="s">
        <v>233</v>
      </c>
      <c r="E179" s="265" t="s">
        <v>1</v>
      </c>
      <c r="F179" s="266" t="s">
        <v>237</v>
      </c>
      <c r="G179" s="264"/>
      <c r="H179" s="267">
        <v>0.52600000000000002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3" t="s">
        <v>233</v>
      </c>
      <c r="AU179" s="273" t="s">
        <v>85</v>
      </c>
      <c r="AV179" s="15" t="s">
        <v>231</v>
      </c>
      <c r="AW179" s="15" t="s">
        <v>32</v>
      </c>
      <c r="AX179" s="15" t="s">
        <v>83</v>
      </c>
      <c r="AY179" s="273" t="s">
        <v>224</v>
      </c>
    </row>
    <row r="180" s="2" customFormat="1" ht="16.5" customHeight="1">
      <c r="A180" s="39"/>
      <c r="B180" s="40"/>
      <c r="C180" s="228" t="s">
        <v>7</v>
      </c>
      <c r="D180" s="228" t="s">
        <v>226</v>
      </c>
      <c r="E180" s="229" t="s">
        <v>861</v>
      </c>
      <c r="F180" s="230" t="s">
        <v>862</v>
      </c>
      <c r="G180" s="231" t="s">
        <v>296</v>
      </c>
      <c r="H180" s="232">
        <v>1.581</v>
      </c>
      <c r="I180" s="233"/>
      <c r="J180" s="234">
        <f>ROUND(I180*H180,2)</f>
        <v>0</v>
      </c>
      <c r="K180" s="230" t="s">
        <v>230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0.013520000000000001</v>
      </c>
      <c r="R180" s="237">
        <f>Q180*H180</f>
        <v>0.021375120000000001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231</v>
      </c>
      <c r="AT180" s="239" t="s">
        <v>226</v>
      </c>
      <c r="AU180" s="239" t="s">
        <v>85</v>
      </c>
      <c r="AY180" s="18" t="s">
        <v>224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231</v>
      </c>
      <c r="BM180" s="239" t="s">
        <v>3928</v>
      </c>
    </row>
    <row r="181" s="14" customFormat="1">
      <c r="A181" s="14"/>
      <c r="B181" s="252"/>
      <c r="C181" s="253"/>
      <c r="D181" s="243" t="s">
        <v>233</v>
      </c>
      <c r="E181" s="254" t="s">
        <v>1</v>
      </c>
      <c r="F181" s="255" t="s">
        <v>3929</v>
      </c>
      <c r="G181" s="253"/>
      <c r="H181" s="256">
        <v>0.93000000000000005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233</v>
      </c>
      <c r="AU181" s="262" t="s">
        <v>85</v>
      </c>
      <c r="AV181" s="14" t="s">
        <v>85</v>
      </c>
      <c r="AW181" s="14" t="s">
        <v>32</v>
      </c>
      <c r="AX181" s="14" t="s">
        <v>76</v>
      </c>
      <c r="AY181" s="262" t="s">
        <v>224</v>
      </c>
    </row>
    <row r="182" s="14" customFormat="1">
      <c r="A182" s="14"/>
      <c r="B182" s="252"/>
      <c r="C182" s="253"/>
      <c r="D182" s="243" t="s">
        <v>233</v>
      </c>
      <c r="E182" s="254" t="s">
        <v>1</v>
      </c>
      <c r="F182" s="255" t="s">
        <v>3930</v>
      </c>
      <c r="G182" s="253"/>
      <c r="H182" s="256">
        <v>0.65100000000000002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233</v>
      </c>
      <c r="AU182" s="262" t="s">
        <v>85</v>
      </c>
      <c r="AV182" s="14" t="s">
        <v>85</v>
      </c>
      <c r="AW182" s="14" t="s">
        <v>32</v>
      </c>
      <c r="AX182" s="14" t="s">
        <v>76</v>
      </c>
      <c r="AY182" s="262" t="s">
        <v>224</v>
      </c>
    </row>
    <row r="183" s="15" customFormat="1">
      <c r="A183" s="15"/>
      <c r="B183" s="263"/>
      <c r="C183" s="264"/>
      <c r="D183" s="243" t="s">
        <v>233</v>
      </c>
      <c r="E183" s="265" t="s">
        <v>1</v>
      </c>
      <c r="F183" s="266" t="s">
        <v>237</v>
      </c>
      <c r="G183" s="264"/>
      <c r="H183" s="267">
        <v>1.581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3" t="s">
        <v>233</v>
      </c>
      <c r="AU183" s="273" t="s">
        <v>85</v>
      </c>
      <c r="AV183" s="15" t="s">
        <v>231</v>
      </c>
      <c r="AW183" s="15" t="s">
        <v>32</v>
      </c>
      <c r="AX183" s="15" t="s">
        <v>83</v>
      </c>
      <c r="AY183" s="273" t="s">
        <v>224</v>
      </c>
    </row>
    <row r="184" s="2" customFormat="1" ht="16.5" customHeight="1">
      <c r="A184" s="39"/>
      <c r="B184" s="40"/>
      <c r="C184" s="228" t="s">
        <v>409</v>
      </c>
      <c r="D184" s="228" t="s">
        <v>226</v>
      </c>
      <c r="E184" s="229" t="s">
        <v>877</v>
      </c>
      <c r="F184" s="230" t="s">
        <v>878</v>
      </c>
      <c r="G184" s="231" t="s">
        <v>296</v>
      </c>
      <c r="H184" s="232">
        <v>1.581</v>
      </c>
      <c r="I184" s="233"/>
      <c r="J184" s="234">
        <f>ROUND(I184*H184,2)</f>
        <v>0</v>
      </c>
      <c r="K184" s="230" t="s">
        <v>230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231</v>
      </c>
      <c r="AT184" s="239" t="s">
        <v>226</v>
      </c>
      <c r="AU184" s="239" t="s">
        <v>85</v>
      </c>
      <c r="AY184" s="18" t="s">
        <v>224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231</v>
      </c>
      <c r="BM184" s="239" t="s">
        <v>3931</v>
      </c>
    </row>
    <row r="185" s="12" customFormat="1" ht="22.8" customHeight="1">
      <c r="A185" s="12"/>
      <c r="B185" s="212"/>
      <c r="C185" s="213"/>
      <c r="D185" s="214" t="s">
        <v>75</v>
      </c>
      <c r="E185" s="226" t="s">
        <v>303</v>
      </c>
      <c r="F185" s="226" t="s">
        <v>2795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SUM(P186:P189)</f>
        <v>0</v>
      </c>
      <c r="Q185" s="220"/>
      <c r="R185" s="221">
        <f>SUM(R186:R189)</f>
        <v>35.011333499999999</v>
      </c>
      <c r="S185" s="220"/>
      <c r="T185" s="222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83</v>
      </c>
      <c r="AT185" s="224" t="s">
        <v>75</v>
      </c>
      <c r="AU185" s="224" t="s">
        <v>83</v>
      </c>
      <c r="AY185" s="223" t="s">
        <v>224</v>
      </c>
      <c r="BK185" s="225">
        <f>SUM(BK186:BK189)</f>
        <v>0</v>
      </c>
    </row>
    <row r="186" s="2" customFormat="1" ht="33" customHeight="1">
      <c r="A186" s="39"/>
      <c r="B186" s="40"/>
      <c r="C186" s="228" t="s">
        <v>413</v>
      </c>
      <c r="D186" s="228" t="s">
        <v>226</v>
      </c>
      <c r="E186" s="229" t="s">
        <v>3831</v>
      </c>
      <c r="F186" s="230" t="s">
        <v>3832</v>
      </c>
      <c r="G186" s="231" t="s">
        <v>416</v>
      </c>
      <c r="H186" s="232">
        <v>143</v>
      </c>
      <c r="I186" s="233"/>
      <c r="J186" s="234">
        <f>ROUND(I186*H186,2)</f>
        <v>0</v>
      </c>
      <c r="K186" s="230" t="s">
        <v>230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0.1295</v>
      </c>
      <c r="R186" s="237">
        <f>Q186*H186</f>
        <v>18.5185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231</v>
      </c>
      <c r="AT186" s="239" t="s">
        <v>226</v>
      </c>
      <c r="AU186" s="239" t="s">
        <v>85</v>
      </c>
      <c r="AY186" s="18" t="s">
        <v>224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231</v>
      </c>
      <c r="BM186" s="239" t="s">
        <v>3932</v>
      </c>
    </row>
    <row r="187" s="2" customFormat="1" ht="16.5" customHeight="1">
      <c r="A187" s="39"/>
      <c r="B187" s="40"/>
      <c r="C187" s="285" t="s">
        <v>419</v>
      </c>
      <c r="D187" s="285" t="s">
        <v>420</v>
      </c>
      <c r="E187" s="286" t="s">
        <v>3834</v>
      </c>
      <c r="F187" s="287" t="s">
        <v>3835</v>
      </c>
      <c r="G187" s="288" t="s">
        <v>416</v>
      </c>
      <c r="H187" s="289">
        <v>150.15000000000001</v>
      </c>
      <c r="I187" s="290"/>
      <c r="J187" s="291">
        <f>ROUND(I187*H187,2)</f>
        <v>0</v>
      </c>
      <c r="K187" s="287" t="s">
        <v>230</v>
      </c>
      <c r="L187" s="292"/>
      <c r="M187" s="293" t="s">
        <v>1</v>
      </c>
      <c r="N187" s="294" t="s">
        <v>41</v>
      </c>
      <c r="O187" s="92"/>
      <c r="P187" s="237">
        <f>O187*H187</f>
        <v>0</v>
      </c>
      <c r="Q187" s="237">
        <v>0.056120000000000003</v>
      </c>
      <c r="R187" s="237">
        <f>Q187*H187</f>
        <v>8.426418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293</v>
      </c>
      <c r="AT187" s="239" t="s">
        <v>420</v>
      </c>
      <c r="AU187" s="239" t="s">
        <v>85</v>
      </c>
      <c r="AY187" s="18" t="s">
        <v>224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231</v>
      </c>
      <c r="BM187" s="239" t="s">
        <v>3933</v>
      </c>
    </row>
    <row r="188" s="2" customFormat="1" ht="24.15" customHeight="1">
      <c r="A188" s="39"/>
      <c r="B188" s="40"/>
      <c r="C188" s="228" t="s">
        <v>424</v>
      </c>
      <c r="D188" s="228" t="s">
        <v>226</v>
      </c>
      <c r="E188" s="229" t="s">
        <v>3544</v>
      </c>
      <c r="F188" s="230" t="s">
        <v>3545</v>
      </c>
      <c r="G188" s="231" t="s">
        <v>229</v>
      </c>
      <c r="H188" s="232">
        <v>3.5750000000000002</v>
      </c>
      <c r="I188" s="233"/>
      <c r="J188" s="234">
        <f>ROUND(I188*H188,2)</f>
        <v>0</v>
      </c>
      <c r="K188" s="230" t="s">
        <v>230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2.2563399999999998</v>
      </c>
      <c r="R188" s="237">
        <f>Q188*H188</f>
        <v>8.0664154999999997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231</v>
      </c>
      <c r="AT188" s="239" t="s">
        <v>226</v>
      </c>
      <c r="AU188" s="239" t="s">
        <v>85</v>
      </c>
      <c r="AY188" s="18" t="s">
        <v>224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231</v>
      </c>
      <c r="BM188" s="239" t="s">
        <v>3934</v>
      </c>
    </row>
    <row r="189" s="14" customFormat="1">
      <c r="A189" s="14"/>
      <c r="B189" s="252"/>
      <c r="C189" s="253"/>
      <c r="D189" s="243" t="s">
        <v>233</v>
      </c>
      <c r="E189" s="254" t="s">
        <v>1</v>
      </c>
      <c r="F189" s="255" t="s">
        <v>3935</v>
      </c>
      <c r="G189" s="253"/>
      <c r="H189" s="256">
        <v>3.5750000000000002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233</v>
      </c>
      <c r="AU189" s="262" t="s">
        <v>85</v>
      </c>
      <c r="AV189" s="14" t="s">
        <v>85</v>
      </c>
      <c r="AW189" s="14" t="s">
        <v>32</v>
      </c>
      <c r="AX189" s="14" t="s">
        <v>83</v>
      </c>
      <c r="AY189" s="262" t="s">
        <v>224</v>
      </c>
    </row>
    <row r="190" s="12" customFormat="1" ht="22.8" customHeight="1">
      <c r="A190" s="12"/>
      <c r="B190" s="212"/>
      <c r="C190" s="213"/>
      <c r="D190" s="214" t="s">
        <v>75</v>
      </c>
      <c r="E190" s="226" t="s">
        <v>1233</v>
      </c>
      <c r="F190" s="226" t="s">
        <v>1234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P191</f>
        <v>0</v>
      </c>
      <c r="Q190" s="220"/>
      <c r="R190" s="221">
        <f>R191</f>
        <v>0</v>
      </c>
      <c r="S190" s="220"/>
      <c r="T190" s="222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83</v>
      </c>
      <c r="AT190" s="224" t="s">
        <v>75</v>
      </c>
      <c r="AU190" s="224" t="s">
        <v>83</v>
      </c>
      <c r="AY190" s="223" t="s">
        <v>224</v>
      </c>
      <c r="BK190" s="225">
        <f>BK191</f>
        <v>0</v>
      </c>
    </row>
    <row r="191" s="2" customFormat="1" ht="24.15" customHeight="1">
      <c r="A191" s="39"/>
      <c r="B191" s="40"/>
      <c r="C191" s="228" t="s">
        <v>435</v>
      </c>
      <c r="D191" s="228" t="s">
        <v>226</v>
      </c>
      <c r="E191" s="229" t="s">
        <v>3936</v>
      </c>
      <c r="F191" s="230" t="s">
        <v>3937</v>
      </c>
      <c r="G191" s="231" t="s">
        <v>332</v>
      </c>
      <c r="H191" s="232">
        <v>395.25099999999998</v>
      </c>
      <c r="I191" s="233"/>
      <c r="J191" s="234">
        <f>ROUND(I191*H191,2)</f>
        <v>0</v>
      </c>
      <c r="K191" s="230" t="s">
        <v>230</v>
      </c>
      <c r="L191" s="45"/>
      <c r="M191" s="299" t="s">
        <v>1</v>
      </c>
      <c r="N191" s="300" t="s">
        <v>41</v>
      </c>
      <c r="O191" s="301"/>
      <c r="P191" s="302">
        <f>O191*H191</f>
        <v>0</v>
      </c>
      <c r="Q191" s="302">
        <v>0</v>
      </c>
      <c r="R191" s="302">
        <f>Q191*H191</f>
        <v>0</v>
      </c>
      <c r="S191" s="302">
        <v>0</v>
      </c>
      <c r="T191" s="30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231</v>
      </c>
      <c r="AT191" s="239" t="s">
        <v>226</v>
      </c>
      <c r="AU191" s="239" t="s">
        <v>85</v>
      </c>
      <c r="AY191" s="18" t="s">
        <v>224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231</v>
      </c>
      <c r="BM191" s="239" t="s">
        <v>3938</v>
      </c>
    </row>
    <row r="192" s="2" customFormat="1" ht="6.96" customHeight="1">
      <c r="A192" s="39"/>
      <c r="B192" s="67"/>
      <c r="C192" s="68"/>
      <c r="D192" s="68"/>
      <c r="E192" s="68"/>
      <c r="F192" s="68"/>
      <c r="G192" s="68"/>
      <c r="H192" s="68"/>
      <c r="I192" s="68"/>
      <c r="J192" s="68"/>
      <c r="K192" s="68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Ty1zwBzHi55irM70IA+6U4YPIaROOxqE+hGGRBktEGAn2Aw1VGUhgdwiRahfnjuh/LBRzWLz00FCs+0oUaX73A==" hashValue="t8Jk8IDqCtOie9t85Ok2d+Gk1f5tSZMUFVj1j0IphmnZEBfdKboF/vwuFVQZ3+OJTPHN1RDTdyXwY1FiWt/QFg==" algorithmName="SHA-512" password="CC35"/>
  <autoFilter ref="C122:K19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  <c r="AZ2" s="147" t="s">
        <v>143</v>
      </c>
      <c r="BA2" s="147" t="s">
        <v>1</v>
      </c>
      <c r="BB2" s="147" t="s">
        <v>1</v>
      </c>
      <c r="BC2" s="147" t="s">
        <v>3939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3057</v>
      </c>
      <c r="BA3" s="147" t="s">
        <v>1</v>
      </c>
      <c r="BB3" s="147" t="s">
        <v>1</v>
      </c>
      <c r="BC3" s="147" t="s">
        <v>3940</v>
      </c>
      <c r="BD3" s="147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  <c r="AZ4" s="147" t="s">
        <v>3941</v>
      </c>
      <c r="BA4" s="147" t="s">
        <v>1</v>
      </c>
      <c r="BB4" s="147" t="s">
        <v>1</v>
      </c>
      <c r="BC4" s="147" t="s">
        <v>3942</v>
      </c>
      <c r="BD4" s="147" t="s">
        <v>85</v>
      </c>
    </row>
    <row r="5" s="1" customFormat="1" ht="6.96" customHeight="1">
      <c r="B5" s="21"/>
      <c r="L5" s="21"/>
      <c r="AZ5" s="147" t="s">
        <v>3943</v>
      </c>
      <c r="BA5" s="147" t="s">
        <v>1</v>
      </c>
      <c r="BB5" s="147" t="s">
        <v>1</v>
      </c>
      <c r="BC5" s="147" t="s">
        <v>3944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3945</v>
      </c>
      <c r="BA6" s="147" t="s">
        <v>1</v>
      </c>
      <c r="BB6" s="147" t="s">
        <v>1</v>
      </c>
      <c r="BC6" s="147" t="s">
        <v>3946</v>
      </c>
      <c r="BD6" s="147" t="s">
        <v>85</v>
      </c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  <c r="AZ7" s="147" t="s">
        <v>3642</v>
      </c>
      <c r="BA7" s="147" t="s">
        <v>1</v>
      </c>
      <c r="BB7" s="147" t="s">
        <v>1</v>
      </c>
      <c r="BC7" s="147" t="s">
        <v>3947</v>
      </c>
      <c r="BD7" s="147" t="s">
        <v>85</v>
      </c>
    </row>
    <row r="8" s="2" customFormat="1" ht="12" customHeight="1">
      <c r="A8" s="39"/>
      <c r="B8" s="45"/>
      <c r="C8" s="39"/>
      <c r="D8" s="152" t="s">
        <v>156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47" t="s">
        <v>170</v>
      </c>
      <c r="BA8" s="147" t="s">
        <v>1</v>
      </c>
      <c r="BB8" s="147" t="s">
        <v>1</v>
      </c>
      <c r="BC8" s="147" t="s">
        <v>3948</v>
      </c>
      <c r="BD8" s="147" t="s">
        <v>85</v>
      </c>
    </row>
    <row r="9" s="2" customFormat="1" ht="16.5" customHeight="1">
      <c r="A9" s="39"/>
      <c r="B9" s="45"/>
      <c r="C9" s="39"/>
      <c r="D9" s="39"/>
      <c r="E9" s="154" t="s">
        <v>3949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3643</v>
      </c>
      <c r="BA9" s="147" t="s">
        <v>1</v>
      </c>
      <c r="BB9" s="147" t="s">
        <v>1</v>
      </c>
      <c r="BC9" s="147" t="s">
        <v>3950</v>
      </c>
      <c r="BD9" s="147" t="s">
        <v>85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3645</v>
      </c>
      <c r="BA10" s="147" t="s">
        <v>1</v>
      </c>
      <c r="BB10" s="147" t="s">
        <v>1</v>
      </c>
      <c r="BC10" s="147" t="s">
        <v>3951</v>
      </c>
      <c r="BD10" s="147" t="s">
        <v>85</v>
      </c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11. 1. 2023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ROUND((SUM(BE127:BE407)),  2)</f>
        <v>0</v>
      </c>
      <c r="G33" s="39"/>
      <c r="H33" s="39"/>
      <c r="I33" s="166">
        <v>0.20999999999999999</v>
      </c>
      <c r="J33" s="165">
        <f>ROUND(((SUM(BE127:BE407))*I33),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ROUND((SUM(BF127:BF407)),  2)</f>
        <v>0</v>
      </c>
      <c r="G34" s="39"/>
      <c r="H34" s="39"/>
      <c r="I34" s="166">
        <v>0.12</v>
      </c>
      <c r="J34" s="165">
        <f>ROUND(((SUM(BF127:BF407))*I34),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ROUND((SUM(BG127:BG407)),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ROUND((SUM(BH127:BH407)),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ROUND((SUM(BI127:BI407)),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006 - SO06 Kanalizace dešťová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11. 1. 2023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Ing.arch.Petr Klier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177</v>
      </c>
      <c r="D94" s="187"/>
      <c r="E94" s="187"/>
      <c r="F94" s="187"/>
      <c r="G94" s="187"/>
      <c r="H94" s="187"/>
      <c r="I94" s="187"/>
      <c r="J94" s="188" t="s">
        <v>178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179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180</v>
      </c>
    </row>
    <row r="97" s="9" customFormat="1" ht="24.96" customHeight="1">
      <c r="A97" s="9"/>
      <c r="B97" s="190"/>
      <c r="C97" s="191"/>
      <c r="D97" s="192" t="s">
        <v>181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182</v>
      </c>
      <c r="E98" s="198"/>
      <c r="F98" s="198"/>
      <c r="G98" s="198"/>
      <c r="H98" s="198"/>
      <c r="I98" s="198"/>
      <c r="J98" s="199">
        <f>J129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184</v>
      </c>
      <c r="E99" s="198"/>
      <c r="F99" s="198"/>
      <c r="G99" s="198"/>
      <c r="H99" s="198"/>
      <c r="I99" s="198"/>
      <c r="J99" s="199">
        <f>J289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185</v>
      </c>
      <c r="E100" s="198"/>
      <c r="F100" s="198"/>
      <c r="G100" s="198"/>
      <c r="H100" s="198"/>
      <c r="I100" s="198"/>
      <c r="J100" s="199">
        <f>J293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187</v>
      </c>
      <c r="E101" s="198"/>
      <c r="F101" s="198"/>
      <c r="G101" s="198"/>
      <c r="H101" s="198"/>
      <c r="I101" s="198"/>
      <c r="J101" s="199">
        <f>J313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2787</v>
      </c>
      <c r="E102" s="198"/>
      <c r="F102" s="198"/>
      <c r="G102" s="198"/>
      <c r="H102" s="198"/>
      <c r="I102" s="198"/>
      <c r="J102" s="199">
        <f>J385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190</v>
      </c>
      <c r="E103" s="198"/>
      <c r="F103" s="198"/>
      <c r="G103" s="198"/>
      <c r="H103" s="198"/>
      <c r="I103" s="198"/>
      <c r="J103" s="199">
        <f>J391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191</v>
      </c>
      <c r="E104" s="193"/>
      <c r="F104" s="193"/>
      <c r="G104" s="193"/>
      <c r="H104" s="193"/>
      <c r="I104" s="193"/>
      <c r="J104" s="194">
        <f>J393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192</v>
      </c>
      <c r="E105" s="198"/>
      <c r="F105" s="198"/>
      <c r="G105" s="198"/>
      <c r="H105" s="198"/>
      <c r="I105" s="198"/>
      <c r="J105" s="199">
        <f>J394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3952</v>
      </c>
      <c r="E106" s="193"/>
      <c r="F106" s="193"/>
      <c r="G106" s="193"/>
      <c r="H106" s="193"/>
      <c r="I106" s="193"/>
      <c r="J106" s="194">
        <f>J404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3953</v>
      </c>
      <c r="E107" s="198"/>
      <c r="F107" s="198"/>
      <c r="G107" s="198"/>
      <c r="H107" s="198"/>
      <c r="I107" s="198"/>
      <c r="J107" s="199">
        <f>J405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Rekonstrukce sportovně - kulturního areálu TJ Juřina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006 - SO06 Kanalizace dešťová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Valašské Meziříčí</v>
      </c>
      <c r="G121" s="41"/>
      <c r="H121" s="41"/>
      <c r="I121" s="33" t="s">
        <v>22</v>
      </c>
      <c r="J121" s="80" t="str">
        <f>IF(J12="","",J12)</f>
        <v>11. 1. 2023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Město Valašské Meziříčí</v>
      </c>
      <c r="G123" s="41"/>
      <c r="H123" s="41"/>
      <c r="I123" s="33" t="s">
        <v>30</v>
      </c>
      <c r="J123" s="37" t="str">
        <f>E21</f>
        <v>Ing.arch.Petr Klier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>Fajfrová Irena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210</v>
      </c>
      <c r="D126" s="204" t="s">
        <v>61</v>
      </c>
      <c r="E126" s="204" t="s">
        <v>57</v>
      </c>
      <c r="F126" s="204" t="s">
        <v>58</v>
      </c>
      <c r="G126" s="204" t="s">
        <v>211</v>
      </c>
      <c r="H126" s="204" t="s">
        <v>212</v>
      </c>
      <c r="I126" s="204" t="s">
        <v>213</v>
      </c>
      <c r="J126" s="204" t="s">
        <v>178</v>
      </c>
      <c r="K126" s="205" t="s">
        <v>214</v>
      </c>
      <c r="L126" s="206"/>
      <c r="M126" s="101" t="s">
        <v>1</v>
      </c>
      <c r="N126" s="102" t="s">
        <v>40</v>
      </c>
      <c r="O126" s="102" t="s">
        <v>215</v>
      </c>
      <c r="P126" s="102" t="s">
        <v>216</v>
      </c>
      <c r="Q126" s="102" t="s">
        <v>217</v>
      </c>
      <c r="R126" s="102" t="s">
        <v>218</v>
      </c>
      <c r="S126" s="102" t="s">
        <v>219</v>
      </c>
      <c r="T126" s="103" t="s">
        <v>220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221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P128+P393+P404</f>
        <v>0</v>
      </c>
      <c r="Q127" s="105"/>
      <c r="R127" s="209">
        <f>R128+R393+R404</f>
        <v>478.67350895999994</v>
      </c>
      <c r="S127" s="105"/>
      <c r="T127" s="210">
        <f>T128+T393+T404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180</v>
      </c>
      <c r="BK127" s="211">
        <f>BK128+BK393+BK404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222</v>
      </c>
      <c r="F128" s="215" t="s">
        <v>223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P129+P289+P293+P313+P385+P391</f>
        <v>0</v>
      </c>
      <c r="Q128" s="220"/>
      <c r="R128" s="221">
        <f>R129+R289+R293+R313+R385+R391</f>
        <v>478.62798855999995</v>
      </c>
      <c r="S128" s="220"/>
      <c r="T128" s="222">
        <f>T129+T289+T293+T313+T385+T391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224</v>
      </c>
      <c r="BK128" s="225">
        <f>BK129+BK289+BK293+BK313+BK385+BK391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83</v>
      </c>
      <c r="F129" s="226" t="s">
        <v>225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SUM(P130:P288)</f>
        <v>0</v>
      </c>
      <c r="Q129" s="220"/>
      <c r="R129" s="221">
        <f>SUM(R130:R288)</f>
        <v>384.83000922999997</v>
      </c>
      <c r="S129" s="220"/>
      <c r="T129" s="222">
        <f>SUM(T130:T288)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224</v>
      </c>
      <c r="BK129" s="225">
        <f>SUM(BK130:BK288)</f>
        <v>0</v>
      </c>
    </row>
    <row r="130" s="2" customFormat="1" ht="24.15" customHeight="1">
      <c r="A130" s="39"/>
      <c r="B130" s="40"/>
      <c r="C130" s="228" t="s">
        <v>83</v>
      </c>
      <c r="D130" s="228" t="s">
        <v>226</v>
      </c>
      <c r="E130" s="229" t="s">
        <v>3954</v>
      </c>
      <c r="F130" s="230" t="s">
        <v>3955</v>
      </c>
      <c r="G130" s="231" t="s">
        <v>2993</v>
      </c>
      <c r="H130" s="232">
        <v>480</v>
      </c>
      <c r="I130" s="233"/>
      <c r="J130" s="234">
        <f>ROUND(I130*H130,2)</f>
        <v>0</v>
      </c>
      <c r="K130" s="230" t="s">
        <v>230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3.0000000000000001E-05</v>
      </c>
      <c r="R130" s="237">
        <f>Q130*H130</f>
        <v>0.0144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231</v>
      </c>
      <c r="AT130" s="239" t="s">
        <v>226</v>
      </c>
      <c r="AU130" s="239" t="s">
        <v>85</v>
      </c>
      <c r="AY130" s="18" t="s">
        <v>224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231</v>
      </c>
      <c r="BM130" s="239" t="s">
        <v>3956</v>
      </c>
    </row>
    <row r="131" s="14" customFormat="1">
      <c r="A131" s="14"/>
      <c r="B131" s="252"/>
      <c r="C131" s="253"/>
      <c r="D131" s="243" t="s">
        <v>233</v>
      </c>
      <c r="E131" s="254" t="s">
        <v>1</v>
      </c>
      <c r="F131" s="255" t="s">
        <v>3957</v>
      </c>
      <c r="G131" s="253"/>
      <c r="H131" s="256">
        <v>480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233</v>
      </c>
      <c r="AU131" s="262" t="s">
        <v>85</v>
      </c>
      <c r="AV131" s="14" t="s">
        <v>85</v>
      </c>
      <c r="AW131" s="14" t="s">
        <v>32</v>
      </c>
      <c r="AX131" s="14" t="s">
        <v>83</v>
      </c>
      <c r="AY131" s="262" t="s">
        <v>224</v>
      </c>
    </row>
    <row r="132" s="2" customFormat="1" ht="24.15" customHeight="1">
      <c r="A132" s="39"/>
      <c r="B132" s="40"/>
      <c r="C132" s="228" t="s">
        <v>85</v>
      </c>
      <c r="D132" s="228" t="s">
        <v>226</v>
      </c>
      <c r="E132" s="229" t="s">
        <v>3958</v>
      </c>
      <c r="F132" s="230" t="s">
        <v>3959</v>
      </c>
      <c r="G132" s="231" t="s">
        <v>3960</v>
      </c>
      <c r="H132" s="232">
        <v>20</v>
      </c>
      <c r="I132" s="233"/>
      <c r="J132" s="234">
        <f>ROUND(I132*H132,2)</f>
        <v>0</v>
      </c>
      <c r="K132" s="230" t="s">
        <v>230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231</v>
      </c>
      <c r="AT132" s="239" t="s">
        <v>226</v>
      </c>
      <c r="AU132" s="239" t="s">
        <v>85</v>
      </c>
      <c r="AY132" s="18" t="s">
        <v>224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231</v>
      </c>
      <c r="BM132" s="239" t="s">
        <v>3961</v>
      </c>
    </row>
    <row r="133" s="2" customFormat="1" ht="16.5" customHeight="1">
      <c r="A133" s="39"/>
      <c r="B133" s="40"/>
      <c r="C133" s="228" t="s">
        <v>243</v>
      </c>
      <c r="D133" s="228" t="s">
        <v>226</v>
      </c>
      <c r="E133" s="229" t="s">
        <v>3962</v>
      </c>
      <c r="F133" s="230" t="s">
        <v>3963</v>
      </c>
      <c r="G133" s="231" t="s">
        <v>416</v>
      </c>
      <c r="H133" s="232">
        <v>1.5</v>
      </c>
      <c r="I133" s="233"/>
      <c r="J133" s="234">
        <f>ROUND(I133*H133,2)</f>
        <v>0</v>
      </c>
      <c r="K133" s="230" t="s">
        <v>230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0.036900000000000002</v>
      </c>
      <c r="R133" s="237">
        <f>Q133*H133</f>
        <v>0.055350000000000003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231</v>
      </c>
      <c r="AT133" s="239" t="s">
        <v>226</v>
      </c>
      <c r="AU133" s="239" t="s">
        <v>85</v>
      </c>
      <c r="AY133" s="18" t="s">
        <v>224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231</v>
      </c>
      <c r="BM133" s="239" t="s">
        <v>3964</v>
      </c>
    </row>
    <row r="134" s="14" customFormat="1">
      <c r="A134" s="14"/>
      <c r="B134" s="252"/>
      <c r="C134" s="253"/>
      <c r="D134" s="243" t="s">
        <v>233</v>
      </c>
      <c r="E134" s="254" t="s">
        <v>1</v>
      </c>
      <c r="F134" s="255" t="s">
        <v>3965</v>
      </c>
      <c r="G134" s="253"/>
      <c r="H134" s="256">
        <v>1.5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233</v>
      </c>
      <c r="AU134" s="262" t="s">
        <v>85</v>
      </c>
      <c r="AV134" s="14" t="s">
        <v>85</v>
      </c>
      <c r="AW134" s="14" t="s">
        <v>32</v>
      </c>
      <c r="AX134" s="14" t="s">
        <v>83</v>
      </c>
      <c r="AY134" s="262" t="s">
        <v>224</v>
      </c>
    </row>
    <row r="135" s="2" customFormat="1" ht="24.15" customHeight="1">
      <c r="A135" s="39"/>
      <c r="B135" s="40"/>
      <c r="C135" s="228" t="s">
        <v>231</v>
      </c>
      <c r="D135" s="228" t="s">
        <v>226</v>
      </c>
      <c r="E135" s="229" t="s">
        <v>3966</v>
      </c>
      <c r="F135" s="230" t="s">
        <v>3967</v>
      </c>
      <c r="G135" s="231" t="s">
        <v>416</v>
      </c>
      <c r="H135" s="232">
        <v>7.5</v>
      </c>
      <c r="I135" s="233"/>
      <c r="J135" s="234">
        <f>ROUND(I135*H135,2)</f>
        <v>0</v>
      </c>
      <c r="K135" s="230" t="s">
        <v>230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0.036900000000000002</v>
      </c>
      <c r="R135" s="237">
        <f>Q135*H135</f>
        <v>0.27675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231</v>
      </c>
      <c r="AT135" s="239" t="s">
        <v>226</v>
      </c>
      <c r="AU135" s="239" t="s">
        <v>85</v>
      </c>
      <c r="AY135" s="18" t="s">
        <v>224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231</v>
      </c>
      <c r="BM135" s="239" t="s">
        <v>3968</v>
      </c>
    </row>
    <row r="136" s="14" customFormat="1">
      <c r="A136" s="14"/>
      <c r="B136" s="252"/>
      <c r="C136" s="253"/>
      <c r="D136" s="243" t="s">
        <v>233</v>
      </c>
      <c r="E136" s="254" t="s">
        <v>1</v>
      </c>
      <c r="F136" s="255" t="s">
        <v>3969</v>
      </c>
      <c r="G136" s="253"/>
      <c r="H136" s="256">
        <v>7.5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233</v>
      </c>
      <c r="AU136" s="262" t="s">
        <v>85</v>
      </c>
      <c r="AV136" s="14" t="s">
        <v>85</v>
      </c>
      <c r="AW136" s="14" t="s">
        <v>32</v>
      </c>
      <c r="AX136" s="14" t="s">
        <v>83</v>
      </c>
      <c r="AY136" s="262" t="s">
        <v>224</v>
      </c>
    </row>
    <row r="137" s="2" customFormat="1" ht="33" customHeight="1">
      <c r="A137" s="39"/>
      <c r="B137" s="40"/>
      <c r="C137" s="228" t="s">
        <v>264</v>
      </c>
      <c r="D137" s="228" t="s">
        <v>226</v>
      </c>
      <c r="E137" s="229" t="s">
        <v>3970</v>
      </c>
      <c r="F137" s="230" t="s">
        <v>3971</v>
      </c>
      <c r="G137" s="231" t="s">
        <v>229</v>
      </c>
      <c r="H137" s="232">
        <v>206.727</v>
      </c>
      <c r="I137" s="233"/>
      <c r="J137" s="234">
        <f>ROUND(I137*H137,2)</f>
        <v>0</v>
      </c>
      <c r="K137" s="230" t="s">
        <v>230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231</v>
      </c>
      <c r="AT137" s="239" t="s">
        <v>226</v>
      </c>
      <c r="AU137" s="239" t="s">
        <v>85</v>
      </c>
      <c r="AY137" s="18" t="s">
        <v>224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231</v>
      </c>
      <c r="BM137" s="239" t="s">
        <v>3972</v>
      </c>
    </row>
    <row r="138" s="13" customFormat="1">
      <c r="A138" s="13"/>
      <c r="B138" s="241"/>
      <c r="C138" s="242"/>
      <c r="D138" s="243" t="s">
        <v>233</v>
      </c>
      <c r="E138" s="244" t="s">
        <v>1</v>
      </c>
      <c r="F138" s="245" t="s">
        <v>3973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233</v>
      </c>
      <c r="AU138" s="251" t="s">
        <v>85</v>
      </c>
      <c r="AV138" s="13" t="s">
        <v>83</v>
      </c>
      <c r="AW138" s="13" t="s">
        <v>32</v>
      </c>
      <c r="AX138" s="13" t="s">
        <v>76</v>
      </c>
      <c r="AY138" s="251" t="s">
        <v>224</v>
      </c>
    </row>
    <row r="139" s="14" customFormat="1">
      <c r="A139" s="14"/>
      <c r="B139" s="252"/>
      <c r="C139" s="253"/>
      <c r="D139" s="243" t="s">
        <v>233</v>
      </c>
      <c r="E139" s="254" t="s">
        <v>3974</v>
      </c>
      <c r="F139" s="255" t="s">
        <v>3975</v>
      </c>
      <c r="G139" s="253"/>
      <c r="H139" s="256">
        <v>312.59500000000003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233</v>
      </c>
      <c r="AU139" s="262" t="s">
        <v>85</v>
      </c>
      <c r="AV139" s="14" t="s">
        <v>85</v>
      </c>
      <c r="AW139" s="14" t="s">
        <v>32</v>
      </c>
      <c r="AX139" s="14" t="s">
        <v>76</v>
      </c>
      <c r="AY139" s="262" t="s">
        <v>224</v>
      </c>
    </row>
    <row r="140" s="13" customFormat="1">
      <c r="A140" s="13"/>
      <c r="B140" s="241"/>
      <c r="C140" s="242"/>
      <c r="D140" s="243" t="s">
        <v>233</v>
      </c>
      <c r="E140" s="244" t="s">
        <v>1</v>
      </c>
      <c r="F140" s="245" t="s">
        <v>3976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233</v>
      </c>
      <c r="AU140" s="251" t="s">
        <v>85</v>
      </c>
      <c r="AV140" s="13" t="s">
        <v>83</v>
      </c>
      <c r="AW140" s="13" t="s">
        <v>32</v>
      </c>
      <c r="AX140" s="13" t="s">
        <v>76</v>
      </c>
      <c r="AY140" s="251" t="s">
        <v>224</v>
      </c>
    </row>
    <row r="141" s="14" customFormat="1">
      <c r="A141" s="14"/>
      <c r="B141" s="252"/>
      <c r="C141" s="253"/>
      <c r="D141" s="243" t="s">
        <v>233</v>
      </c>
      <c r="E141" s="254" t="s">
        <v>3977</v>
      </c>
      <c r="F141" s="255" t="s">
        <v>3978</v>
      </c>
      <c r="G141" s="253"/>
      <c r="H141" s="256">
        <v>100.859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233</v>
      </c>
      <c r="AU141" s="262" t="s">
        <v>85</v>
      </c>
      <c r="AV141" s="14" t="s">
        <v>85</v>
      </c>
      <c r="AW141" s="14" t="s">
        <v>32</v>
      </c>
      <c r="AX141" s="14" t="s">
        <v>76</v>
      </c>
      <c r="AY141" s="262" t="s">
        <v>224</v>
      </c>
    </row>
    <row r="142" s="15" customFormat="1">
      <c r="A142" s="15"/>
      <c r="B142" s="263"/>
      <c r="C142" s="264"/>
      <c r="D142" s="243" t="s">
        <v>233</v>
      </c>
      <c r="E142" s="265" t="s">
        <v>143</v>
      </c>
      <c r="F142" s="266" t="s">
        <v>237</v>
      </c>
      <c r="G142" s="264"/>
      <c r="H142" s="267">
        <v>413.45400000000001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233</v>
      </c>
      <c r="AU142" s="273" t="s">
        <v>85</v>
      </c>
      <c r="AV142" s="15" t="s">
        <v>231</v>
      </c>
      <c r="AW142" s="15" t="s">
        <v>32</v>
      </c>
      <c r="AX142" s="15" t="s">
        <v>76</v>
      </c>
      <c r="AY142" s="273" t="s">
        <v>224</v>
      </c>
    </row>
    <row r="143" s="14" customFormat="1">
      <c r="A143" s="14"/>
      <c r="B143" s="252"/>
      <c r="C143" s="253"/>
      <c r="D143" s="243" t="s">
        <v>233</v>
      </c>
      <c r="E143" s="254" t="s">
        <v>1</v>
      </c>
      <c r="F143" s="255" t="s">
        <v>3979</v>
      </c>
      <c r="G143" s="253"/>
      <c r="H143" s="256">
        <v>206.727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233</v>
      </c>
      <c r="AU143" s="262" t="s">
        <v>85</v>
      </c>
      <c r="AV143" s="14" t="s">
        <v>85</v>
      </c>
      <c r="AW143" s="14" t="s">
        <v>32</v>
      </c>
      <c r="AX143" s="14" t="s">
        <v>83</v>
      </c>
      <c r="AY143" s="262" t="s">
        <v>224</v>
      </c>
    </row>
    <row r="144" s="2" customFormat="1" ht="33" customHeight="1">
      <c r="A144" s="39"/>
      <c r="B144" s="40"/>
      <c r="C144" s="228" t="s">
        <v>270</v>
      </c>
      <c r="D144" s="228" t="s">
        <v>226</v>
      </c>
      <c r="E144" s="229" t="s">
        <v>3980</v>
      </c>
      <c r="F144" s="230" t="s">
        <v>3981</v>
      </c>
      <c r="G144" s="231" t="s">
        <v>229</v>
      </c>
      <c r="H144" s="232">
        <v>206.727</v>
      </c>
      <c r="I144" s="233"/>
      <c r="J144" s="234">
        <f>ROUND(I144*H144,2)</f>
        <v>0</v>
      </c>
      <c r="K144" s="230" t="s">
        <v>230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231</v>
      </c>
      <c r="AT144" s="239" t="s">
        <v>226</v>
      </c>
      <c r="AU144" s="239" t="s">
        <v>85</v>
      </c>
      <c r="AY144" s="18" t="s">
        <v>224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231</v>
      </c>
      <c r="BM144" s="239" t="s">
        <v>3982</v>
      </c>
    </row>
    <row r="145" s="14" customFormat="1">
      <c r="A145" s="14"/>
      <c r="B145" s="252"/>
      <c r="C145" s="253"/>
      <c r="D145" s="243" t="s">
        <v>233</v>
      </c>
      <c r="E145" s="254" t="s">
        <v>1</v>
      </c>
      <c r="F145" s="255" t="s">
        <v>3979</v>
      </c>
      <c r="G145" s="253"/>
      <c r="H145" s="256">
        <v>206.727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233</v>
      </c>
      <c r="AU145" s="262" t="s">
        <v>85</v>
      </c>
      <c r="AV145" s="14" t="s">
        <v>85</v>
      </c>
      <c r="AW145" s="14" t="s">
        <v>32</v>
      </c>
      <c r="AX145" s="14" t="s">
        <v>83</v>
      </c>
      <c r="AY145" s="262" t="s">
        <v>224</v>
      </c>
    </row>
    <row r="146" s="2" customFormat="1" ht="33" customHeight="1">
      <c r="A146" s="39"/>
      <c r="B146" s="40"/>
      <c r="C146" s="228" t="s">
        <v>275</v>
      </c>
      <c r="D146" s="228" t="s">
        <v>226</v>
      </c>
      <c r="E146" s="229" t="s">
        <v>3983</v>
      </c>
      <c r="F146" s="230" t="s">
        <v>3984</v>
      </c>
      <c r="G146" s="231" t="s">
        <v>229</v>
      </c>
      <c r="H146" s="232">
        <v>20.521000000000001</v>
      </c>
      <c r="I146" s="233"/>
      <c r="J146" s="234">
        <f>ROUND(I146*H146,2)</f>
        <v>0</v>
      </c>
      <c r="K146" s="230" t="s">
        <v>230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231</v>
      </c>
      <c r="AT146" s="239" t="s">
        <v>226</v>
      </c>
      <c r="AU146" s="239" t="s">
        <v>85</v>
      </c>
      <c r="AY146" s="18" t="s">
        <v>224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231</v>
      </c>
      <c r="BM146" s="239" t="s">
        <v>3985</v>
      </c>
    </row>
    <row r="147" s="13" customFormat="1">
      <c r="A147" s="13"/>
      <c r="B147" s="241"/>
      <c r="C147" s="242"/>
      <c r="D147" s="243" t="s">
        <v>233</v>
      </c>
      <c r="E147" s="244" t="s">
        <v>1</v>
      </c>
      <c r="F147" s="245" t="s">
        <v>3986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233</v>
      </c>
      <c r="AU147" s="251" t="s">
        <v>85</v>
      </c>
      <c r="AV147" s="13" t="s">
        <v>83</v>
      </c>
      <c r="AW147" s="13" t="s">
        <v>32</v>
      </c>
      <c r="AX147" s="13" t="s">
        <v>76</v>
      </c>
      <c r="AY147" s="251" t="s">
        <v>224</v>
      </c>
    </row>
    <row r="148" s="14" customFormat="1">
      <c r="A148" s="14"/>
      <c r="B148" s="252"/>
      <c r="C148" s="253"/>
      <c r="D148" s="243" t="s">
        <v>233</v>
      </c>
      <c r="E148" s="254" t="s">
        <v>1</v>
      </c>
      <c r="F148" s="255" t="s">
        <v>3987</v>
      </c>
      <c r="G148" s="253"/>
      <c r="H148" s="256">
        <v>9.702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233</v>
      </c>
      <c r="AU148" s="262" t="s">
        <v>85</v>
      </c>
      <c r="AV148" s="14" t="s">
        <v>85</v>
      </c>
      <c r="AW148" s="14" t="s">
        <v>32</v>
      </c>
      <c r="AX148" s="14" t="s">
        <v>76</v>
      </c>
      <c r="AY148" s="262" t="s">
        <v>224</v>
      </c>
    </row>
    <row r="149" s="14" customFormat="1">
      <c r="A149" s="14"/>
      <c r="B149" s="252"/>
      <c r="C149" s="253"/>
      <c r="D149" s="243" t="s">
        <v>233</v>
      </c>
      <c r="E149" s="254" t="s">
        <v>1</v>
      </c>
      <c r="F149" s="255" t="s">
        <v>3988</v>
      </c>
      <c r="G149" s="253"/>
      <c r="H149" s="256">
        <v>9.923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233</v>
      </c>
      <c r="AU149" s="262" t="s">
        <v>85</v>
      </c>
      <c r="AV149" s="14" t="s">
        <v>85</v>
      </c>
      <c r="AW149" s="14" t="s">
        <v>32</v>
      </c>
      <c r="AX149" s="14" t="s">
        <v>76</v>
      </c>
      <c r="AY149" s="262" t="s">
        <v>224</v>
      </c>
    </row>
    <row r="150" s="14" customFormat="1">
      <c r="A150" s="14"/>
      <c r="B150" s="252"/>
      <c r="C150" s="253"/>
      <c r="D150" s="243" t="s">
        <v>233</v>
      </c>
      <c r="E150" s="254" t="s">
        <v>1</v>
      </c>
      <c r="F150" s="255" t="s">
        <v>3989</v>
      </c>
      <c r="G150" s="253"/>
      <c r="H150" s="256">
        <v>1.319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233</v>
      </c>
      <c r="AU150" s="262" t="s">
        <v>85</v>
      </c>
      <c r="AV150" s="14" t="s">
        <v>85</v>
      </c>
      <c r="AW150" s="14" t="s">
        <v>32</v>
      </c>
      <c r="AX150" s="14" t="s">
        <v>76</v>
      </c>
      <c r="AY150" s="262" t="s">
        <v>224</v>
      </c>
    </row>
    <row r="151" s="14" customFormat="1">
      <c r="A151" s="14"/>
      <c r="B151" s="252"/>
      <c r="C151" s="253"/>
      <c r="D151" s="243" t="s">
        <v>233</v>
      </c>
      <c r="E151" s="254" t="s">
        <v>1</v>
      </c>
      <c r="F151" s="255" t="s">
        <v>3990</v>
      </c>
      <c r="G151" s="253"/>
      <c r="H151" s="256">
        <v>1.29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233</v>
      </c>
      <c r="AU151" s="262" t="s">
        <v>85</v>
      </c>
      <c r="AV151" s="14" t="s">
        <v>85</v>
      </c>
      <c r="AW151" s="14" t="s">
        <v>32</v>
      </c>
      <c r="AX151" s="14" t="s">
        <v>76</v>
      </c>
      <c r="AY151" s="262" t="s">
        <v>224</v>
      </c>
    </row>
    <row r="152" s="14" customFormat="1">
      <c r="A152" s="14"/>
      <c r="B152" s="252"/>
      <c r="C152" s="253"/>
      <c r="D152" s="243" t="s">
        <v>233</v>
      </c>
      <c r="E152" s="254" t="s">
        <v>1</v>
      </c>
      <c r="F152" s="255" t="s">
        <v>3991</v>
      </c>
      <c r="G152" s="253"/>
      <c r="H152" s="256">
        <v>4.6159999999999997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233</v>
      </c>
      <c r="AU152" s="262" t="s">
        <v>85</v>
      </c>
      <c r="AV152" s="14" t="s">
        <v>85</v>
      </c>
      <c r="AW152" s="14" t="s">
        <v>32</v>
      </c>
      <c r="AX152" s="14" t="s">
        <v>76</v>
      </c>
      <c r="AY152" s="262" t="s">
        <v>224</v>
      </c>
    </row>
    <row r="153" s="14" customFormat="1">
      <c r="A153" s="14"/>
      <c r="B153" s="252"/>
      <c r="C153" s="253"/>
      <c r="D153" s="243" t="s">
        <v>233</v>
      </c>
      <c r="E153" s="254" t="s">
        <v>1</v>
      </c>
      <c r="F153" s="255" t="s">
        <v>3992</v>
      </c>
      <c r="G153" s="253"/>
      <c r="H153" s="256">
        <v>1.085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233</v>
      </c>
      <c r="AU153" s="262" t="s">
        <v>85</v>
      </c>
      <c r="AV153" s="14" t="s">
        <v>85</v>
      </c>
      <c r="AW153" s="14" t="s">
        <v>32</v>
      </c>
      <c r="AX153" s="14" t="s">
        <v>76</v>
      </c>
      <c r="AY153" s="262" t="s">
        <v>224</v>
      </c>
    </row>
    <row r="154" s="14" customFormat="1">
      <c r="A154" s="14"/>
      <c r="B154" s="252"/>
      <c r="C154" s="253"/>
      <c r="D154" s="243" t="s">
        <v>233</v>
      </c>
      <c r="E154" s="254" t="s">
        <v>1</v>
      </c>
      <c r="F154" s="255" t="s">
        <v>3993</v>
      </c>
      <c r="G154" s="253"/>
      <c r="H154" s="256">
        <v>13.106999999999999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233</v>
      </c>
      <c r="AU154" s="262" t="s">
        <v>85</v>
      </c>
      <c r="AV154" s="14" t="s">
        <v>85</v>
      </c>
      <c r="AW154" s="14" t="s">
        <v>32</v>
      </c>
      <c r="AX154" s="14" t="s">
        <v>76</v>
      </c>
      <c r="AY154" s="262" t="s">
        <v>224</v>
      </c>
    </row>
    <row r="155" s="15" customFormat="1">
      <c r="A155" s="15"/>
      <c r="B155" s="263"/>
      <c r="C155" s="264"/>
      <c r="D155" s="243" t="s">
        <v>233</v>
      </c>
      <c r="E155" s="265" t="s">
        <v>170</v>
      </c>
      <c r="F155" s="266" t="s">
        <v>237</v>
      </c>
      <c r="G155" s="264"/>
      <c r="H155" s="267">
        <v>41.042000000000002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3" t="s">
        <v>233</v>
      </c>
      <c r="AU155" s="273" t="s">
        <v>85</v>
      </c>
      <c r="AV155" s="15" t="s">
        <v>231</v>
      </c>
      <c r="AW155" s="15" t="s">
        <v>32</v>
      </c>
      <c r="AX155" s="15" t="s">
        <v>76</v>
      </c>
      <c r="AY155" s="273" t="s">
        <v>224</v>
      </c>
    </row>
    <row r="156" s="14" customFormat="1">
      <c r="A156" s="14"/>
      <c r="B156" s="252"/>
      <c r="C156" s="253"/>
      <c r="D156" s="243" t="s">
        <v>233</v>
      </c>
      <c r="E156" s="254" t="s">
        <v>1</v>
      </c>
      <c r="F156" s="255" t="s">
        <v>3994</v>
      </c>
      <c r="G156" s="253"/>
      <c r="H156" s="256">
        <v>20.521000000000001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233</v>
      </c>
      <c r="AU156" s="262" t="s">
        <v>85</v>
      </c>
      <c r="AV156" s="14" t="s">
        <v>85</v>
      </c>
      <c r="AW156" s="14" t="s">
        <v>32</v>
      </c>
      <c r="AX156" s="14" t="s">
        <v>83</v>
      </c>
      <c r="AY156" s="262" t="s">
        <v>224</v>
      </c>
    </row>
    <row r="157" s="2" customFormat="1" ht="33" customHeight="1">
      <c r="A157" s="39"/>
      <c r="B157" s="40"/>
      <c r="C157" s="228" t="s">
        <v>293</v>
      </c>
      <c r="D157" s="228" t="s">
        <v>226</v>
      </c>
      <c r="E157" s="229" t="s">
        <v>3995</v>
      </c>
      <c r="F157" s="230" t="s">
        <v>3996</v>
      </c>
      <c r="G157" s="231" t="s">
        <v>229</v>
      </c>
      <c r="H157" s="232">
        <v>105.79300000000001</v>
      </c>
      <c r="I157" s="233"/>
      <c r="J157" s="234">
        <f>ROUND(I157*H157,2)</f>
        <v>0</v>
      </c>
      <c r="K157" s="230" t="s">
        <v>230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231</v>
      </c>
      <c r="AT157" s="239" t="s">
        <v>226</v>
      </c>
      <c r="AU157" s="239" t="s">
        <v>85</v>
      </c>
      <c r="AY157" s="18" t="s">
        <v>224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231</v>
      </c>
      <c r="BM157" s="239" t="s">
        <v>3997</v>
      </c>
    </row>
    <row r="158" s="13" customFormat="1">
      <c r="A158" s="13"/>
      <c r="B158" s="241"/>
      <c r="C158" s="242"/>
      <c r="D158" s="243" t="s">
        <v>233</v>
      </c>
      <c r="E158" s="244" t="s">
        <v>1</v>
      </c>
      <c r="F158" s="245" t="s">
        <v>3998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233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224</v>
      </c>
    </row>
    <row r="159" s="14" customFormat="1">
      <c r="A159" s="14"/>
      <c r="B159" s="252"/>
      <c r="C159" s="253"/>
      <c r="D159" s="243" t="s">
        <v>233</v>
      </c>
      <c r="E159" s="254" t="s">
        <v>1</v>
      </c>
      <c r="F159" s="255" t="s">
        <v>3999</v>
      </c>
      <c r="G159" s="253"/>
      <c r="H159" s="256">
        <v>9.5779999999999994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233</v>
      </c>
      <c r="AU159" s="262" t="s">
        <v>85</v>
      </c>
      <c r="AV159" s="14" t="s">
        <v>85</v>
      </c>
      <c r="AW159" s="14" t="s">
        <v>32</v>
      </c>
      <c r="AX159" s="14" t="s">
        <v>76</v>
      </c>
      <c r="AY159" s="262" t="s">
        <v>224</v>
      </c>
    </row>
    <row r="160" s="14" customFormat="1">
      <c r="A160" s="14"/>
      <c r="B160" s="252"/>
      <c r="C160" s="253"/>
      <c r="D160" s="243" t="s">
        <v>233</v>
      </c>
      <c r="E160" s="254" t="s">
        <v>1</v>
      </c>
      <c r="F160" s="255" t="s">
        <v>4000</v>
      </c>
      <c r="G160" s="253"/>
      <c r="H160" s="256">
        <v>31.271999999999998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233</v>
      </c>
      <c r="AU160" s="262" t="s">
        <v>85</v>
      </c>
      <c r="AV160" s="14" t="s">
        <v>85</v>
      </c>
      <c r="AW160" s="14" t="s">
        <v>32</v>
      </c>
      <c r="AX160" s="14" t="s">
        <v>76</v>
      </c>
      <c r="AY160" s="262" t="s">
        <v>224</v>
      </c>
    </row>
    <row r="161" s="14" customFormat="1">
      <c r="A161" s="14"/>
      <c r="B161" s="252"/>
      <c r="C161" s="253"/>
      <c r="D161" s="243" t="s">
        <v>233</v>
      </c>
      <c r="E161" s="254" t="s">
        <v>1</v>
      </c>
      <c r="F161" s="255" t="s">
        <v>4001</v>
      </c>
      <c r="G161" s="253"/>
      <c r="H161" s="256">
        <v>31.335000000000001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233</v>
      </c>
      <c r="AU161" s="262" t="s">
        <v>85</v>
      </c>
      <c r="AV161" s="14" t="s">
        <v>85</v>
      </c>
      <c r="AW161" s="14" t="s">
        <v>32</v>
      </c>
      <c r="AX161" s="14" t="s">
        <v>76</v>
      </c>
      <c r="AY161" s="262" t="s">
        <v>224</v>
      </c>
    </row>
    <row r="162" s="14" customFormat="1">
      <c r="A162" s="14"/>
      <c r="B162" s="252"/>
      <c r="C162" s="253"/>
      <c r="D162" s="243" t="s">
        <v>233</v>
      </c>
      <c r="E162" s="254" t="s">
        <v>1</v>
      </c>
      <c r="F162" s="255" t="s">
        <v>4002</v>
      </c>
      <c r="G162" s="253"/>
      <c r="H162" s="256">
        <v>24.774999999999999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233</v>
      </c>
      <c r="AU162" s="262" t="s">
        <v>85</v>
      </c>
      <c r="AV162" s="14" t="s">
        <v>85</v>
      </c>
      <c r="AW162" s="14" t="s">
        <v>32</v>
      </c>
      <c r="AX162" s="14" t="s">
        <v>76</v>
      </c>
      <c r="AY162" s="262" t="s">
        <v>224</v>
      </c>
    </row>
    <row r="163" s="14" customFormat="1">
      <c r="A163" s="14"/>
      <c r="B163" s="252"/>
      <c r="C163" s="253"/>
      <c r="D163" s="243" t="s">
        <v>233</v>
      </c>
      <c r="E163" s="254" t="s">
        <v>1</v>
      </c>
      <c r="F163" s="255" t="s">
        <v>4003</v>
      </c>
      <c r="G163" s="253"/>
      <c r="H163" s="256">
        <v>21.312999999999999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233</v>
      </c>
      <c r="AU163" s="262" t="s">
        <v>85</v>
      </c>
      <c r="AV163" s="14" t="s">
        <v>85</v>
      </c>
      <c r="AW163" s="14" t="s">
        <v>32</v>
      </c>
      <c r="AX163" s="14" t="s">
        <v>76</v>
      </c>
      <c r="AY163" s="262" t="s">
        <v>224</v>
      </c>
    </row>
    <row r="164" s="14" customFormat="1">
      <c r="A164" s="14"/>
      <c r="B164" s="252"/>
      <c r="C164" s="253"/>
      <c r="D164" s="243" t="s">
        <v>233</v>
      </c>
      <c r="E164" s="254" t="s">
        <v>1</v>
      </c>
      <c r="F164" s="255" t="s">
        <v>4004</v>
      </c>
      <c r="G164" s="253"/>
      <c r="H164" s="256">
        <v>27.370000000000001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233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224</v>
      </c>
    </row>
    <row r="165" s="13" customFormat="1">
      <c r="A165" s="13"/>
      <c r="B165" s="241"/>
      <c r="C165" s="242"/>
      <c r="D165" s="243" t="s">
        <v>233</v>
      </c>
      <c r="E165" s="244" t="s">
        <v>1</v>
      </c>
      <c r="F165" s="245" t="s">
        <v>4005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233</v>
      </c>
      <c r="AU165" s="251" t="s">
        <v>85</v>
      </c>
      <c r="AV165" s="13" t="s">
        <v>83</v>
      </c>
      <c r="AW165" s="13" t="s">
        <v>32</v>
      </c>
      <c r="AX165" s="13" t="s">
        <v>76</v>
      </c>
      <c r="AY165" s="251" t="s">
        <v>224</v>
      </c>
    </row>
    <row r="166" s="14" customFormat="1">
      <c r="A166" s="14"/>
      <c r="B166" s="252"/>
      <c r="C166" s="253"/>
      <c r="D166" s="243" t="s">
        <v>233</v>
      </c>
      <c r="E166" s="254" t="s">
        <v>1</v>
      </c>
      <c r="F166" s="255" t="s">
        <v>4006</v>
      </c>
      <c r="G166" s="253"/>
      <c r="H166" s="256">
        <v>35.140000000000001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233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224</v>
      </c>
    </row>
    <row r="167" s="14" customFormat="1">
      <c r="A167" s="14"/>
      <c r="B167" s="252"/>
      <c r="C167" s="253"/>
      <c r="D167" s="243" t="s">
        <v>233</v>
      </c>
      <c r="E167" s="254" t="s">
        <v>1</v>
      </c>
      <c r="F167" s="255" t="s">
        <v>4007</v>
      </c>
      <c r="G167" s="253"/>
      <c r="H167" s="256">
        <v>25.131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233</v>
      </c>
      <c r="AU167" s="262" t="s">
        <v>85</v>
      </c>
      <c r="AV167" s="14" t="s">
        <v>85</v>
      </c>
      <c r="AW167" s="14" t="s">
        <v>32</v>
      </c>
      <c r="AX167" s="14" t="s">
        <v>76</v>
      </c>
      <c r="AY167" s="262" t="s">
        <v>224</v>
      </c>
    </row>
    <row r="168" s="13" customFormat="1">
      <c r="A168" s="13"/>
      <c r="B168" s="241"/>
      <c r="C168" s="242"/>
      <c r="D168" s="243" t="s">
        <v>233</v>
      </c>
      <c r="E168" s="244" t="s">
        <v>1</v>
      </c>
      <c r="F168" s="245" t="s">
        <v>4008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233</v>
      </c>
      <c r="AU168" s="251" t="s">
        <v>85</v>
      </c>
      <c r="AV168" s="13" t="s">
        <v>83</v>
      </c>
      <c r="AW168" s="13" t="s">
        <v>32</v>
      </c>
      <c r="AX168" s="13" t="s">
        <v>76</v>
      </c>
      <c r="AY168" s="251" t="s">
        <v>224</v>
      </c>
    </row>
    <row r="169" s="14" customFormat="1">
      <c r="A169" s="14"/>
      <c r="B169" s="252"/>
      <c r="C169" s="253"/>
      <c r="D169" s="243" t="s">
        <v>233</v>
      </c>
      <c r="E169" s="254" t="s">
        <v>1</v>
      </c>
      <c r="F169" s="255" t="s">
        <v>4009</v>
      </c>
      <c r="G169" s="253"/>
      <c r="H169" s="256">
        <v>5.6719999999999997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233</v>
      </c>
      <c r="AU169" s="262" t="s">
        <v>85</v>
      </c>
      <c r="AV169" s="14" t="s">
        <v>85</v>
      </c>
      <c r="AW169" s="14" t="s">
        <v>32</v>
      </c>
      <c r="AX169" s="14" t="s">
        <v>76</v>
      </c>
      <c r="AY169" s="262" t="s">
        <v>224</v>
      </c>
    </row>
    <row r="170" s="15" customFormat="1">
      <c r="A170" s="15"/>
      <c r="B170" s="263"/>
      <c r="C170" s="264"/>
      <c r="D170" s="243" t="s">
        <v>233</v>
      </c>
      <c r="E170" s="265" t="s">
        <v>3642</v>
      </c>
      <c r="F170" s="266" t="s">
        <v>237</v>
      </c>
      <c r="G170" s="264"/>
      <c r="H170" s="267">
        <v>211.58600000000001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3" t="s">
        <v>233</v>
      </c>
      <c r="AU170" s="273" t="s">
        <v>85</v>
      </c>
      <c r="AV170" s="15" t="s">
        <v>231</v>
      </c>
      <c r="AW170" s="15" t="s">
        <v>32</v>
      </c>
      <c r="AX170" s="15" t="s">
        <v>76</v>
      </c>
      <c r="AY170" s="273" t="s">
        <v>224</v>
      </c>
    </row>
    <row r="171" s="14" customFormat="1">
      <c r="A171" s="14"/>
      <c r="B171" s="252"/>
      <c r="C171" s="253"/>
      <c r="D171" s="243" t="s">
        <v>233</v>
      </c>
      <c r="E171" s="254" t="s">
        <v>1</v>
      </c>
      <c r="F171" s="255" t="s">
        <v>4010</v>
      </c>
      <c r="G171" s="253"/>
      <c r="H171" s="256">
        <v>105.79300000000001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233</v>
      </c>
      <c r="AU171" s="262" t="s">
        <v>85</v>
      </c>
      <c r="AV171" s="14" t="s">
        <v>85</v>
      </c>
      <c r="AW171" s="14" t="s">
        <v>32</v>
      </c>
      <c r="AX171" s="14" t="s">
        <v>83</v>
      </c>
      <c r="AY171" s="262" t="s">
        <v>224</v>
      </c>
    </row>
    <row r="172" s="2" customFormat="1" ht="33" customHeight="1">
      <c r="A172" s="39"/>
      <c r="B172" s="40"/>
      <c r="C172" s="228" t="s">
        <v>303</v>
      </c>
      <c r="D172" s="228" t="s">
        <v>226</v>
      </c>
      <c r="E172" s="229" t="s">
        <v>4011</v>
      </c>
      <c r="F172" s="230" t="s">
        <v>4012</v>
      </c>
      <c r="G172" s="231" t="s">
        <v>229</v>
      </c>
      <c r="H172" s="232">
        <v>20.521000000000001</v>
      </c>
      <c r="I172" s="233"/>
      <c r="J172" s="234">
        <f>ROUND(I172*H172,2)</f>
        <v>0</v>
      </c>
      <c r="K172" s="230" t="s">
        <v>230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231</v>
      </c>
      <c r="AT172" s="239" t="s">
        <v>226</v>
      </c>
      <c r="AU172" s="239" t="s">
        <v>85</v>
      </c>
      <c r="AY172" s="18" t="s">
        <v>224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231</v>
      </c>
      <c r="BM172" s="239" t="s">
        <v>4013</v>
      </c>
    </row>
    <row r="173" s="14" customFormat="1">
      <c r="A173" s="14"/>
      <c r="B173" s="252"/>
      <c r="C173" s="253"/>
      <c r="D173" s="243" t="s">
        <v>233</v>
      </c>
      <c r="E173" s="254" t="s">
        <v>1</v>
      </c>
      <c r="F173" s="255" t="s">
        <v>3994</v>
      </c>
      <c r="G173" s="253"/>
      <c r="H173" s="256">
        <v>20.521000000000001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233</v>
      </c>
      <c r="AU173" s="262" t="s">
        <v>85</v>
      </c>
      <c r="AV173" s="14" t="s">
        <v>85</v>
      </c>
      <c r="AW173" s="14" t="s">
        <v>32</v>
      </c>
      <c r="AX173" s="14" t="s">
        <v>83</v>
      </c>
      <c r="AY173" s="262" t="s">
        <v>224</v>
      </c>
    </row>
    <row r="174" s="2" customFormat="1" ht="33" customHeight="1">
      <c r="A174" s="39"/>
      <c r="B174" s="40"/>
      <c r="C174" s="228" t="s">
        <v>316</v>
      </c>
      <c r="D174" s="228" t="s">
        <v>226</v>
      </c>
      <c r="E174" s="229" t="s">
        <v>4014</v>
      </c>
      <c r="F174" s="230" t="s">
        <v>4015</v>
      </c>
      <c r="G174" s="231" t="s">
        <v>229</v>
      </c>
      <c r="H174" s="232">
        <v>105.79300000000001</v>
      </c>
      <c r="I174" s="233"/>
      <c r="J174" s="234">
        <f>ROUND(I174*H174,2)</f>
        <v>0</v>
      </c>
      <c r="K174" s="230" t="s">
        <v>230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231</v>
      </c>
      <c r="AT174" s="239" t="s">
        <v>226</v>
      </c>
      <c r="AU174" s="239" t="s">
        <v>85</v>
      </c>
      <c r="AY174" s="18" t="s">
        <v>224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231</v>
      </c>
      <c r="BM174" s="239" t="s">
        <v>4016</v>
      </c>
    </row>
    <row r="175" s="14" customFormat="1">
      <c r="A175" s="14"/>
      <c r="B175" s="252"/>
      <c r="C175" s="253"/>
      <c r="D175" s="243" t="s">
        <v>233</v>
      </c>
      <c r="E175" s="254" t="s">
        <v>1</v>
      </c>
      <c r="F175" s="255" t="s">
        <v>4010</v>
      </c>
      <c r="G175" s="253"/>
      <c r="H175" s="256">
        <v>105.79300000000001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233</v>
      </c>
      <c r="AU175" s="262" t="s">
        <v>85</v>
      </c>
      <c r="AV175" s="14" t="s">
        <v>85</v>
      </c>
      <c r="AW175" s="14" t="s">
        <v>32</v>
      </c>
      <c r="AX175" s="14" t="s">
        <v>83</v>
      </c>
      <c r="AY175" s="262" t="s">
        <v>224</v>
      </c>
    </row>
    <row r="176" s="2" customFormat="1" ht="24.15" customHeight="1">
      <c r="A176" s="39"/>
      <c r="B176" s="40"/>
      <c r="C176" s="228" t="s">
        <v>321</v>
      </c>
      <c r="D176" s="228" t="s">
        <v>226</v>
      </c>
      <c r="E176" s="229" t="s">
        <v>4017</v>
      </c>
      <c r="F176" s="230" t="s">
        <v>4018</v>
      </c>
      <c r="G176" s="231" t="s">
        <v>229</v>
      </c>
      <c r="H176" s="232">
        <v>32.844000000000001</v>
      </c>
      <c r="I176" s="233"/>
      <c r="J176" s="234">
        <f>ROUND(I176*H176,2)</f>
        <v>0</v>
      </c>
      <c r="K176" s="230" t="s">
        <v>230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231</v>
      </c>
      <c r="AT176" s="239" t="s">
        <v>226</v>
      </c>
      <c r="AU176" s="239" t="s">
        <v>85</v>
      </c>
      <c r="AY176" s="18" t="s">
        <v>224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231</v>
      </c>
      <c r="BM176" s="239" t="s">
        <v>4019</v>
      </c>
    </row>
    <row r="177" s="13" customFormat="1">
      <c r="A177" s="13"/>
      <c r="B177" s="241"/>
      <c r="C177" s="242"/>
      <c r="D177" s="243" t="s">
        <v>233</v>
      </c>
      <c r="E177" s="244" t="s">
        <v>1</v>
      </c>
      <c r="F177" s="245" t="s">
        <v>4020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233</v>
      </c>
      <c r="AU177" s="251" t="s">
        <v>85</v>
      </c>
      <c r="AV177" s="13" t="s">
        <v>83</v>
      </c>
      <c r="AW177" s="13" t="s">
        <v>32</v>
      </c>
      <c r="AX177" s="13" t="s">
        <v>76</v>
      </c>
      <c r="AY177" s="251" t="s">
        <v>224</v>
      </c>
    </row>
    <row r="178" s="14" customFormat="1">
      <c r="A178" s="14"/>
      <c r="B178" s="252"/>
      <c r="C178" s="253"/>
      <c r="D178" s="243" t="s">
        <v>233</v>
      </c>
      <c r="E178" s="254" t="s">
        <v>4021</v>
      </c>
      <c r="F178" s="255" t="s">
        <v>4022</v>
      </c>
      <c r="G178" s="253"/>
      <c r="H178" s="256">
        <v>60.307000000000002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233</v>
      </c>
      <c r="AU178" s="262" t="s">
        <v>85</v>
      </c>
      <c r="AV178" s="14" t="s">
        <v>85</v>
      </c>
      <c r="AW178" s="14" t="s">
        <v>32</v>
      </c>
      <c r="AX178" s="14" t="s">
        <v>76</v>
      </c>
      <c r="AY178" s="262" t="s">
        <v>224</v>
      </c>
    </row>
    <row r="179" s="13" customFormat="1">
      <c r="A179" s="13"/>
      <c r="B179" s="241"/>
      <c r="C179" s="242"/>
      <c r="D179" s="243" t="s">
        <v>233</v>
      </c>
      <c r="E179" s="244" t="s">
        <v>1</v>
      </c>
      <c r="F179" s="245" t="s">
        <v>4023</v>
      </c>
      <c r="G179" s="242"/>
      <c r="H179" s="244" t="s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233</v>
      </c>
      <c r="AU179" s="251" t="s">
        <v>85</v>
      </c>
      <c r="AV179" s="13" t="s">
        <v>83</v>
      </c>
      <c r="AW179" s="13" t="s">
        <v>32</v>
      </c>
      <c r="AX179" s="13" t="s">
        <v>76</v>
      </c>
      <c r="AY179" s="251" t="s">
        <v>224</v>
      </c>
    </row>
    <row r="180" s="14" customFormat="1">
      <c r="A180" s="14"/>
      <c r="B180" s="252"/>
      <c r="C180" s="253"/>
      <c r="D180" s="243" t="s">
        <v>233</v>
      </c>
      <c r="E180" s="254" t="s">
        <v>4024</v>
      </c>
      <c r="F180" s="255" t="s">
        <v>4025</v>
      </c>
      <c r="G180" s="253"/>
      <c r="H180" s="256">
        <v>5.3799999999999999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233</v>
      </c>
      <c r="AU180" s="262" t="s">
        <v>85</v>
      </c>
      <c r="AV180" s="14" t="s">
        <v>85</v>
      </c>
      <c r="AW180" s="14" t="s">
        <v>32</v>
      </c>
      <c r="AX180" s="14" t="s">
        <v>76</v>
      </c>
      <c r="AY180" s="262" t="s">
        <v>224</v>
      </c>
    </row>
    <row r="181" s="15" customFormat="1">
      <c r="A181" s="15"/>
      <c r="B181" s="263"/>
      <c r="C181" s="264"/>
      <c r="D181" s="243" t="s">
        <v>233</v>
      </c>
      <c r="E181" s="265" t="s">
        <v>3643</v>
      </c>
      <c r="F181" s="266" t="s">
        <v>237</v>
      </c>
      <c r="G181" s="264"/>
      <c r="H181" s="267">
        <v>65.686999999999998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3" t="s">
        <v>233</v>
      </c>
      <c r="AU181" s="273" t="s">
        <v>85</v>
      </c>
      <c r="AV181" s="15" t="s">
        <v>231</v>
      </c>
      <c r="AW181" s="15" t="s">
        <v>32</v>
      </c>
      <c r="AX181" s="15" t="s">
        <v>76</v>
      </c>
      <c r="AY181" s="273" t="s">
        <v>224</v>
      </c>
    </row>
    <row r="182" s="14" customFormat="1">
      <c r="A182" s="14"/>
      <c r="B182" s="252"/>
      <c r="C182" s="253"/>
      <c r="D182" s="243" t="s">
        <v>233</v>
      </c>
      <c r="E182" s="254" t="s">
        <v>1</v>
      </c>
      <c r="F182" s="255" t="s">
        <v>4026</v>
      </c>
      <c r="G182" s="253"/>
      <c r="H182" s="256">
        <v>32.844000000000001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233</v>
      </c>
      <c r="AU182" s="262" t="s">
        <v>85</v>
      </c>
      <c r="AV182" s="14" t="s">
        <v>85</v>
      </c>
      <c r="AW182" s="14" t="s">
        <v>32</v>
      </c>
      <c r="AX182" s="14" t="s">
        <v>83</v>
      </c>
      <c r="AY182" s="262" t="s">
        <v>224</v>
      </c>
    </row>
    <row r="183" s="2" customFormat="1" ht="24.15" customHeight="1">
      <c r="A183" s="39"/>
      <c r="B183" s="40"/>
      <c r="C183" s="228" t="s">
        <v>8</v>
      </c>
      <c r="D183" s="228" t="s">
        <v>226</v>
      </c>
      <c r="E183" s="229" t="s">
        <v>4027</v>
      </c>
      <c r="F183" s="230" t="s">
        <v>4028</v>
      </c>
      <c r="G183" s="231" t="s">
        <v>229</v>
      </c>
      <c r="H183" s="232">
        <v>32.844000000000001</v>
      </c>
      <c r="I183" s="233"/>
      <c r="J183" s="234">
        <f>ROUND(I183*H183,2)</f>
        <v>0</v>
      </c>
      <c r="K183" s="230" t="s">
        <v>230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231</v>
      </c>
      <c r="AT183" s="239" t="s">
        <v>226</v>
      </c>
      <c r="AU183" s="239" t="s">
        <v>85</v>
      </c>
      <c r="AY183" s="18" t="s">
        <v>224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231</v>
      </c>
      <c r="BM183" s="239" t="s">
        <v>4029</v>
      </c>
    </row>
    <row r="184" s="14" customFormat="1">
      <c r="A184" s="14"/>
      <c r="B184" s="252"/>
      <c r="C184" s="253"/>
      <c r="D184" s="243" t="s">
        <v>233</v>
      </c>
      <c r="E184" s="254" t="s">
        <v>1</v>
      </c>
      <c r="F184" s="255" t="s">
        <v>4026</v>
      </c>
      <c r="G184" s="253"/>
      <c r="H184" s="256">
        <v>32.844000000000001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233</v>
      </c>
      <c r="AU184" s="262" t="s">
        <v>85</v>
      </c>
      <c r="AV184" s="14" t="s">
        <v>85</v>
      </c>
      <c r="AW184" s="14" t="s">
        <v>32</v>
      </c>
      <c r="AX184" s="14" t="s">
        <v>83</v>
      </c>
      <c r="AY184" s="262" t="s">
        <v>224</v>
      </c>
    </row>
    <row r="185" s="2" customFormat="1" ht="21.75" customHeight="1">
      <c r="A185" s="39"/>
      <c r="B185" s="40"/>
      <c r="C185" s="228" t="s">
        <v>329</v>
      </c>
      <c r="D185" s="228" t="s">
        <v>226</v>
      </c>
      <c r="E185" s="229" t="s">
        <v>4030</v>
      </c>
      <c r="F185" s="230" t="s">
        <v>4031</v>
      </c>
      <c r="G185" s="231" t="s">
        <v>296</v>
      </c>
      <c r="H185" s="232">
        <v>473.87200000000001</v>
      </c>
      <c r="I185" s="233"/>
      <c r="J185" s="234">
        <f>ROUND(I185*H185,2)</f>
        <v>0</v>
      </c>
      <c r="K185" s="230" t="s">
        <v>230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0.00084000000000000003</v>
      </c>
      <c r="R185" s="237">
        <f>Q185*H185</f>
        <v>0.39805248000000004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231</v>
      </c>
      <c r="AT185" s="239" t="s">
        <v>226</v>
      </c>
      <c r="AU185" s="239" t="s">
        <v>85</v>
      </c>
      <c r="AY185" s="18" t="s">
        <v>224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231</v>
      </c>
      <c r="BM185" s="239" t="s">
        <v>4032</v>
      </c>
    </row>
    <row r="186" s="13" customFormat="1">
      <c r="A186" s="13"/>
      <c r="B186" s="241"/>
      <c r="C186" s="242"/>
      <c r="D186" s="243" t="s">
        <v>233</v>
      </c>
      <c r="E186" s="244" t="s">
        <v>1</v>
      </c>
      <c r="F186" s="245" t="s">
        <v>3998</v>
      </c>
      <c r="G186" s="242"/>
      <c r="H186" s="244" t="s">
        <v>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233</v>
      </c>
      <c r="AU186" s="251" t="s">
        <v>85</v>
      </c>
      <c r="AV186" s="13" t="s">
        <v>83</v>
      </c>
      <c r="AW186" s="13" t="s">
        <v>32</v>
      </c>
      <c r="AX186" s="13" t="s">
        <v>76</v>
      </c>
      <c r="AY186" s="251" t="s">
        <v>224</v>
      </c>
    </row>
    <row r="187" s="14" customFormat="1">
      <c r="A187" s="14"/>
      <c r="B187" s="252"/>
      <c r="C187" s="253"/>
      <c r="D187" s="243" t="s">
        <v>233</v>
      </c>
      <c r="E187" s="254" t="s">
        <v>1</v>
      </c>
      <c r="F187" s="255" t="s">
        <v>4033</v>
      </c>
      <c r="G187" s="253"/>
      <c r="H187" s="256">
        <v>56.973999999999997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233</v>
      </c>
      <c r="AU187" s="262" t="s">
        <v>85</v>
      </c>
      <c r="AV187" s="14" t="s">
        <v>85</v>
      </c>
      <c r="AW187" s="14" t="s">
        <v>32</v>
      </c>
      <c r="AX187" s="14" t="s">
        <v>76</v>
      </c>
      <c r="AY187" s="262" t="s">
        <v>224</v>
      </c>
    </row>
    <row r="188" s="14" customFormat="1">
      <c r="A188" s="14"/>
      <c r="B188" s="252"/>
      <c r="C188" s="253"/>
      <c r="D188" s="243" t="s">
        <v>233</v>
      </c>
      <c r="E188" s="254" t="s">
        <v>1</v>
      </c>
      <c r="F188" s="255" t="s">
        <v>4034</v>
      </c>
      <c r="G188" s="253"/>
      <c r="H188" s="256">
        <v>45.045000000000002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233</v>
      </c>
      <c r="AU188" s="262" t="s">
        <v>85</v>
      </c>
      <c r="AV188" s="14" t="s">
        <v>85</v>
      </c>
      <c r="AW188" s="14" t="s">
        <v>32</v>
      </c>
      <c r="AX188" s="14" t="s">
        <v>76</v>
      </c>
      <c r="AY188" s="262" t="s">
        <v>224</v>
      </c>
    </row>
    <row r="189" s="14" customFormat="1">
      <c r="A189" s="14"/>
      <c r="B189" s="252"/>
      <c r="C189" s="253"/>
      <c r="D189" s="243" t="s">
        <v>233</v>
      </c>
      <c r="E189" s="254" t="s">
        <v>1</v>
      </c>
      <c r="F189" s="255" t="s">
        <v>4035</v>
      </c>
      <c r="G189" s="253"/>
      <c r="H189" s="256">
        <v>38.75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233</v>
      </c>
      <c r="AU189" s="262" t="s">
        <v>85</v>
      </c>
      <c r="AV189" s="14" t="s">
        <v>85</v>
      </c>
      <c r="AW189" s="14" t="s">
        <v>32</v>
      </c>
      <c r="AX189" s="14" t="s">
        <v>76</v>
      </c>
      <c r="AY189" s="262" t="s">
        <v>224</v>
      </c>
    </row>
    <row r="190" s="14" customFormat="1">
      <c r="A190" s="14"/>
      <c r="B190" s="252"/>
      <c r="C190" s="253"/>
      <c r="D190" s="243" t="s">
        <v>233</v>
      </c>
      <c r="E190" s="254" t="s">
        <v>1</v>
      </c>
      <c r="F190" s="255" t="s">
        <v>4036</v>
      </c>
      <c r="G190" s="253"/>
      <c r="H190" s="256">
        <v>49.762999999999998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233</v>
      </c>
      <c r="AU190" s="262" t="s">
        <v>85</v>
      </c>
      <c r="AV190" s="14" t="s">
        <v>85</v>
      </c>
      <c r="AW190" s="14" t="s">
        <v>32</v>
      </c>
      <c r="AX190" s="14" t="s">
        <v>76</v>
      </c>
      <c r="AY190" s="262" t="s">
        <v>224</v>
      </c>
    </row>
    <row r="191" s="13" customFormat="1">
      <c r="A191" s="13"/>
      <c r="B191" s="241"/>
      <c r="C191" s="242"/>
      <c r="D191" s="243" t="s">
        <v>233</v>
      </c>
      <c r="E191" s="244" t="s">
        <v>1</v>
      </c>
      <c r="F191" s="245" t="s">
        <v>4005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233</v>
      </c>
      <c r="AU191" s="251" t="s">
        <v>85</v>
      </c>
      <c r="AV191" s="13" t="s">
        <v>83</v>
      </c>
      <c r="AW191" s="13" t="s">
        <v>32</v>
      </c>
      <c r="AX191" s="13" t="s">
        <v>76</v>
      </c>
      <c r="AY191" s="251" t="s">
        <v>224</v>
      </c>
    </row>
    <row r="192" s="14" customFormat="1">
      <c r="A192" s="14"/>
      <c r="B192" s="252"/>
      <c r="C192" s="253"/>
      <c r="D192" s="243" t="s">
        <v>233</v>
      </c>
      <c r="E192" s="254" t="s">
        <v>1</v>
      </c>
      <c r="F192" s="255" t="s">
        <v>4037</v>
      </c>
      <c r="G192" s="253"/>
      <c r="H192" s="256">
        <v>78.087999999999994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233</v>
      </c>
      <c r="AU192" s="262" t="s">
        <v>85</v>
      </c>
      <c r="AV192" s="14" t="s">
        <v>85</v>
      </c>
      <c r="AW192" s="14" t="s">
        <v>32</v>
      </c>
      <c r="AX192" s="14" t="s">
        <v>76</v>
      </c>
      <c r="AY192" s="262" t="s">
        <v>224</v>
      </c>
    </row>
    <row r="193" s="14" customFormat="1">
      <c r="A193" s="14"/>
      <c r="B193" s="252"/>
      <c r="C193" s="253"/>
      <c r="D193" s="243" t="s">
        <v>233</v>
      </c>
      <c r="E193" s="254" t="s">
        <v>1</v>
      </c>
      <c r="F193" s="255" t="s">
        <v>4038</v>
      </c>
      <c r="G193" s="253"/>
      <c r="H193" s="256">
        <v>55.847000000000001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233</v>
      </c>
      <c r="AU193" s="262" t="s">
        <v>85</v>
      </c>
      <c r="AV193" s="14" t="s">
        <v>85</v>
      </c>
      <c r="AW193" s="14" t="s">
        <v>32</v>
      </c>
      <c r="AX193" s="14" t="s">
        <v>76</v>
      </c>
      <c r="AY193" s="262" t="s">
        <v>224</v>
      </c>
    </row>
    <row r="194" s="13" customFormat="1">
      <c r="A194" s="13"/>
      <c r="B194" s="241"/>
      <c r="C194" s="242"/>
      <c r="D194" s="243" t="s">
        <v>233</v>
      </c>
      <c r="E194" s="244" t="s">
        <v>1</v>
      </c>
      <c r="F194" s="245" t="s">
        <v>4008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233</v>
      </c>
      <c r="AU194" s="251" t="s">
        <v>85</v>
      </c>
      <c r="AV194" s="13" t="s">
        <v>83</v>
      </c>
      <c r="AW194" s="13" t="s">
        <v>32</v>
      </c>
      <c r="AX194" s="13" t="s">
        <v>76</v>
      </c>
      <c r="AY194" s="251" t="s">
        <v>224</v>
      </c>
    </row>
    <row r="195" s="14" customFormat="1">
      <c r="A195" s="14"/>
      <c r="B195" s="252"/>
      <c r="C195" s="253"/>
      <c r="D195" s="243" t="s">
        <v>233</v>
      </c>
      <c r="E195" s="254" t="s">
        <v>1</v>
      </c>
      <c r="F195" s="255" t="s">
        <v>4039</v>
      </c>
      <c r="G195" s="253"/>
      <c r="H195" s="256">
        <v>12.605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233</v>
      </c>
      <c r="AU195" s="262" t="s">
        <v>85</v>
      </c>
      <c r="AV195" s="14" t="s">
        <v>85</v>
      </c>
      <c r="AW195" s="14" t="s">
        <v>32</v>
      </c>
      <c r="AX195" s="14" t="s">
        <v>76</v>
      </c>
      <c r="AY195" s="262" t="s">
        <v>224</v>
      </c>
    </row>
    <row r="196" s="13" customFormat="1">
      <c r="A196" s="13"/>
      <c r="B196" s="241"/>
      <c r="C196" s="242"/>
      <c r="D196" s="243" t="s">
        <v>233</v>
      </c>
      <c r="E196" s="244" t="s">
        <v>1</v>
      </c>
      <c r="F196" s="245" t="s">
        <v>3986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233</v>
      </c>
      <c r="AU196" s="251" t="s">
        <v>85</v>
      </c>
      <c r="AV196" s="13" t="s">
        <v>83</v>
      </c>
      <c r="AW196" s="13" t="s">
        <v>32</v>
      </c>
      <c r="AX196" s="13" t="s">
        <v>76</v>
      </c>
      <c r="AY196" s="251" t="s">
        <v>224</v>
      </c>
    </row>
    <row r="197" s="14" customFormat="1">
      <c r="A197" s="14"/>
      <c r="B197" s="252"/>
      <c r="C197" s="253"/>
      <c r="D197" s="243" t="s">
        <v>233</v>
      </c>
      <c r="E197" s="254" t="s">
        <v>1</v>
      </c>
      <c r="F197" s="255" t="s">
        <v>4040</v>
      </c>
      <c r="G197" s="253"/>
      <c r="H197" s="256">
        <v>32.340000000000003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233</v>
      </c>
      <c r="AU197" s="262" t="s">
        <v>85</v>
      </c>
      <c r="AV197" s="14" t="s">
        <v>85</v>
      </c>
      <c r="AW197" s="14" t="s">
        <v>32</v>
      </c>
      <c r="AX197" s="14" t="s">
        <v>76</v>
      </c>
      <c r="AY197" s="262" t="s">
        <v>224</v>
      </c>
    </row>
    <row r="198" s="14" customFormat="1">
      <c r="A198" s="14"/>
      <c r="B198" s="252"/>
      <c r="C198" s="253"/>
      <c r="D198" s="243" t="s">
        <v>233</v>
      </c>
      <c r="E198" s="254" t="s">
        <v>1</v>
      </c>
      <c r="F198" s="255" t="s">
        <v>4041</v>
      </c>
      <c r="G198" s="253"/>
      <c r="H198" s="256">
        <v>33.075000000000003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233</v>
      </c>
      <c r="AU198" s="262" t="s">
        <v>85</v>
      </c>
      <c r="AV198" s="14" t="s">
        <v>85</v>
      </c>
      <c r="AW198" s="14" t="s">
        <v>32</v>
      </c>
      <c r="AX198" s="14" t="s">
        <v>76</v>
      </c>
      <c r="AY198" s="262" t="s">
        <v>224</v>
      </c>
    </row>
    <row r="199" s="14" customFormat="1">
      <c r="A199" s="14"/>
      <c r="B199" s="252"/>
      <c r="C199" s="253"/>
      <c r="D199" s="243" t="s">
        <v>233</v>
      </c>
      <c r="E199" s="254" t="s">
        <v>1</v>
      </c>
      <c r="F199" s="255" t="s">
        <v>4042</v>
      </c>
      <c r="G199" s="253"/>
      <c r="H199" s="256">
        <v>4.3949999999999996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233</v>
      </c>
      <c r="AU199" s="262" t="s">
        <v>85</v>
      </c>
      <c r="AV199" s="14" t="s">
        <v>85</v>
      </c>
      <c r="AW199" s="14" t="s">
        <v>32</v>
      </c>
      <c r="AX199" s="14" t="s">
        <v>76</v>
      </c>
      <c r="AY199" s="262" t="s">
        <v>224</v>
      </c>
    </row>
    <row r="200" s="14" customFormat="1">
      <c r="A200" s="14"/>
      <c r="B200" s="252"/>
      <c r="C200" s="253"/>
      <c r="D200" s="243" t="s">
        <v>233</v>
      </c>
      <c r="E200" s="254" t="s">
        <v>1</v>
      </c>
      <c r="F200" s="255" t="s">
        <v>4043</v>
      </c>
      <c r="G200" s="253"/>
      <c r="H200" s="256">
        <v>4.2999999999999998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233</v>
      </c>
      <c r="AU200" s="262" t="s">
        <v>85</v>
      </c>
      <c r="AV200" s="14" t="s">
        <v>85</v>
      </c>
      <c r="AW200" s="14" t="s">
        <v>32</v>
      </c>
      <c r="AX200" s="14" t="s">
        <v>76</v>
      </c>
      <c r="AY200" s="262" t="s">
        <v>224</v>
      </c>
    </row>
    <row r="201" s="14" customFormat="1">
      <c r="A201" s="14"/>
      <c r="B201" s="252"/>
      <c r="C201" s="253"/>
      <c r="D201" s="243" t="s">
        <v>233</v>
      </c>
      <c r="E201" s="254" t="s">
        <v>1</v>
      </c>
      <c r="F201" s="255" t="s">
        <v>4044</v>
      </c>
      <c r="G201" s="253"/>
      <c r="H201" s="256">
        <v>15.385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233</v>
      </c>
      <c r="AU201" s="262" t="s">
        <v>85</v>
      </c>
      <c r="AV201" s="14" t="s">
        <v>85</v>
      </c>
      <c r="AW201" s="14" t="s">
        <v>32</v>
      </c>
      <c r="AX201" s="14" t="s">
        <v>76</v>
      </c>
      <c r="AY201" s="262" t="s">
        <v>224</v>
      </c>
    </row>
    <row r="202" s="14" customFormat="1">
      <c r="A202" s="14"/>
      <c r="B202" s="252"/>
      <c r="C202" s="253"/>
      <c r="D202" s="243" t="s">
        <v>233</v>
      </c>
      <c r="E202" s="254" t="s">
        <v>1</v>
      </c>
      <c r="F202" s="255" t="s">
        <v>4045</v>
      </c>
      <c r="G202" s="253"/>
      <c r="H202" s="256">
        <v>3.6150000000000002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233</v>
      </c>
      <c r="AU202" s="262" t="s">
        <v>85</v>
      </c>
      <c r="AV202" s="14" t="s">
        <v>85</v>
      </c>
      <c r="AW202" s="14" t="s">
        <v>32</v>
      </c>
      <c r="AX202" s="14" t="s">
        <v>76</v>
      </c>
      <c r="AY202" s="262" t="s">
        <v>224</v>
      </c>
    </row>
    <row r="203" s="14" customFormat="1">
      <c r="A203" s="14"/>
      <c r="B203" s="252"/>
      <c r="C203" s="253"/>
      <c r="D203" s="243" t="s">
        <v>233</v>
      </c>
      <c r="E203" s="254" t="s">
        <v>1</v>
      </c>
      <c r="F203" s="255" t="s">
        <v>4046</v>
      </c>
      <c r="G203" s="253"/>
      <c r="H203" s="256">
        <v>43.689999999999998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233</v>
      </c>
      <c r="AU203" s="262" t="s">
        <v>85</v>
      </c>
      <c r="AV203" s="14" t="s">
        <v>85</v>
      </c>
      <c r="AW203" s="14" t="s">
        <v>32</v>
      </c>
      <c r="AX203" s="14" t="s">
        <v>76</v>
      </c>
      <c r="AY203" s="262" t="s">
        <v>224</v>
      </c>
    </row>
    <row r="204" s="15" customFormat="1">
      <c r="A204" s="15"/>
      <c r="B204" s="263"/>
      <c r="C204" s="264"/>
      <c r="D204" s="243" t="s">
        <v>233</v>
      </c>
      <c r="E204" s="265" t="s">
        <v>1</v>
      </c>
      <c r="F204" s="266" t="s">
        <v>237</v>
      </c>
      <c r="G204" s="264"/>
      <c r="H204" s="267">
        <v>473.87200000000001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3" t="s">
        <v>233</v>
      </c>
      <c r="AU204" s="273" t="s">
        <v>85</v>
      </c>
      <c r="AV204" s="15" t="s">
        <v>231</v>
      </c>
      <c r="AW204" s="15" t="s">
        <v>32</v>
      </c>
      <c r="AX204" s="15" t="s">
        <v>83</v>
      </c>
      <c r="AY204" s="273" t="s">
        <v>224</v>
      </c>
    </row>
    <row r="205" s="2" customFormat="1" ht="21.75" customHeight="1">
      <c r="A205" s="39"/>
      <c r="B205" s="40"/>
      <c r="C205" s="228" t="s">
        <v>337</v>
      </c>
      <c r="D205" s="228" t="s">
        <v>226</v>
      </c>
      <c r="E205" s="229" t="s">
        <v>4047</v>
      </c>
      <c r="F205" s="230" t="s">
        <v>4048</v>
      </c>
      <c r="G205" s="231" t="s">
        <v>296</v>
      </c>
      <c r="H205" s="232">
        <v>78.143000000000001</v>
      </c>
      <c r="I205" s="233"/>
      <c r="J205" s="234">
        <f>ROUND(I205*H205,2)</f>
        <v>0</v>
      </c>
      <c r="K205" s="230" t="s">
        <v>230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0.00084999999999999995</v>
      </c>
      <c r="R205" s="237">
        <f>Q205*H205</f>
        <v>0.066421549999999996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231</v>
      </c>
      <c r="AT205" s="239" t="s">
        <v>226</v>
      </c>
      <c r="AU205" s="239" t="s">
        <v>85</v>
      </c>
      <c r="AY205" s="18" t="s">
        <v>224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231</v>
      </c>
      <c r="BM205" s="239" t="s">
        <v>4049</v>
      </c>
    </row>
    <row r="206" s="13" customFormat="1">
      <c r="A206" s="13"/>
      <c r="B206" s="241"/>
      <c r="C206" s="242"/>
      <c r="D206" s="243" t="s">
        <v>233</v>
      </c>
      <c r="E206" s="244" t="s">
        <v>1</v>
      </c>
      <c r="F206" s="245" t="s">
        <v>3998</v>
      </c>
      <c r="G206" s="242"/>
      <c r="H206" s="244" t="s">
        <v>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233</v>
      </c>
      <c r="AU206" s="251" t="s">
        <v>85</v>
      </c>
      <c r="AV206" s="13" t="s">
        <v>83</v>
      </c>
      <c r="AW206" s="13" t="s">
        <v>32</v>
      </c>
      <c r="AX206" s="13" t="s">
        <v>76</v>
      </c>
      <c r="AY206" s="251" t="s">
        <v>224</v>
      </c>
    </row>
    <row r="207" s="14" customFormat="1">
      <c r="A207" s="14"/>
      <c r="B207" s="252"/>
      <c r="C207" s="253"/>
      <c r="D207" s="243" t="s">
        <v>233</v>
      </c>
      <c r="E207" s="254" t="s">
        <v>1</v>
      </c>
      <c r="F207" s="255" t="s">
        <v>4050</v>
      </c>
      <c r="G207" s="253"/>
      <c r="H207" s="256">
        <v>21.285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233</v>
      </c>
      <c r="AU207" s="262" t="s">
        <v>85</v>
      </c>
      <c r="AV207" s="14" t="s">
        <v>85</v>
      </c>
      <c r="AW207" s="14" t="s">
        <v>32</v>
      </c>
      <c r="AX207" s="14" t="s">
        <v>76</v>
      </c>
      <c r="AY207" s="262" t="s">
        <v>224</v>
      </c>
    </row>
    <row r="208" s="14" customFormat="1">
      <c r="A208" s="14"/>
      <c r="B208" s="252"/>
      <c r="C208" s="253"/>
      <c r="D208" s="243" t="s">
        <v>233</v>
      </c>
      <c r="E208" s="254" t="s">
        <v>1</v>
      </c>
      <c r="F208" s="255" t="s">
        <v>4051</v>
      </c>
      <c r="G208" s="253"/>
      <c r="H208" s="256">
        <v>56.857999999999997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233</v>
      </c>
      <c r="AU208" s="262" t="s">
        <v>85</v>
      </c>
      <c r="AV208" s="14" t="s">
        <v>85</v>
      </c>
      <c r="AW208" s="14" t="s">
        <v>32</v>
      </c>
      <c r="AX208" s="14" t="s">
        <v>76</v>
      </c>
      <c r="AY208" s="262" t="s">
        <v>224</v>
      </c>
    </row>
    <row r="209" s="15" customFormat="1">
      <c r="A209" s="15"/>
      <c r="B209" s="263"/>
      <c r="C209" s="264"/>
      <c r="D209" s="243" t="s">
        <v>233</v>
      </c>
      <c r="E209" s="265" t="s">
        <v>1</v>
      </c>
      <c r="F209" s="266" t="s">
        <v>237</v>
      </c>
      <c r="G209" s="264"/>
      <c r="H209" s="267">
        <v>78.143000000000001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3" t="s">
        <v>233</v>
      </c>
      <c r="AU209" s="273" t="s">
        <v>85</v>
      </c>
      <c r="AV209" s="15" t="s">
        <v>231</v>
      </c>
      <c r="AW209" s="15" t="s">
        <v>32</v>
      </c>
      <c r="AX209" s="15" t="s">
        <v>83</v>
      </c>
      <c r="AY209" s="273" t="s">
        <v>224</v>
      </c>
    </row>
    <row r="210" s="2" customFormat="1" ht="24.15" customHeight="1">
      <c r="A210" s="39"/>
      <c r="B210" s="40"/>
      <c r="C210" s="228" t="s">
        <v>355</v>
      </c>
      <c r="D210" s="228" t="s">
        <v>226</v>
      </c>
      <c r="E210" s="229" t="s">
        <v>4052</v>
      </c>
      <c r="F210" s="230" t="s">
        <v>4053</v>
      </c>
      <c r="G210" s="231" t="s">
        <v>296</v>
      </c>
      <c r="H210" s="232">
        <v>473.87200000000001</v>
      </c>
      <c r="I210" s="233"/>
      <c r="J210" s="234">
        <f>ROUND(I210*H210,2)</f>
        <v>0</v>
      </c>
      <c r="K210" s="230" t="s">
        <v>230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231</v>
      </c>
      <c r="AT210" s="239" t="s">
        <v>226</v>
      </c>
      <c r="AU210" s="239" t="s">
        <v>85</v>
      </c>
      <c r="AY210" s="18" t="s">
        <v>224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231</v>
      </c>
      <c r="BM210" s="239" t="s">
        <v>4054</v>
      </c>
    </row>
    <row r="211" s="2" customFormat="1" ht="24.15" customHeight="1">
      <c r="A211" s="39"/>
      <c r="B211" s="40"/>
      <c r="C211" s="228" t="s">
        <v>363</v>
      </c>
      <c r="D211" s="228" t="s">
        <v>226</v>
      </c>
      <c r="E211" s="229" t="s">
        <v>4055</v>
      </c>
      <c r="F211" s="230" t="s">
        <v>4056</v>
      </c>
      <c r="G211" s="231" t="s">
        <v>296</v>
      </c>
      <c r="H211" s="232">
        <v>78.143000000000001</v>
      </c>
      <c r="I211" s="233"/>
      <c r="J211" s="234">
        <f>ROUND(I211*H211,2)</f>
        <v>0</v>
      </c>
      <c r="K211" s="230" t="s">
        <v>230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231</v>
      </c>
      <c r="AT211" s="239" t="s">
        <v>226</v>
      </c>
      <c r="AU211" s="239" t="s">
        <v>85</v>
      </c>
      <c r="AY211" s="18" t="s">
        <v>224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231</v>
      </c>
      <c r="BM211" s="239" t="s">
        <v>4057</v>
      </c>
    </row>
    <row r="212" s="2" customFormat="1" ht="21.75" customHeight="1">
      <c r="A212" s="39"/>
      <c r="B212" s="40"/>
      <c r="C212" s="228" t="s">
        <v>369</v>
      </c>
      <c r="D212" s="228" t="s">
        <v>226</v>
      </c>
      <c r="E212" s="229" t="s">
        <v>3664</v>
      </c>
      <c r="F212" s="230" t="s">
        <v>3665</v>
      </c>
      <c r="G212" s="231" t="s">
        <v>296</v>
      </c>
      <c r="H212" s="232">
        <v>344.33600000000001</v>
      </c>
      <c r="I212" s="233"/>
      <c r="J212" s="234">
        <f>ROUND(I212*H212,2)</f>
        <v>0</v>
      </c>
      <c r="K212" s="230" t="s">
        <v>230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0.00069999999999999999</v>
      </c>
      <c r="R212" s="237">
        <f>Q212*H212</f>
        <v>0.24103520000000001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231</v>
      </c>
      <c r="AT212" s="239" t="s">
        <v>226</v>
      </c>
      <c r="AU212" s="239" t="s">
        <v>85</v>
      </c>
      <c r="AY212" s="18" t="s">
        <v>224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231</v>
      </c>
      <c r="BM212" s="239" t="s">
        <v>4058</v>
      </c>
    </row>
    <row r="213" s="13" customFormat="1">
      <c r="A213" s="13"/>
      <c r="B213" s="241"/>
      <c r="C213" s="242"/>
      <c r="D213" s="243" t="s">
        <v>233</v>
      </c>
      <c r="E213" s="244" t="s">
        <v>1</v>
      </c>
      <c r="F213" s="245" t="s">
        <v>3973</v>
      </c>
      <c r="G213" s="242"/>
      <c r="H213" s="244" t="s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233</v>
      </c>
      <c r="AU213" s="251" t="s">
        <v>85</v>
      </c>
      <c r="AV213" s="13" t="s">
        <v>83</v>
      </c>
      <c r="AW213" s="13" t="s">
        <v>32</v>
      </c>
      <c r="AX213" s="13" t="s">
        <v>76</v>
      </c>
      <c r="AY213" s="251" t="s">
        <v>224</v>
      </c>
    </row>
    <row r="214" s="14" customFormat="1">
      <c r="A214" s="14"/>
      <c r="B214" s="252"/>
      <c r="C214" s="253"/>
      <c r="D214" s="243" t="s">
        <v>233</v>
      </c>
      <c r="E214" s="254" t="s">
        <v>1</v>
      </c>
      <c r="F214" s="255" t="s">
        <v>4059</v>
      </c>
      <c r="G214" s="253"/>
      <c r="H214" s="256">
        <v>144.72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233</v>
      </c>
      <c r="AU214" s="262" t="s">
        <v>85</v>
      </c>
      <c r="AV214" s="14" t="s">
        <v>85</v>
      </c>
      <c r="AW214" s="14" t="s">
        <v>32</v>
      </c>
      <c r="AX214" s="14" t="s">
        <v>76</v>
      </c>
      <c r="AY214" s="262" t="s">
        <v>224</v>
      </c>
    </row>
    <row r="215" s="13" customFormat="1">
      <c r="A215" s="13"/>
      <c r="B215" s="241"/>
      <c r="C215" s="242"/>
      <c r="D215" s="243" t="s">
        <v>233</v>
      </c>
      <c r="E215" s="244" t="s">
        <v>1</v>
      </c>
      <c r="F215" s="245" t="s">
        <v>3976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233</v>
      </c>
      <c r="AU215" s="251" t="s">
        <v>85</v>
      </c>
      <c r="AV215" s="13" t="s">
        <v>83</v>
      </c>
      <c r="AW215" s="13" t="s">
        <v>32</v>
      </c>
      <c r="AX215" s="13" t="s">
        <v>76</v>
      </c>
      <c r="AY215" s="251" t="s">
        <v>224</v>
      </c>
    </row>
    <row r="216" s="14" customFormat="1">
      <c r="A216" s="14"/>
      <c r="B216" s="252"/>
      <c r="C216" s="253"/>
      <c r="D216" s="243" t="s">
        <v>233</v>
      </c>
      <c r="E216" s="254" t="s">
        <v>1</v>
      </c>
      <c r="F216" s="255" t="s">
        <v>4060</v>
      </c>
      <c r="G216" s="253"/>
      <c r="H216" s="256">
        <v>77.584000000000003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233</v>
      </c>
      <c r="AU216" s="262" t="s">
        <v>85</v>
      </c>
      <c r="AV216" s="14" t="s">
        <v>85</v>
      </c>
      <c r="AW216" s="14" t="s">
        <v>32</v>
      </c>
      <c r="AX216" s="14" t="s">
        <v>76</v>
      </c>
      <c r="AY216" s="262" t="s">
        <v>224</v>
      </c>
    </row>
    <row r="217" s="13" customFormat="1">
      <c r="A217" s="13"/>
      <c r="B217" s="241"/>
      <c r="C217" s="242"/>
      <c r="D217" s="243" t="s">
        <v>233</v>
      </c>
      <c r="E217" s="244" t="s">
        <v>1</v>
      </c>
      <c r="F217" s="245" t="s">
        <v>4020</v>
      </c>
      <c r="G217" s="242"/>
      <c r="H217" s="244" t="s">
        <v>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233</v>
      </c>
      <c r="AU217" s="251" t="s">
        <v>85</v>
      </c>
      <c r="AV217" s="13" t="s">
        <v>83</v>
      </c>
      <c r="AW217" s="13" t="s">
        <v>32</v>
      </c>
      <c r="AX217" s="13" t="s">
        <v>76</v>
      </c>
      <c r="AY217" s="251" t="s">
        <v>224</v>
      </c>
    </row>
    <row r="218" s="14" customFormat="1">
      <c r="A218" s="14"/>
      <c r="B218" s="252"/>
      <c r="C218" s="253"/>
      <c r="D218" s="243" t="s">
        <v>233</v>
      </c>
      <c r="E218" s="254" t="s">
        <v>1</v>
      </c>
      <c r="F218" s="255" t="s">
        <v>4061</v>
      </c>
      <c r="G218" s="253"/>
      <c r="H218" s="256">
        <v>100.512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233</v>
      </c>
      <c r="AU218" s="262" t="s">
        <v>85</v>
      </c>
      <c r="AV218" s="14" t="s">
        <v>85</v>
      </c>
      <c r="AW218" s="14" t="s">
        <v>32</v>
      </c>
      <c r="AX218" s="14" t="s">
        <v>76</v>
      </c>
      <c r="AY218" s="262" t="s">
        <v>224</v>
      </c>
    </row>
    <row r="219" s="13" customFormat="1">
      <c r="A219" s="13"/>
      <c r="B219" s="241"/>
      <c r="C219" s="242"/>
      <c r="D219" s="243" t="s">
        <v>233</v>
      </c>
      <c r="E219" s="244" t="s">
        <v>1</v>
      </c>
      <c r="F219" s="245" t="s">
        <v>4023</v>
      </c>
      <c r="G219" s="242"/>
      <c r="H219" s="244" t="s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233</v>
      </c>
      <c r="AU219" s="251" t="s">
        <v>85</v>
      </c>
      <c r="AV219" s="13" t="s">
        <v>83</v>
      </c>
      <c r="AW219" s="13" t="s">
        <v>32</v>
      </c>
      <c r="AX219" s="13" t="s">
        <v>76</v>
      </c>
      <c r="AY219" s="251" t="s">
        <v>224</v>
      </c>
    </row>
    <row r="220" s="14" customFormat="1">
      <c r="A220" s="14"/>
      <c r="B220" s="252"/>
      <c r="C220" s="253"/>
      <c r="D220" s="243" t="s">
        <v>233</v>
      </c>
      <c r="E220" s="254" t="s">
        <v>1</v>
      </c>
      <c r="F220" s="255" t="s">
        <v>4062</v>
      </c>
      <c r="G220" s="253"/>
      <c r="H220" s="256">
        <v>21.52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233</v>
      </c>
      <c r="AU220" s="262" t="s">
        <v>85</v>
      </c>
      <c r="AV220" s="14" t="s">
        <v>85</v>
      </c>
      <c r="AW220" s="14" t="s">
        <v>32</v>
      </c>
      <c r="AX220" s="14" t="s">
        <v>76</v>
      </c>
      <c r="AY220" s="262" t="s">
        <v>224</v>
      </c>
    </row>
    <row r="221" s="15" customFormat="1">
      <c r="A221" s="15"/>
      <c r="B221" s="263"/>
      <c r="C221" s="264"/>
      <c r="D221" s="243" t="s">
        <v>233</v>
      </c>
      <c r="E221" s="265" t="s">
        <v>1</v>
      </c>
      <c r="F221" s="266" t="s">
        <v>237</v>
      </c>
      <c r="G221" s="264"/>
      <c r="H221" s="267">
        <v>344.33600000000001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3" t="s">
        <v>233</v>
      </c>
      <c r="AU221" s="273" t="s">
        <v>85</v>
      </c>
      <c r="AV221" s="15" t="s">
        <v>231</v>
      </c>
      <c r="AW221" s="15" t="s">
        <v>32</v>
      </c>
      <c r="AX221" s="15" t="s">
        <v>83</v>
      </c>
      <c r="AY221" s="273" t="s">
        <v>224</v>
      </c>
    </row>
    <row r="222" s="2" customFormat="1" ht="16.5" customHeight="1">
      <c r="A222" s="39"/>
      <c r="B222" s="40"/>
      <c r="C222" s="228" t="s">
        <v>378</v>
      </c>
      <c r="D222" s="228" t="s">
        <v>226</v>
      </c>
      <c r="E222" s="229" t="s">
        <v>3668</v>
      </c>
      <c r="F222" s="230" t="s">
        <v>3669</v>
      </c>
      <c r="G222" s="231" t="s">
        <v>296</v>
      </c>
      <c r="H222" s="232">
        <v>344.33600000000001</v>
      </c>
      <c r="I222" s="233"/>
      <c r="J222" s="234">
        <f>ROUND(I222*H222,2)</f>
        <v>0</v>
      </c>
      <c r="K222" s="230" t="s">
        <v>230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231</v>
      </c>
      <c r="AT222" s="239" t="s">
        <v>226</v>
      </c>
      <c r="AU222" s="239" t="s">
        <v>85</v>
      </c>
      <c r="AY222" s="18" t="s">
        <v>224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231</v>
      </c>
      <c r="BM222" s="239" t="s">
        <v>4063</v>
      </c>
    </row>
    <row r="223" s="2" customFormat="1" ht="24.15" customHeight="1">
      <c r="A223" s="39"/>
      <c r="B223" s="40"/>
      <c r="C223" s="228" t="s">
        <v>395</v>
      </c>
      <c r="D223" s="228" t="s">
        <v>226</v>
      </c>
      <c r="E223" s="229" t="s">
        <v>4064</v>
      </c>
      <c r="F223" s="230" t="s">
        <v>4065</v>
      </c>
      <c r="G223" s="231" t="s">
        <v>229</v>
      </c>
      <c r="H223" s="232">
        <v>345.17599999999999</v>
      </c>
      <c r="I223" s="233"/>
      <c r="J223" s="234">
        <f>ROUND(I223*H223,2)</f>
        <v>0</v>
      </c>
      <c r="K223" s="230" t="s">
        <v>230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231</v>
      </c>
      <c r="AT223" s="239" t="s">
        <v>226</v>
      </c>
      <c r="AU223" s="239" t="s">
        <v>85</v>
      </c>
      <c r="AY223" s="18" t="s">
        <v>224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231</v>
      </c>
      <c r="BM223" s="239" t="s">
        <v>4066</v>
      </c>
    </row>
    <row r="224" s="13" customFormat="1">
      <c r="A224" s="13"/>
      <c r="B224" s="241"/>
      <c r="C224" s="242"/>
      <c r="D224" s="243" t="s">
        <v>233</v>
      </c>
      <c r="E224" s="244" t="s">
        <v>1</v>
      </c>
      <c r="F224" s="245" t="s">
        <v>4067</v>
      </c>
      <c r="G224" s="242"/>
      <c r="H224" s="244" t="s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233</v>
      </c>
      <c r="AU224" s="251" t="s">
        <v>85</v>
      </c>
      <c r="AV224" s="13" t="s">
        <v>83</v>
      </c>
      <c r="AW224" s="13" t="s">
        <v>32</v>
      </c>
      <c r="AX224" s="13" t="s">
        <v>76</v>
      </c>
      <c r="AY224" s="251" t="s">
        <v>224</v>
      </c>
    </row>
    <row r="225" s="14" customFormat="1">
      <c r="A225" s="14"/>
      <c r="B225" s="252"/>
      <c r="C225" s="253"/>
      <c r="D225" s="243" t="s">
        <v>233</v>
      </c>
      <c r="E225" s="254" t="s">
        <v>1</v>
      </c>
      <c r="F225" s="255" t="s">
        <v>4068</v>
      </c>
      <c r="G225" s="253"/>
      <c r="H225" s="256">
        <v>345.17599999999999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233</v>
      </c>
      <c r="AU225" s="262" t="s">
        <v>85</v>
      </c>
      <c r="AV225" s="14" t="s">
        <v>85</v>
      </c>
      <c r="AW225" s="14" t="s">
        <v>32</v>
      </c>
      <c r="AX225" s="14" t="s">
        <v>83</v>
      </c>
      <c r="AY225" s="262" t="s">
        <v>224</v>
      </c>
    </row>
    <row r="226" s="2" customFormat="1" ht="24.15" customHeight="1">
      <c r="A226" s="39"/>
      <c r="B226" s="40"/>
      <c r="C226" s="228" t="s">
        <v>401</v>
      </c>
      <c r="D226" s="228" t="s">
        <v>226</v>
      </c>
      <c r="E226" s="229" t="s">
        <v>4069</v>
      </c>
      <c r="F226" s="230" t="s">
        <v>4070</v>
      </c>
      <c r="G226" s="231" t="s">
        <v>229</v>
      </c>
      <c r="H226" s="232">
        <v>345.17599999999999</v>
      </c>
      <c r="I226" s="233"/>
      <c r="J226" s="234">
        <f>ROUND(I226*H226,2)</f>
        <v>0</v>
      </c>
      <c r="K226" s="230" t="s">
        <v>230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231</v>
      </c>
      <c r="AT226" s="239" t="s">
        <v>226</v>
      </c>
      <c r="AU226" s="239" t="s">
        <v>85</v>
      </c>
      <c r="AY226" s="18" t="s">
        <v>224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231</v>
      </c>
      <c r="BM226" s="239" t="s">
        <v>4071</v>
      </c>
    </row>
    <row r="227" s="13" customFormat="1">
      <c r="A227" s="13"/>
      <c r="B227" s="241"/>
      <c r="C227" s="242"/>
      <c r="D227" s="243" t="s">
        <v>233</v>
      </c>
      <c r="E227" s="244" t="s">
        <v>1</v>
      </c>
      <c r="F227" s="245" t="s">
        <v>4067</v>
      </c>
      <c r="G227" s="242"/>
      <c r="H227" s="244" t="s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233</v>
      </c>
      <c r="AU227" s="251" t="s">
        <v>85</v>
      </c>
      <c r="AV227" s="13" t="s">
        <v>83</v>
      </c>
      <c r="AW227" s="13" t="s">
        <v>32</v>
      </c>
      <c r="AX227" s="13" t="s">
        <v>76</v>
      </c>
      <c r="AY227" s="251" t="s">
        <v>224</v>
      </c>
    </row>
    <row r="228" s="14" customFormat="1">
      <c r="A228" s="14"/>
      <c r="B228" s="252"/>
      <c r="C228" s="253"/>
      <c r="D228" s="243" t="s">
        <v>233</v>
      </c>
      <c r="E228" s="254" t="s">
        <v>1</v>
      </c>
      <c r="F228" s="255" t="s">
        <v>4068</v>
      </c>
      <c r="G228" s="253"/>
      <c r="H228" s="256">
        <v>345.17599999999999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233</v>
      </c>
      <c r="AU228" s="262" t="s">
        <v>85</v>
      </c>
      <c r="AV228" s="14" t="s">
        <v>85</v>
      </c>
      <c r="AW228" s="14" t="s">
        <v>32</v>
      </c>
      <c r="AX228" s="14" t="s">
        <v>83</v>
      </c>
      <c r="AY228" s="262" t="s">
        <v>224</v>
      </c>
    </row>
    <row r="229" s="2" customFormat="1" ht="33" customHeight="1">
      <c r="A229" s="39"/>
      <c r="B229" s="40"/>
      <c r="C229" s="228" t="s">
        <v>7</v>
      </c>
      <c r="D229" s="228" t="s">
        <v>226</v>
      </c>
      <c r="E229" s="229" t="s">
        <v>2432</v>
      </c>
      <c r="F229" s="230" t="s">
        <v>2433</v>
      </c>
      <c r="G229" s="231" t="s">
        <v>229</v>
      </c>
      <c r="H229" s="232">
        <v>193.297</v>
      </c>
      <c r="I229" s="233"/>
      <c r="J229" s="234">
        <f>ROUND(I229*H229,2)</f>
        <v>0</v>
      </c>
      <c r="K229" s="230" t="s">
        <v>230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231</v>
      </c>
      <c r="AT229" s="239" t="s">
        <v>226</v>
      </c>
      <c r="AU229" s="239" t="s">
        <v>85</v>
      </c>
      <c r="AY229" s="18" t="s">
        <v>224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231</v>
      </c>
      <c r="BM229" s="239" t="s">
        <v>4072</v>
      </c>
    </row>
    <row r="230" s="14" customFormat="1">
      <c r="A230" s="14"/>
      <c r="B230" s="252"/>
      <c r="C230" s="253"/>
      <c r="D230" s="243" t="s">
        <v>233</v>
      </c>
      <c r="E230" s="254" t="s">
        <v>1</v>
      </c>
      <c r="F230" s="255" t="s">
        <v>4073</v>
      </c>
      <c r="G230" s="253"/>
      <c r="H230" s="256">
        <v>731.76900000000001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233</v>
      </c>
      <c r="AU230" s="262" t="s">
        <v>85</v>
      </c>
      <c r="AV230" s="14" t="s">
        <v>85</v>
      </c>
      <c r="AW230" s="14" t="s">
        <v>32</v>
      </c>
      <c r="AX230" s="14" t="s">
        <v>76</v>
      </c>
      <c r="AY230" s="262" t="s">
        <v>224</v>
      </c>
    </row>
    <row r="231" s="14" customFormat="1">
      <c r="A231" s="14"/>
      <c r="B231" s="252"/>
      <c r="C231" s="253"/>
      <c r="D231" s="243" t="s">
        <v>233</v>
      </c>
      <c r="E231" s="254" t="s">
        <v>1</v>
      </c>
      <c r="F231" s="255" t="s">
        <v>4074</v>
      </c>
      <c r="G231" s="253"/>
      <c r="H231" s="256">
        <v>-345.17599999999999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233</v>
      </c>
      <c r="AU231" s="262" t="s">
        <v>85</v>
      </c>
      <c r="AV231" s="14" t="s">
        <v>85</v>
      </c>
      <c r="AW231" s="14" t="s">
        <v>32</v>
      </c>
      <c r="AX231" s="14" t="s">
        <v>76</v>
      </c>
      <c r="AY231" s="262" t="s">
        <v>224</v>
      </c>
    </row>
    <row r="232" s="15" customFormat="1">
      <c r="A232" s="15"/>
      <c r="B232" s="263"/>
      <c r="C232" s="264"/>
      <c r="D232" s="243" t="s">
        <v>233</v>
      </c>
      <c r="E232" s="265" t="s">
        <v>3057</v>
      </c>
      <c r="F232" s="266" t="s">
        <v>237</v>
      </c>
      <c r="G232" s="264"/>
      <c r="H232" s="267">
        <v>386.59300000000002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3" t="s">
        <v>233</v>
      </c>
      <c r="AU232" s="273" t="s">
        <v>85</v>
      </c>
      <c r="AV232" s="15" t="s">
        <v>231</v>
      </c>
      <c r="AW232" s="15" t="s">
        <v>32</v>
      </c>
      <c r="AX232" s="15" t="s">
        <v>76</v>
      </c>
      <c r="AY232" s="273" t="s">
        <v>224</v>
      </c>
    </row>
    <row r="233" s="14" customFormat="1">
      <c r="A233" s="14"/>
      <c r="B233" s="252"/>
      <c r="C233" s="253"/>
      <c r="D233" s="243" t="s">
        <v>233</v>
      </c>
      <c r="E233" s="254" t="s">
        <v>1</v>
      </c>
      <c r="F233" s="255" t="s">
        <v>4075</v>
      </c>
      <c r="G233" s="253"/>
      <c r="H233" s="256">
        <v>193.297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233</v>
      </c>
      <c r="AU233" s="262" t="s">
        <v>85</v>
      </c>
      <c r="AV233" s="14" t="s">
        <v>85</v>
      </c>
      <c r="AW233" s="14" t="s">
        <v>32</v>
      </c>
      <c r="AX233" s="14" t="s">
        <v>83</v>
      </c>
      <c r="AY233" s="262" t="s">
        <v>224</v>
      </c>
    </row>
    <row r="234" s="2" customFormat="1" ht="37.8" customHeight="1">
      <c r="A234" s="39"/>
      <c r="B234" s="40"/>
      <c r="C234" s="228" t="s">
        <v>409</v>
      </c>
      <c r="D234" s="228" t="s">
        <v>226</v>
      </c>
      <c r="E234" s="229" t="s">
        <v>2437</v>
      </c>
      <c r="F234" s="230" t="s">
        <v>2438</v>
      </c>
      <c r="G234" s="231" t="s">
        <v>229</v>
      </c>
      <c r="H234" s="232">
        <v>1932.9649999999999</v>
      </c>
      <c r="I234" s="233"/>
      <c r="J234" s="234">
        <f>ROUND(I234*H234,2)</f>
        <v>0</v>
      </c>
      <c r="K234" s="230" t="s">
        <v>230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231</v>
      </c>
      <c r="AT234" s="239" t="s">
        <v>226</v>
      </c>
      <c r="AU234" s="239" t="s">
        <v>85</v>
      </c>
      <c r="AY234" s="18" t="s">
        <v>224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231</v>
      </c>
      <c r="BM234" s="239" t="s">
        <v>4076</v>
      </c>
    </row>
    <row r="235" s="14" customFormat="1">
      <c r="A235" s="14"/>
      <c r="B235" s="252"/>
      <c r="C235" s="253"/>
      <c r="D235" s="243" t="s">
        <v>233</v>
      </c>
      <c r="E235" s="254" t="s">
        <v>1</v>
      </c>
      <c r="F235" s="255" t="s">
        <v>4077</v>
      </c>
      <c r="G235" s="253"/>
      <c r="H235" s="256">
        <v>1932.9649999999999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233</v>
      </c>
      <c r="AU235" s="262" t="s">
        <v>85</v>
      </c>
      <c r="AV235" s="14" t="s">
        <v>85</v>
      </c>
      <c r="AW235" s="14" t="s">
        <v>32</v>
      </c>
      <c r="AX235" s="14" t="s">
        <v>83</v>
      </c>
      <c r="AY235" s="262" t="s">
        <v>224</v>
      </c>
    </row>
    <row r="236" s="2" customFormat="1" ht="33" customHeight="1">
      <c r="A236" s="39"/>
      <c r="B236" s="40"/>
      <c r="C236" s="228" t="s">
        <v>413</v>
      </c>
      <c r="D236" s="228" t="s">
        <v>226</v>
      </c>
      <c r="E236" s="229" t="s">
        <v>4078</v>
      </c>
      <c r="F236" s="230" t="s">
        <v>4079</v>
      </c>
      <c r="G236" s="231" t="s">
        <v>229</v>
      </c>
      <c r="H236" s="232">
        <v>193.297</v>
      </c>
      <c r="I236" s="233"/>
      <c r="J236" s="234">
        <f>ROUND(I236*H236,2)</f>
        <v>0</v>
      </c>
      <c r="K236" s="230" t="s">
        <v>230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231</v>
      </c>
      <c r="AT236" s="239" t="s">
        <v>226</v>
      </c>
      <c r="AU236" s="239" t="s">
        <v>85</v>
      </c>
      <c r="AY236" s="18" t="s">
        <v>224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231</v>
      </c>
      <c r="BM236" s="239" t="s">
        <v>4080</v>
      </c>
    </row>
    <row r="237" s="14" customFormat="1">
      <c r="A237" s="14"/>
      <c r="B237" s="252"/>
      <c r="C237" s="253"/>
      <c r="D237" s="243" t="s">
        <v>233</v>
      </c>
      <c r="E237" s="254" t="s">
        <v>1</v>
      </c>
      <c r="F237" s="255" t="s">
        <v>4075</v>
      </c>
      <c r="G237" s="253"/>
      <c r="H237" s="256">
        <v>193.297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233</v>
      </c>
      <c r="AU237" s="262" t="s">
        <v>85</v>
      </c>
      <c r="AV237" s="14" t="s">
        <v>85</v>
      </c>
      <c r="AW237" s="14" t="s">
        <v>32</v>
      </c>
      <c r="AX237" s="14" t="s">
        <v>83</v>
      </c>
      <c r="AY237" s="262" t="s">
        <v>224</v>
      </c>
    </row>
    <row r="238" s="2" customFormat="1" ht="37.8" customHeight="1">
      <c r="A238" s="39"/>
      <c r="B238" s="40"/>
      <c r="C238" s="228" t="s">
        <v>419</v>
      </c>
      <c r="D238" s="228" t="s">
        <v>226</v>
      </c>
      <c r="E238" s="229" t="s">
        <v>4081</v>
      </c>
      <c r="F238" s="230" t="s">
        <v>4082</v>
      </c>
      <c r="G238" s="231" t="s">
        <v>229</v>
      </c>
      <c r="H238" s="232">
        <v>1932.9649999999999</v>
      </c>
      <c r="I238" s="233"/>
      <c r="J238" s="234">
        <f>ROUND(I238*H238,2)</f>
        <v>0</v>
      </c>
      <c r="K238" s="230" t="s">
        <v>230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231</v>
      </c>
      <c r="AT238" s="239" t="s">
        <v>226</v>
      </c>
      <c r="AU238" s="239" t="s">
        <v>85</v>
      </c>
      <c r="AY238" s="18" t="s">
        <v>224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231</v>
      </c>
      <c r="BM238" s="239" t="s">
        <v>4083</v>
      </c>
    </row>
    <row r="239" s="14" customFormat="1">
      <c r="A239" s="14"/>
      <c r="B239" s="252"/>
      <c r="C239" s="253"/>
      <c r="D239" s="243" t="s">
        <v>233</v>
      </c>
      <c r="E239" s="254" t="s">
        <v>1</v>
      </c>
      <c r="F239" s="255" t="s">
        <v>4077</v>
      </c>
      <c r="G239" s="253"/>
      <c r="H239" s="256">
        <v>1932.9649999999999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233</v>
      </c>
      <c r="AU239" s="262" t="s">
        <v>85</v>
      </c>
      <c r="AV239" s="14" t="s">
        <v>85</v>
      </c>
      <c r="AW239" s="14" t="s">
        <v>32</v>
      </c>
      <c r="AX239" s="14" t="s">
        <v>83</v>
      </c>
      <c r="AY239" s="262" t="s">
        <v>224</v>
      </c>
    </row>
    <row r="240" s="2" customFormat="1" ht="24.15" customHeight="1">
      <c r="A240" s="39"/>
      <c r="B240" s="40"/>
      <c r="C240" s="228" t="s">
        <v>424</v>
      </c>
      <c r="D240" s="228" t="s">
        <v>226</v>
      </c>
      <c r="E240" s="229" t="s">
        <v>271</v>
      </c>
      <c r="F240" s="230" t="s">
        <v>272</v>
      </c>
      <c r="G240" s="231" t="s">
        <v>229</v>
      </c>
      <c r="H240" s="232">
        <v>172.58799999999999</v>
      </c>
      <c r="I240" s="233"/>
      <c r="J240" s="234">
        <f>ROUND(I240*H240,2)</f>
        <v>0</v>
      </c>
      <c r="K240" s="230" t="s">
        <v>230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231</v>
      </c>
      <c r="AT240" s="239" t="s">
        <v>226</v>
      </c>
      <c r="AU240" s="239" t="s">
        <v>85</v>
      </c>
      <c r="AY240" s="18" t="s">
        <v>224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231</v>
      </c>
      <c r="BM240" s="239" t="s">
        <v>4084</v>
      </c>
    </row>
    <row r="241" s="13" customFormat="1">
      <c r="A241" s="13"/>
      <c r="B241" s="241"/>
      <c r="C241" s="242"/>
      <c r="D241" s="243" t="s">
        <v>233</v>
      </c>
      <c r="E241" s="244" t="s">
        <v>1</v>
      </c>
      <c r="F241" s="245" t="s">
        <v>4067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233</v>
      </c>
      <c r="AU241" s="251" t="s">
        <v>85</v>
      </c>
      <c r="AV241" s="13" t="s">
        <v>83</v>
      </c>
      <c r="AW241" s="13" t="s">
        <v>32</v>
      </c>
      <c r="AX241" s="13" t="s">
        <v>76</v>
      </c>
      <c r="AY241" s="251" t="s">
        <v>224</v>
      </c>
    </row>
    <row r="242" s="14" customFormat="1">
      <c r="A242" s="14"/>
      <c r="B242" s="252"/>
      <c r="C242" s="253"/>
      <c r="D242" s="243" t="s">
        <v>233</v>
      </c>
      <c r="E242" s="254" t="s">
        <v>1</v>
      </c>
      <c r="F242" s="255" t="s">
        <v>4085</v>
      </c>
      <c r="G242" s="253"/>
      <c r="H242" s="256">
        <v>172.58799999999999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233</v>
      </c>
      <c r="AU242" s="262" t="s">
        <v>85</v>
      </c>
      <c r="AV242" s="14" t="s">
        <v>85</v>
      </c>
      <c r="AW242" s="14" t="s">
        <v>32</v>
      </c>
      <c r="AX242" s="14" t="s">
        <v>83</v>
      </c>
      <c r="AY242" s="262" t="s">
        <v>224</v>
      </c>
    </row>
    <row r="243" s="2" customFormat="1" ht="24.15" customHeight="1">
      <c r="A243" s="39"/>
      <c r="B243" s="40"/>
      <c r="C243" s="228" t="s">
        <v>435</v>
      </c>
      <c r="D243" s="228" t="s">
        <v>226</v>
      </c>
      <c r="E243" s="229" t="s">
        <v>4086</v>
      </c>
      <c r="F243" s="230" t="s">
        <v>4087</v>
      </c>
      <c r="G243" s="231" t="s">
        <v>229</v>
      </c>
      <c r="H243" s="232">
        <v>172.58799999999999</v>
      </c>
      <c r="I243" s="233"/>
      <c r="J243" s="234">
        <f>ROUND(I243*H243,2)</f>
        <v>0</v>
      </c>
      <c r="K243" s="230" t="s">
        <v>230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231</v>
      </c>
      <c r="AT243" s="239" t="s">
        <v>226</v>
      </c>
      <c r="AU243" s="239" t="s">
        <v>85</v>
      </c>
      <c r="AY243" s="18" t="s">
        <v>224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231</v>
      </c>
      <c r="BM243" s="239" t="s">
        <v>4088</v>
      </c>
    </row>
    <row r="244" s="13" customFormat="1">
      <c r="A244" s="13"/>
      <c r="B244" s="241"/>
      <c r="C244" s="242"/>
      <c r="D244" s="243" t="s">
        <v>233</v>
      </c>
      <c r="E244" s="244" t="s">
        <v>1</v>
      </c>
      <c r="F244" s="245" t="s">
        <v>4067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233</v>
      </c>
      <c r="AU244" s="251" t="s">
        <v>85</v>
      </c>
      <c r="AV244" s="13" t="s">
        <v>83</v>
      </c>
      <c r="AW244" s="13" t="s">
        <v>32</v>
      </c>
      <c r="AX244" s="13" t="s">
        <v>76</v>
      </c>
      <c r="AY244" s="251" t="s">
        <v>224</v>
      </c>
    </row>
    <row r="245" s="14" customFormat="1">
      <c r="A245" s="14"/>
      <c r="B245" s="252"/>
      <c r="C245" s="253"/>
      <c r="D245" s="243" t="s">
        <v>233</v>
      </c>
      <c r="E245" s="254" t="s">
        <v>1</v>
      </c>
      <c r="F245" s="255" t="s">
        <v>4085</v>
      </c>
      <c r="G245" s="253"/>
      <c r="H245" s="256">
        <v>172.58799999999999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233</v>
      </c>
      <c r="AU245" s="262" t="s">
        <v>85</v>
      </c>
      <c r="AV245" s="14" t="s">
        <v>85</v>
      </c>
      <c r="AW245" s="14" t="s">
        <v>32</v>
      </c>
      <c r="AX245" s="14" t="s">
        <v>83</v>
      </c>
      <c r="AY245" s="262" t="s">
        <v>224</v>
      </c>
    </row>
    <row r="246" s="2" customFormat="1" ht="33" customHeight="1">
      <c r="A246" s="39"/>
      <c r="B246" s="40"/>
      <c r="C246" s="228" t="s">
        <v>449</v>
      </c>
      <c r="D246" s="228" t="s">
        <v>226</v>
      </c>
      <c r="E246" s="229" t="s">
        <v>2441</v>
      </c>
      <c r="F246" s="230" t="s">
        <v>2442</v>
      </c>
      <c r="G246" s="231" t="s">
        <v>332</v>
      </c>
      <c r="H246" s="232">
        <v>645.61000000000001</v>
      </c>
      <c r="I246" s="233"/>
      <c r="J246" s="234">
        <f>ROUND(I246*H246,2)</f>
        <v>0</v>
      </c>
      <c r="K246" s="230" t="s">
        <v>230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231</v>
      </c>
      <c r="AT246" s="239" t="s">
        <v>226</v>
      </c>
      <c r="AU246" s="239" t="s">
        <v>85</v>
      </c>
      <c r="AY246" s="18" t="s">
        <v>224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231</v>
      </c>
      <c r="BM246" s="239" t="s">
        <v>4089</v>
      </c>
    </row>
    <row r="247" s="14" customFormat="1">
      <c r="A247" s="14"/>
      <c r="B247" s="252"/>
      <c r="C247" s="253"/>
      <c r="D247" s="243" t="s">
        <v>233</v>
      </c>
      <c r="E247" s="254" t="s">
        <v>1</v>
      </c>
      <c r="F247" s="255" t="s">
        <v>4090</v>
      </c>
      <c r="G247" s="253"/>
      <c r="H247" s="256">
        <v>645.61000000000001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233</v>
      </c>
      <c r="AU247" s="262" t="s">
        <v>85</v>
      </c>
      <c r="AV247" s="14" t="s">
        <v>85</v>
      </c>
      <c r="AW247" s="14" t="s">
        <v>32</v>
      </c>
      <c r="AX247" s="14" t="s">
        <v>83</v>
      </c>
      <c r="AY247" s="262" t="s">
        <v>224</v>
      </c>
    </row>
    <row r="248" s="2" customFormat="1" ht="16.5" customHeight="1">
      <c r="A248" s="39"/>
      <c r="B248" s="40"/>
      <c r="C248" s="228" t="s">
        <v>458</v>
      </c>
      <c r="D248" s="228" t="s">
        <v>226</v>
      </c>
      <c r="E248" s="229" t="s">
        <v>2445</v>
      </c>
      <c r="F248" s="230" t="s">
        <v>2446</v>
      </c>
      <c r="G248" s="231" t="s">
        <v>229</v>
      </c>
      <c r="H248" s="232">
        <v>386.59300000000002</v>
      </c>
      <c r="I248" s="233"/>
      <c r="J248" s="234">
        <f>ROUND(I248*H248,2)</f>
        <v>0</v>
      </c>
      <c r="K248" s="230" t="s">
        <v>230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231</v>
      </c>
      <c r="AT248" s="239" t="s">
        <v>226</v>
      </c>
      <c r="AU248" s="239" t="s">
        <v>85</v>
      </c>
      <c r="AY248" s="18" t="s">
        <v>224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231</v>
      </c>
      <c r="BM248" s="239" t="s">
        <v>4091</v>
      </c>
    </row>
    <row r="249" s="14" customFormat="1">
      <c r="A249" s="14"/>
      <c r="B249" s="252"/>
      <c r="C249" s="253"/>
      <c r="D249" s="243" t="s">
        <v>233</v>
      </c>
      <c r="E249" s="254" t="s">
        <v>1</v>
      </c>
      <c r="F249" s="255" t="s">
        <v>3057</v>
      </c>
      <c r="G249" s="253"/>
      <c r="H249" s="256">
        <v>386.59300000000002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233</v>
      </c>
      <c r="AU249" s="262" t="s">
        <v>85</v>
      </c>
      <c r="AV249" s="14" t="s">
        <v>85</v>
      </c>
      <c r="AW249" s="14" t="s">
        <v>32</v>
      </c>
      <c r="AX249" s="14" t="s">
        <v>83</v>
      </c>
      <c r="AY249" s="262" t="s">
        <v>224</v>
      </c>
    </row>
    <row r="250" s="2" customFormat="1" ht="24.15" customHeight="1">
      <c r="A250" s="39"/>
      <c r="B250" s="40"/>
      <c r="C250" s="228" t="s">
        <v>462</v>
      </c>
      <c r="D250" s="228" t="s">
        <v>226</v>
      </c>
      <c r="E250" s="229" t="s">
        <v>4092</v>
      </c>
      <c r="F250" s="230" t="s">
        <v>4093</v>
      </c>
      <c r="G250" s="231" t="s">
        <v>229</v>
      </c>
      <c r="H250" s="232">
        <v>46.399999999999999</v>
      </c>
      <c r="I250" s="233"/>
      <c r="J250" s="234">
        <f>ROUND(I250*H250,2)</f>
        <v>0</v>
      </c>
      <c r="K250" s="230" t="s">
        <v>230</v>
      </c>
      <c r="L250" s="45"/>
      <c r="M250" s="235" t="s">
        <v>1</v>
      </c>
      <c r="N250" s="236" t="s">
        <v>41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231</v>
      </c>
      <c r="AT250" s="239" t="s">
        <v>226</v>
      </c>
      <c r="AU250" s="239" t="s">
        <v>85</v>
      </c>
      <c r="AY250" s="18" t="s">
        <v>224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231</v>
      </c>
      <c r="BM250" s="239" t="s">
        <v>4094</v>
      </c>
    </row>
    <row r="251" s="13" customFormat="1">
      <c r="A251" s="13"/>
      <c r="B251" s="241"/>
      <c r="C251" s="242"/>
      <c r="D251" s="243" t="s">
        <v>233</v>
      </c>
      <c r="E251" s="244" t="s">
        <v>1</v>
      </c>
      <c r="F251" s="245" t="s">
        <v>4095</v>
      </c>
      <c r="G251" s="242"/>
      <c r="H251" s="244" t="s">
        <v>1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233</v>
      </c>
      <c r="AU251" s="251" t="s">
        <v>85</v>
      </c>
      <c r="AV251" s="13" t="s">
        <v>83</v>
      </c>
      <c r="AW251" s="13" t="s">
        <v>32</v>
      </c>
      <c r="AX251" s="13" t="s">
        <v>76</v>
      </c>
      <c r="AY251" s="251" t="s">
        <v>224</v>
      </c>
    </row>
    <row r="252" s="14" customFormat="1">
      <c r="A252" s="14"/>
      <c r="B252" s="252"/>
      <c r="C252" s="253"/>
      <c r="D252" s="243" t="s">
        <v>233</v>
      </c>
      <c r="E252" s="254" t="s">
        <v>1</v>
      </c>
      <c r="F252" s="255" t="s">
        <v>4096</v>
      </c>
      <c r="G252" s="253"/>
      <c r="H252" s="256">
        <v>118.976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233</v>
      </c>
      <c r="AU252" s="262" t="s">
        <v>85</v>
      </c>
      <c r="AV252" s="14" t="s">
        <v>85</v>
      </c>
      <c r="AW252" s="14" t="s">
        <v>32</v>
      </c>
      <c r="AX252" s="14" t="s">
        <v>76</v>
      </c>
      <c r="AY252" s="262" t="s">
        <v>224</v>
      </c>
    </row>
    <row r="253" s="14" customFormat="1">
      <c r="A253" s="14"/>
      <c r="B253" s="252"/>
      <c r="C253" s="253"/>
      <c r="D253" s="243" t="s">
        <v>233</v>
      </c>
      <c r="E253" s="254" t="s">
        <v>1</v>
      </c>
      <c r="F253" s="255" t="s">
        <v>4097</v>
      </c>
      <c r="G253" s="253"/>
      <c r="H253" s="256">
        <v>-72.575999999999993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233</v>
      </c>
      <c r="AU253" s="262" t="s">
        <v>85</v>
      </c>
      <c r="AV253" s="14" t="s">
        <v>85</v>
      </c>
      <c r="AW253" s="14" t="s">
        <v>32</v>
      </c>
      <c r="AX253" s="14" t="s">
        <v>76</v>
      </c>
      <c r="AY253" s="262" t="s">
        <v>224</v>
      </c>
    </row>
    <row r="254" s="15" customFormat="1">
      <c r="A254" s="15"/>
      <c r="B254" s="263"/>
      <c r="C254" s="264"/>
      <c r="D254" s="243" t="s">
        <v>233</v>
      </c>
      <c r="E254" s="265" t="s">
        <v>4098</v>
      </c>
      <c r="F254" s="266" t="s">
        <v>237</v>
      </c>
      <c r="G254" s="264"/>
      <c r="H254" s="267">
        <v>46.399999999999999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3" t="s">
        <v>233</v>
      </c>
      <c r="AU254" s="273" t="s">
        <v>85</v>
      </c>
      <c r="AV254" s="15" t="s">
        <v>231</v>
      </c>
      <c r="AW254" s="15" t="s">
        <v>32</v>
      </c>
      <c r="AX254" s="15" t="s">
        <v>83</v>
      </c>
      <c r="AY254" s="273" t="s">
        <v>224</v>
      </c>
    </row>
    <row r="255" s="2" customFormat="1" ht="16.5" customHeight="1">
      <c r="A255" s="39"/>
      <c r="B255" s="40"/>
      <c r="C255" s="285" t="s">
        <v>470</v>
      </c>
      <c r="D255" s="285" t="s">
        <v>420</v>
      </c>
      <c r="E255" s="286" t="s">
        <v>4099</v>
      </c>
      <c r="F255" s="287" t="s">
        <v>4100</v>
      </c>
      <c r="G255" s="288" t="s">
        <v>332</v>
      </c>
      <c r="H255" s="289">
        <v>92.799999999999997</v>
      </c>
      <c r="I255" s="290"/>
      <c r="J255" s="291">
        <f>ROUND(I255*H255,2)</f>
        <v>0</v>
      </c>
      <c r="K255" s="287" t="s">
        <v>4101</v>
      </c>
      <c r="L255" s="292"/>
      <c r="M255" s="293" t="s">
        <v>1</v>
      </c>
      <c r="N255" s="294" t="s">
        <v>41</v>
      </c>
      <c r="O255" s="92"/>
      <c r="P255" s="237">
        <f>O255*H255</f>
        <v>0</v>
      </c>
      <c r="Q255" s="237">
        <v>1</v>
      </c>
      <c r="R255" s="237">
        <f>Q255*H255</f>
        <v>92.799999999999997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293</v>
      </c>
      <c r="AT255" s="239" t="s">
        <v>420</v>
      </c>
      <c r="AU255" s="239" t="s">
        <v>85</v>
      </c>
      <c r="AY255" s="18" t="s">
        <v>224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231</v>
      </c>
      <c r="BM255" s="239" t="s">
        <v>4102</v>
      </c>
    </row>
    <row r="256" s="14" customFormat="1">
      <c r="A256" s="14"/>
      <c r="B256" s="252"/>
      <c r="C256" s="253"/>
      <c r="D256" s="243" t="s">
        <v>233</v>
      </c>
      <c r="E256" s="254" t="s">
        <v>1</v>
      </c>
      <c r="F256" s="255" t="s">
        <v>4103</v>
      </c>
      <c r="G256" s="253"/>
      <c r="H256" s="256">
        <v>92.799999999999997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233</v>
      </c>
      <c r="AU256" s="262" t="s">
        <v>85</v>
      </c>
      <c r="AV256" s="14" t="s">
        <v>85</v>
      </c>
      <c r="AW256" s="14" t="s">
        <v>32</v>
      </c>
      <c r="AX256" s="14" t="s">
        <v>83</v>
      </c>
      <c r="AY256" s="262" t="s">
        <v>224</v>
      </c>
    </row>
    <row r="257" s="2" customFormat="1" ht="24.15" customHeight="1">
      <c r="A257" s="39"/>
      <c r="B257" s="40"/>
      <c r="C257" s="228" t="s">
        <v>475</v>
      </c>
      <c r="D257" s="228" t="s">
        <v>226</v>
      </c>
      <c r="E257" s="229" t="s">
        <v>2449</v>
      </c>
      <c r="F257" s="230" t="s">
        <v>2450</v>
      </c>
      <c r="G257" s="231" t="s">
        <v>229</v>
      </c>
      <c r="H257" s="232">
        <v>67.040999999999997</v>
      </c>
      <c r="I257" s="233"/>
      <c r="J257" s="234">
        <f>ROUND(I257*H257,2)</f>
        <v>0</v>
      </c>
      <c r="K257" s="230" t="s">
        <v>230</v>
      </c>
      <c r="L257" s="45"/>
      <c r="M257" s="235" t="s">
        <v>1</v>
      </c>
      <c r="N257" s="236" t="s">
        <v>41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231</v>
      </c>
      <c r="AT257" s="239" t="s">
        <v>226</v>
      </c>
      <c r="AU257" s="239" t="s">
        <v>85</v>
      </c>
      <c r="AY257" s="18" t="s">
        <v>224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83</v>
      </c>
      <c r="BK257" s="240">
        <f>ROUND(I257*H257,2)</f>
        <v>0</v>
      </c>
      <c r="BL257" s="18" t="s">
        <v>231</v>
      </c>
      <c r="BM257" s="239" t="s">
        <v>4104</v>
      </c>
    </row>
    <row r="258" s="13" customFormat="1">
      <c r="A258" s="13"/>
      <c r="B258" s="241"/>
      <c r="C258" s="242"/>
      <c r="D258" s="243" t="s">
        <v>233</v>
      </c>
      <c r="E258" s="244" t="s">
        <v>1</v>
      </c>
      <c r="F258" s="245" t="s">
        <v>4105</v>
      </c>
      <c r="G258" s="242"/>
      <c r="H258" s="244" t="s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233</v>
      </c>
      <c r="AU258" s="251" t="s">
        <v>85</v>
      </c>
      <c r="AV258" s="13" t="s">
        <v>83</v>
      </c>
      <c r="AW258" s="13" t="s">
        <v>32</v>
      </c>
      <c r="AX258" s="13" t="s">
        <v>76</v>
      </c>
      <c r="AY258" s="251" t="s">
        <v>224</v>
      </c>
    </row>
    <row r="259" s="13" customFormat="1">
      <c r="A259" s="13"/>
      <c r="B259" s="241"/>
      <c r="C259" s="242"/>
      <c r="D259" s="243" t="s">
        <v>233</v>
      </c>
      <c r="E259" s="244" t="s">
        <v>1</v>
      </c>
      <c r="F259" s="245" t="s">
        <v>3998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233</v>
      </c>
      <c r="AU259" s="251" t="s">
        <v>85</v>
      </c>
      <c r="AV259" s="13" t="s">
        <v>83</v>
      </c>
      <c r="AW259" s="13" t="s">
        <v>32</v>
      </c>
      <c r="AX259" s="13" t="s">
        <v>76</v>
      </c>
      <c r="AY259" s="251" t="s">
        <v>224</v>
      </c>
    </row>
    <row r="260" s="14" customFormat="1">
      <c r="A260" s="14"/>
      <c r="B260" s="252"/>
      <c r="C260" s="253"/>
      <c r="D260" s="243" t="s">
        <v>233</v>
      </c>
      <c r="E260" s="254" t="s">
        <v>1</v>
      </c>
      <c r="F260" s="255" t="s">
        <v>4106</v>
      </c>
      <c r="G260" s="253"/>
      <c r="H260" s="256">
        <v>12.339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233</v>
      </c>
      <c r="AU260" s="262" t="s">
        <v>85</v>
      </c>
      <c r="AV260" s="14" t="s">
        <v>85</v>
      </c>
      <c r="AW260" s="14" t="s">
        <v>32</v>
      </c>
      <c r="AX260" s="14" t="s">
        <v>76</v>
      </c>
      <c r="AY260" s="262" t="s">
        <v>224</v>
      </c>
    </row>
    <row r="261" s="14" customFormat="1">
      <c r="A261" s="14"/>
      <c r="B261" s="252"/>
      <c r="C261" s="253"/>
      <c r="D261" s="243" t="s">
        <v>233</v>
      </c>
      <c r="E261" s="254" t="s">
        <v>1</v>
      </c>
      <c r="F261" s="255" t="s">
        <v>4107</v>
      </c>
      <c r="G261" s="253"/>
      <c r="H261" s="256">
        <v>8.2110000000000003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233</v>
      </c>
      <c r="AU261" s="262" t="s">
        <v>85</v>
      </c>
      <c r="AV261" s="14" t="s">
        <v>85</v>
      </c>
      <c r="AW261" s="14" t="s">
        <v>32</v>
      </c>
      <c r="AX261" s="14" t="s">
        <v>76</v>
      </c>
      <c r="AY261" s="262" t="s">
        <v>224</v>
      </c>
    </row>
    <row r="262" s="14" customFormat="1">
      <c r="A262" s="14"/>
      <c r="B262" s="252"/>
      <c r="C262" s="253"/>
      <c r="D262" s="243" t="s">
        <v>233</v>
      </c>
      <c r="E262" s="254" t="s">
        <v>1</v>
      </c>
      <c r="F262" s="255" t="s">
        <v>4108</v>
      </c>
      <c r="G262" s="253"/>
      <c r="H262" s="256">
        <v>7.3019999999999996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233</v>
      </c>
      <c r="AU262" s="262" t="s">
        <v>85</v>
      </c>
      <c r="AV262" s="14" t="s">
        <v>85</v>
      </c>
      <c r="AW262" s="14" t="s">
        <v>32</v>
      </c>
      <c r="AX262" s="14" t="s">
        <v>76</v>
      </c>
      <c r="AY262" s="262" t="s">
        <v>224</v>
      </c>
    </row>
    <row r="263" s="14" customFormat="1">
      <c r="A263" s="14"/>
      <c r="B263" s="252"/>
      <c r="C263" s="253"/>
      <c r="D263" s="243" t="s">
        <v>233</v>
      </c>
      <c r="E263" s="254" t="s">
        <v>1</v>
      </c>
      <c r="F263" s="255" t="s">
        <v>4109</v>
      </c>
      <c r="G263" s="253"/>
      <c r="H263" s="256">
        <v>6.2469999999999999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233</v>
      </c>
      <c r="AU263" s="262" t="s">
        <v>85</v>
      </c>
      <c r="AV263" s="14" t="s">
        <v>85</v>
      </c>
      <c r="AW263" s="14" t="s">
        <v>32</v>
      </c>
      <c r="AX263" s="14" t="s">
        <v>76</v>
      </c>
      <c r="AY263" s="262" t="s">
        <v>224</v>
      </c>
    </row>
    <row r="264" s="13" customFormat="1">
      <c r="A264" s="13"/>
      <c r="B264" s="241"/>
      <c r="C264" s="242"/>
      <c r="D264" s="243" t="s">
        <v>233</v>
      </c>
      <c r="E264" s="244" t="s">
        <v>1</v>
      </c>
      <c r="F264" s="245" t="s">
        <v>4008</v>
      </c>
      <c r="G264" s="242"/>
      <c r="H264" s="244" t="s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233</v>
      </c>
      <c r="AU264" s="251" t="s">
        <v>85</v>
      </c>
      <c r="AV264" s="13" t="s">
        <v>83</v>
      </c>
      <c r="AW264" s="13" t="s">
        <v>32</v>
      </c>
      <c r="AX264" s="13" t="s">
        <v>76</v>
      </c>
      <c r="AY264" s="251" t="s">
        <v>224</v>
      </c>
    </row>
    <row r="265" s="14" customFormat="1">
      <c r="A265" s="14"/>
      <c r="B265" s="252"/>
      <c r="C265" s="253"/>
      <c r="D265" s="243" t="s">
        <v>233</v>
      </c>
      <c r="E265" s="254" t="s">
        <v>1</v>
      </c>
      <c r="F265" s="255" t="s">
        <v>4110</v>
      </c>
      <c r="G265" s="253"/>
      <c r="H265" s="256">
        <v>2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233</v>
      </c>
      <c r="AU265" s="262" t="s">
        <v>85</v>
      </c>
      <c r="AV265" s="14" t="s">
        <v>85</v>
      </c>
      <c r="AW265" s="14" t="s">
        <v>32</v>
      </c>
      <c r="AX265" s="14" t="s">
        <v>76</v>
      </c>
      <c r="AY265" s="262" t="s">
        <v>224</v>
      </c>
    </row>
    <row r="266" s="13" customFormat="1">
      <c r="A266" s="13"/>
      <c r="B266" s="241"/>
      <c r="C266" s="242"/>
      <c r="D266" s="243" t="s">
        <v>233</v>
      </c>
      <c r="E266" s="244" t="s">
        <v>1</v>
      </c>
      <c r="F266" s="245" t="s">
        <v>4111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233</v>
      </c>
      <c r="AU266" s="251" t="s">
        <v>85</v>
      </c>
      <c r="AV266" s="13" t="s">
        <v>83</v>
      </c>
      <c r="AW266" s="13" t="s">
        <v>32</v>
      </c>
      <c r="AX266" s="13" t="s">
        <v>76</v>
      </c>
      <c r="AY266" s="251" t="s">
        <v>224</v>
      </c>
    </row>
    <row r="267" s="14" customFormat="1">
      <c r="A267" s="14"/>
      <c r="B267" s="252"/>
      <c r="C267" s="253"/>
      <c r="D267" s="243" t="s">
        <v>233</v>
      </c>
      <c r="E267" s="254" t="s">
        <v>1</v>
      </c>
      <c r="F267" s="255" t="s">
        <v>4112</v>
      </c>
      <c r="G267" s="253"/>
      <c r="H267" s="256">
        <v>28.611999999999998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233</v>
      </c>
      <c r="AU267" s="262" t="s">
        <v>85</v>
      </c>
      <c r="AV267" s="14" t="s">
        <v>85</v>
      </c>
      <c r="AW267" s="14" t="s">
        <v>32</v>
      </c>
      <c r="AX267" s="14" t="s">
        <v>76</v>
      </c>
      <c r="AY267" s="262" t="s">
        <v>224</v>
      </c>
    </row>
    <row r="268" s="14" customFormat="1">
      <c r="A268" s="14"/>
      <c r="B268" s="252"/>
      <c r="C268" s="253"/>
      <c r="D268" s="243" t="s">
        <v>233</v>
      </c>
      <c r="E268" s="254" t="s">
        <v>1</v>
      </c>
      <c r="F268" s="255" t="s">
        <v>4113</v>
      </c>
      <c r="G268" s="253"/>
      <c r="H268" s="256">
        <v>2.3300000000000001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233</v>
      </c>
      <c r="AU268" s="262" t="s">
        <v>85</v>
      </c>
      <c r="AV268" s="14" t="s">
        <v>85</v>
      </c>
      <c r="AW268" s="14" t="s">
        <v>32</v>
      </c>
      <c r="AX268" s="14" t="s">
        <v>76</v>
      </c>
      <c r="AY268" s="262" t="s">
        <v>224</v>
      </c>
    </row>
    <row r="269" s="15" customFormat="1">
      <c r="A269" s="15"/>
      <c r="B269" s="263"/>
      <c r="C269" s="264"/>
      <c r="D269" s="243" t="s">
        <v>233</v>
      </c>
      <c r="E269" s="265" t="s">
        <v>3945</v>
      </c>
      <c r="F269" s="266" t="s">
        <v>237</v>
      </c>
      <c r="G269" s="264"/>
      <c r="H269" s="267">
        <v>67.040999999999997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3" t="s">
        <v>233</v>
      </c>
      <c r="AU269" s="273" t="s">
        <v>85</v>
      </c>
      <c r="AV269" s="15" t="s">
        <v>231</v>
      </c>
      <c r="AW269" s="15" t="s">
        <v>32</v>
      </c>
      <c r="AX269" s="15" t="s">
        <v>83</v>
      </c>
      <c r="AY269" s="273" t="s">
        <v>224</v>
      </c>
    </row>
    <row r="270" s="2" customFormat="1" ht="16.5" customHeight="1">
      <c r="A270" s="39"/>
      <c r="B270" s="40"/>
      <c r="C270" s="285" t="s">
        <v>480</v>
      </c>
      <c r="D270" s="285" t="s">
        <v>420</v>
      </c>
      <c r="E270" s="286" t="s">
        <v>4114</v>
      </c>
      <c r="F270" s="287" t="s">
        <v>4115</v>
      </c>
      <c r="G270" s="288" t="s">
        <v>332</v>
      </c>
      <c r="H270" s="289">
        <v>134.08199999999999</v>
      </c>
      <c r="I270" s="290"/>
      <c r="J270" s="291">
        <f>ROUND(I270*H270,2)</f>
        <v>0</v>
      </c>
      <c r="K270" s="287" t="s">
        <v>230</v>
      </c>
      <c r="L270" s="292"/>
      <c r="M270" s="293" t="s">
        <v>1</v>
      </c>
      <c r="N270" s="294" t="s">
        <v>41</v>
      </c>
      <c r="O270" s="92"/>
      <c r="P270" s="237">
        <f>O270*H270</f>
        <v>0</v>
      </c>
      <c r="Q270" s="237">
        <v>1</v>
      </c>
      <c r="R270" s="237">
        <f>Q270*H270</f>
        <v>134.08199999999999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293</v>
      </c>
      <c r="AT270" s="239" t="s">
        <v>420</v>
      </c>
      <c r="AU270" s="239" t="s">
        <v>85</v>
      </c>
      <c r="AY270" s="18" t="s">
        <v>224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231</v>
      </c>
      <c r="BM270" s="239" t="s">
        <v>4116</v>
      </c>
    </row>
    <row r="271" s="2" customFormat="1" ht="24.15" customHeight="1">
      <c r="A271" s="39"/>
      <c r="B271" s="40"/>
      <c r="C271" s="228" t="s">
        <v>448</v>
      </c>
      <c r="D271" s="228" t="s">
        <v>226</v>
      </c>
      <c r="E271" s="229" t="s">
        <v>2449</v>
      </c>
      <c r="F271" s="230" t="s">
        <v>2450</v>
      </c>
      <c r="G271" s="231" t="s">
        <v>229</v>
      </c>
      <c r="H271" s="232">
        <v>345.17599999999999</v>
      </c>
      <c r="I271" s="233"/>
      <c r="J271" s="234">
        <f>ROUND(I271*H271,2)</f>
        <v>0</v>
      </c>
      <c r="K271" s="230" t="s">
        <v>230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231</v>
      </c>
      <c r="AT271" s="239" t="s">
        <v>226</v>
      </c>
      <c r="AU271" s="239" t="s">
        <v>85</v>
      </c>
      <c r="AY271" s="18" t="s">
        <v>224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231</v>
      </c>
      <c r="BM271" s="239" t="s">
        <v>4117</v>
      </c>
    </row>
    <row r="272" s="14" customFormat="1">
      <c r="A272" s="14"/>
      <c r="B272" s="252"/>
      <c r="C272" s="253"/>
      <c r="D272" s="243" t="s">
        <v>233</v>
      </c>
      <c r="E272" s="254" t="s">
        <v>1</v>
      </c>
      <c r="F272" s="255" t="s">
        <v>4118</v>
      </c>
      <c r="G272" s="253"/>
      <c r="H272" s="256">
        <v>731.76900000000001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233</v>
      </c>
      <c r="AU272" s="262" t="s">
        <v>85</v>
      </c>
      <c r="AV272" s="14" t="s">
        <v>85</v>
      </c>
      <c r="AW272" s="14" t="s">
        <v>32</v>
      </c>
      <c r="AX272" s="14" t="s">
        <v>76</v>
      </c>
      <c r="AY272" s="262" t="s">
        <v>224</v>
      </c>
    </row>
    <row r="273" s="14" customFormat="1">
      <c r="A273" s="14"/>
      <c r="B273" s="252"/>
      <c r="C273" s="253"/>
      <c r="D273" s="243" t="s">
        <v>233</v>
      </c>
      <c r="E273" s="254" t="s">
        <v>1</v>
      </c>
      <c r="F273" s="255" t="s">
        <v>4119</v>
      </c>
      <c r="G273" s="253"/>
      <c r="H273" s="256">
        <v>-163.41399999999999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233</v>
      </c>
      <c r="AU273" s="262" t="s">
        <v>85</v>
      </c>
      <c r="AV273" s="14" t="s">
        <v>85</v>
      </c>
      <c r="AW273" s="14" t="s">
        <v>32</v>
      </c>
      <c r="AX273" s="14" t="s">
        <v>76</v>
      </c>
      <c r="AY273" s="262" t="s">
        <v>224</v>
      </c>
    </row>
    <row r="274" s="14" customFormat="1">
      <c r="A274" s="14"/>
      <c r="B274" s="252"/>
      <c r="C274" s="253"/>
      <c r="D274" s="243" t="s">
        <v>233</v>
      </c>
      <c r="E274" s="254" t="s">
        <v>1</v>
      </c>
      <c r="F274" s="255" t="s">
        <v>4120</v>
      </c>
      <c r="G274" s="253"/>
      <c r="H274" s="256">
        <v>-183.95500000000001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2" t="s">
        <v>233</v>
      </c>
      <c r="AU274" s="262" t="s">
        <v>85</v>
      </c>
      <c r="AV274" s="14" t="s">
        <v>85</v>
      </c>
      <c r="AW274" s="14" t="s">
        <v>32</v>
      </c>
      <c r="AX274" s="14" t="s">
        <v>76</v>
      </c>
      <c r="AY274" s="262" t="s">
        <v>224</v>
      </c>
    </row>
    <row r="275" s="14" customFormat="1">
      <c r="A275" s="14"/>
      <c r="B275" s="252"/>
      <c r="C275" s="253"/>
      <c r="D275" s="243" t="s">
        <v>233</v>
      </c>
      <c r="E275" s="254" t="s">
        <v>1</v>
      </c>
      <c r="F275" s="255" t="s">
        <v>4121</v>
      </c>
      <c r="G275" s="253"/>
      <c r="H275" s="256">
        <v>-14.586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233</v>
      </c>
      <c r="AU275" s="262" t="s">
        <v>85</v>
      </c>
      <c r="AV275" s="14" t="s">
        <v>85</v>
      </c>
      <c r="AW275" s="14" t="s">
        <v>32</v>
      </c>
      <c r="AX275" s="14" t="s">
        <v>76</v>
      </c>
      <c r="AY275" s="262" t="s">
        <v>224</v>
      </c>
    </row>
    <row r="276" s="14" customFormat="1">
      <c r="A276" s="14"/>
      <c r="B276" s="252"/>
      <c r="C276" s="253"/>
      <c r="D276" s="243" t="s">
        <v>233</v>
      </c>
      <c r="E276" s="254" t="s">
        <v>1</v>
      </c>
      <c r="F276" s="255" t="s">
        <v>4122</v>
      </c>
      <c r="G276" s="253"/>
      <c r="H276" s="256">
        <v>-2.0489999999999999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233</v>
      </c>
      <c r="AU276" s="262" t="s">
        <v>85</v>
      </c>
      <c r="AV276" s="14" t="s">
        <v>85</v>
      </c>
      <c r="AW276" s="14" t="s">
        <v>32</v>
      </c>
      <c r="AX276" s="14" t="s">
        <v>76</v>
      </c>
      <c r="AY276" s="262" t="s">
        <v>224</v>
      </c>
    </row>
    <row r="277" s="14" customFormat="1">
      <c r="A277" s="14"/>
      <c r="B277" s="252"/>
      <c r="C277" s="253"/>
      <c r="D277" s="243" t="s">
        <v>233</v>
      </c>
      <c r="E277" s="254" t="s">
        <v>1</v>
      </c>
      <c r="F277" s="255" t="s">
        <v>4123</v>
      </c>
      <c r="G277" s="253"/>
      <c r="H277" s="256">
        <v>-1.6080000000000001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233</v>
      </c>
      <c r="AU277" s="262" t="s">
        <v>85</v>
      </c>
      <c r="AV277" s="14" t="s">
        <v>85</v>
      </c>
      <c r="AW277" s="14" t="s">
        <v>32</v>
      </c>
      <c r="AX277" s="14" t="s">
        <v>76</v>
      </c>
      <c r="AY277" s="262" t="s">
        <v>224</v>
      </c>
    </row>
    <row r="278" s="14" customFormat="1">
      <c r="A278" s="14"/>
      <c r="B278" s="252"/>
      <c r="C278" s="253"/>
      <c r="D278" s="243" t="s">
        <v>233</v>
      </c>
      <c r="E278" s="254" t="s">
        <v>1</v>
      </c>
      <c r="F278" s="255" t="s">
        <v>4124</v>
      </c>
      <c r="G278" s="253"/>
      <c r="H278" s="256">
        <v>-1.994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233</v>
      </c>
      <c r="AU278" s="262" t="s">
        <v>85</v>
      </c>
      <c r="AV278" s="14" t="s">
        <v>85</v>
      </c>
      <c r="AW278" s="14" t="s">
        <v>32</v>
      </c>
      <c r="AX278" s="14" t="s">
        <v>76</v>
      </c>
      <c r="AY278" s="262" t="s">
        <v>224</v>
      </c>
    </row>
    <row r="279" s="14" customFormat="1">
      <c r="A279" s="14"/>
      <c r="B279" s="252"/>
      <c r="C279" s="253"/>
      <c r="D279" s="243" t="s">
        <v>233</v>
      </c>
      <c r="E279" s="254" t="s">
        <v>1</v>
      </c>
      <c r="F279" s="255" t="s">
        <v>4125</v>
      </c>
      <c r="G279" s="253"/>
      <c r="H279" s="256">
        <v>-18.986999999999998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233</v>
      </c>
      <c r="AU279" s="262" t="s">
        <v>85</v>
      </c>
      <c r="AV279" s="14" t="s">
        <v>85</v>
      </c>
      <c r="AW279" s="14" t="s">
        <v>32</v>
      </c>
      <c r="AX279" s="14" t="s">
        <v>76</v>
      </c>
      <c r="AY279" s="262" t="s">
        <v>224</v>
      </c>
    </row>
    <row r="280" s="15" customFormat="1">
      <c r="A280" s="15"/>
      <c r="B280" s="263"/>
      <c r="C280" s="264"/>
      <c r="D280" s="243" t="s">
        <v>233</v>
      </c>
      <c r="E280" s="265" t="s">
        <v>3645</v>
      </c>
      <c r="F280" s="266" t="s">
        <v>237</v>
      </c>
      <c r="G280" s="264"/>
      <c r="H280" s="267">
        <v>345.17599999999999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3" t="s">
        <v>233</v>
      </c>
      <c r="AU280" s="273" t="s">
        <v>85</v>
      </c>
      <c r="AV280" s="15" t="s">
        <v>231</v>
      </c>
      <c r="AW280" s="15" t="s">
        <v>32</v>
      </c>
      <c r="AX280" s="15" t="s">
        <v>83</v>
      </c>
      <c r="AY280" s="273" t="s">
        <v>224</v>
      </c>
    </row>
    <row r="281" s="2" customFormat="1" ht="24.15" customHeight="1">
      <c r="A281" s="39"/>
      <c r="B281" s="40"/>
      <c r="C281" s="228" t="s">
        <v>505</v>
      </c>
      <c r="D281" s="228" t="s">
        <v>226</v>
      </c>
      <c r="E281" s="229" t="s">
        <v>2453</v>
      </c>
      <c r="F281" s="230" t="s">
        <v>2454</v>
      </c>
      <c r="G281" s="231" t="s">
        <v>229</v>
      </c>
      <c r="H281" s="232">
        <v>78.447999999999993</v>
      </c>
      <c r="I281" s="233"/>
      <c r="J281" s="234">
        <f>ROUND(I281*H281,2)</f>
        <v>0</v>
      </c>
      <c r="K281" s="230" t="s">
        <v>230</v>
      </c>
      <c r="L281" s="45"/>
      <c r="M281" s="235" t="s">
        <v>1</v>
      </c>
      <c r="N281" s="236" t="s">
        <v>41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231</v>
      </c>
      <c r="AT281" s="239" t="s">
        <v>226</v>
      </c>
      <c r="AU281" s="239" t="s">
        <v>85</v>
      </c>
      <c r="AY281" s="18" t="s">
        <v>224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231</v>
      </c>
      <c r="BM281" s="239" t="s">
        <v>4126</v>
      </c>
    </row>
    <row r="282" s="14" customFormat="1">
      <c r="A282" s="14"/>
      <c r="B282" s="252"/>
      <c r="C282" s="253"/>
      <c r="D282" s="243" t="s">
        <v>233</v>
      </c>
      <c r="E282" s="254" t="s">
        <v>1</v>
      </c>
      <c r="F282" s="255" t="s">
        <v>4127</v>
      </c>
      <c r="G282" s="253"/>
      <c r="H282" s="256">
        <v>15.51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233</v>
      </c>
      <c r="AU282" s="262" t="s">
        <v>85</v>
      </c>
      <c r="AV282" s="14" t="s">
        <v>85</v>
      </c>
      <c r="AW282" s="14" t="s">
        <v>32</v>
      </c>
      <c r="AX282" s="14" t="s">
        <v>76</v>
      </c>
      <c r="AY282" s="262" t="s">
        <v>224</v>
      </c>
    </row>
    <row r="283" s="14" customFormat="1">
      <c r="A283" s="14"/>
      <c r="B283" s="252"/>
      <c r="C283" s="253"/>
      <c r="D283" s="243" t="s">
        <v>233</v>
      </c>
      <c r="E283" s="254" t="s">
        <v>1</v>
      </c>
      <c r="F283" s="255" t="s">
        <v>4128</v>
      </c>
      <c r="G283" s="253"/>
      <c r="H283" s="256">
        <v>20.093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233</v>
      </c>
      <c r="AU283" s="262" t="s">
        <v>85</v>
      </c>
      <c r="AV283" s="14" t="s">
        <v>85</v>
      </c>
      <c r="AW283" s="14" t="s">
        <v>32</v>
      </c>
      <c r="AX283" s="14" t="s">
        <v>76</v>
      </c>
      <c r="AY283" s="262" t="s">
        <v>224</v>
      </c>
    </row>
    <row r="284" s="14" customFormat="1">
      <c r="A284" s="14"/>
      <c r="B284" s="252"/>
      <c r="C284" s="253"/>
      <c r="D284" s="243" t="s">
        <v>233</v>
      </c>
      <c r="E284" s="254" t="s">
        <v>1</v>
      </c>
      <c r="F284" s="255" t="s">
        <v>4129</v>
      </c>
      <c r="G284" s="253"/>
      <c r="H284" s="256">
        <v>17.324999999999999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233</v>
      </c>
      <c r="AU284" s="262" t="s">
        <v>85</v>
      </c>
      <c r="AV284" s="14" t="s">
        <v>85</v>
      </c>
      <c r="AW284" s="14" t="s">
        <v>32</v>
      </c>
      <c r="AX284" s="14" t="s">
        <v>76</v>
      </c>
      <c r="AY284" s="262" t="s">
        <v>224</v>
      </c>
    </row>
    <row r="285" s="14" customFormat="1">
      <c r="A285" s="14"/>
      <c r="B285" s="252"/>
      <c r="C285" s="253"/>
      <c r="D285" s="243" t="s">
        <v>233</v>
      </c>
      <c r="E285" s="254" t="s">
        <v>1</v>
      </c>
      <c r="F285" s="255" t="s">
        <v>4130</v>
      </c>
      <c r="G285" s="253"/>
      <c r="H285" s="256">
        <v>25.52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233</v>
      </c>
      <c r="AU285" s="262" t="s">
        <v>85</v>
      </c>
      <c r="AV285" s="14" t="s">
        <v>85</v>
      </c>
      <c r="AW285" s="14" t="s">
        <v>32</v>
      </c>
      <c r="AX285" s="14" t="s">
        <v>76</v>
      </c>
      <c r="AY285" s="262" t="s">
        <v>224</v>
      </c>
    </row>
    <row r="286" s="15" customFormat="1">
      <c r="A286" s="15"/>
      <c r="B286" s="263"/>
      <c r="C286" s="264"/>
      <c r="D286" s="243" t="s">
        <v>233</v>
      </c>
      <c r="E286" s="265" t="s">
        <v>3941</v>
      </c>
      <c r="F286" s="266" t="s">
        <v>237</v>
      </c>
      <c r="G286" s="264"/>
      <c r="H286" s="267">
        <v>78.447999999999993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3" t="s">
        <v>233</v>
      </c>
      <c r="AU286" s="273" t="s">
        <v>85</v>
      </c>
      <c r="AV286" s="15" t="s">
        <v>231</v>
      </c>
      <c r="AW286" s="15" t="s">
        <v>32</v>
      </c>
      <c r="AX286" s="15" t="s">
        <v>83</v>
      </c>
      <c r="AY286" s="273" t="s">
        <v>224</v>
      </c>
    </row>
    <row r="287" s="2" customFormat="1" ht="16.5" customHeight="1">
      <c r="A287" s="39"/>
      <c r="B287" s="40"/>
      <c r="C287" s="285" t="s">
        <v>434</v>
      </c>
      <c r="D287" s="285" t="s">
        <v>420</v>
      </c>
      <c r="E287" s="286" t="s">
        <v>4131</v>
      </c>
      <c r="F287" s="287" t="s">
        <v>4132</v>
      </c>
      <c r="G287" s="288" t="s">
        <v>332</v>
      </c>
      <c r="H287" s="289">
        <v>156.89599999999999</v>
      </c>
      <c r="I287" s="290"/>
      <c r="J287" s="291">
        <f>ROUND(I287*H287,2)</f>
        <v>0</v>
      </c>
      <c r="K287" s="287" t="s">
        <v>230</v>
      </c>
      <c r="L287" s="292"/>
      <c r="M287" s="293" t="s">
        <v>1</v>
      </c>
      <c r="N287" s="294" t="s">
        <v>41</v>
      </c>
      <c r="O287" s="92"/>
      <c r="P287" s="237">
        <f>O287*H287</f>
        <v>0</v>
      </c>
      <c r="Q287" s="237">
        <v>1</v>
      </c>
      <c r="R287" s="237">
        <f>Q287*H287</f>
        <v>156.89599999999999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293</v>
      </c>
      <c r="AT287" s="239" t="s">
        <v>420</v>
      </c>
      <c r="AU287" s="239" t="s">
        <v>85</v>
      </c>
      <c r="AY287" s="18" t="s">
        <v>224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231</v>
      </c>
      <c r="BM287" s="239" t="s">
        <v>4133</v>
      </c>
    </row>
    <row r="288" s="14" customFormat="1">
      <c r="A288" s="14"/>
      <c r="B288" s="252"/>
      <c r="C288" s="253"/>
      <c r="D288" s="243" t="s">
        <v>233</v>
      </c>
      <c r="E288" s="253"/>
      <c r="F288" s="255" t="s">
        <v>4134</v>
      </c>
      <c r="G288" s="253"/>
      <c r="H288" s="256">
        <v>156.89599999999999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233</v>
      </c>
      <c r="AU288" s="262" t="s">
        <v>85</v>
      </c>
      <c r="AV288" s="14" t="s">
        <v>85</v>
      </c>
      <c r="AW288" s="14" t="s">
        <v>4</v>
      </c>
      <c r="AX288" s="14" t="s">
        <v>83</v>
      </c>
      <c r="AY288" s="262" t="s">
        <v>224</v>
      </c>
    </row>
    <row r="289" s="12" customFormat="1" ht="22.8" customHeight="1">
      <c r="A289" s="12"/>
      <c r="B289" s="212"/>
      <c r="C289" s="213"/>
      <c r="D289" s="214" t="s">
        <v>75</v>
      </c>
      <c r="E289" s="226" t="s">
        <v>243</v>
      </c>
      <c r="F289" s="226" t="s">
        <v>368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SUM(P290:P292)</f>
        <v>0</v>
      </c>
      <c r="Q289" s="220"/>
      <c r="R289" s="221">
        <f>SUM(R290:R292)</f>
        <v>1.4650000000000001</v>
      </c>
      <c r="S289" s="220"/>
      <c r="T289" s="222">
        <f>SUM(T290:T292)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83</v>
      </c>
      <c r="AT289" s="224" t="s">
        <v>75</v>
      </c>
      <c r="AU289" s="224" t="s">
        <v>83</v>
      </c>
      <c r="AY289" s="223" t="s">
        <v>224</v>
      </c>
      <c r="BK289" s="225">
        <f>SUM(BK290:BK292)</f>
        <v>0</v>
      </c>
    </row>
    <row r="290" s="2" customFormat="1" ht="21.75" customHeight="1">
      <c r="A290" s="39"/>
      <c r="B290" s="40"/>
      <c r="C290" s="228" t="s">
        <v>519</v>
      </c>
      <c r="D290" s="228" t="s">
        <v>226</v>
      </c>
      <c r="E290" s="229" t="s">
        <v>4135</v>
      </c>
      <c r="F290" s="230" t="s">
        <v>4136</v>
      </c>
      <c r="G290" s="231" t="s">
        <v>416</v>
      </c>
      <c r="H290" s="232">
        <v>172.5</v>
      </c>
      <c r="I290" s="233"/>
      <c r="J290" s="234">
        <f>ROUND(I290*H290,2)</f>
        <v>0</v>
      </c>
      <c r="K290" s="230" t="s">
        <v>230</v>
      </c>
      <c r="L290" s="45"/>
      <c r="M290" s="235" t="s">
        <v>1</v>
      </c>
      <c r="N290" s="236" t="s">
        <v>41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231</v>
      </c>
      <c r="AT290" s="239" t="s">
        <v>226</v>
      </c>
      <c r="AU290" s="239" t="s">
        <v>85</v>
      </c>
      <c r="AY290" s="18" t="s">
        <v>224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83</v>
      </c>
      <c r="BK290" s="240">
        <f>ROUND(I290*H290,2)</f>
        <v>0</v>
      </c>
      <c r="BL290" s="18" t="s">
        <v>231</v>
      </c>
      <c r="BM290" s="239" t="s">
        <v>4137</v>
      </c>
    </row>
    <row r="291" s="14" customFormat="1">
      <c r="A291" s="14"/>
      <c r="B291" s="252"/>
      <c r="C291" s="253"/>
      <c r="D291" s="243" t="s">
        <v>233</v>
      </c>
      <c r="E291" s="254" t="s">
        <v>1</v>
      </c>
      <c r="F291" s="255" t="s">
        <v>4138</v>
      </c>
      <c r="G291" s="253"/>
      <c r="H291" s="256">
        <v>172.5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233</v>
      </c>
      <c r="AU291" s="262" t="s">
        <v>85</v>
      </c>
      <c r="AV291" s="14" t="s">
        <v>85</v>
      </c>
      <c r="AW291" s="14" t="s">
        <v>32</v>
      </c>
      <c r="AX291" s="14" t="s">
        <v>83</v>
      </c>
      <c r="AY291" s="262" t="s">
        <v>224</v>
      </c>
    </row>
    <row r="292" s="2" customFormat="1" ht="33" customHeight="1">
      <c r="A292" s="39"/>
      <c r="B292" s="40"/>
      <c r="C292" s="228" t="s">
        <v>524</v>
      </c>
      <c r="D292" s="228" t="s">
        <v>226</v>
      </c>
      <c r="E292" s="229" t="s">
        <v>4139</v>
      </c>
      <c r="F292" s="230" t="s">
        <v>4140</v>
      </c>
      <c r="G292" s="231" t="s">
        <v>398</v>
      </c>
      <c r="H292" s="232">
        <v>1</v>
      </c>
      <c r="I292" s="233"/>
      <c r="J292" s="234">
        <f>ROUND(I292*H292,2)</f>
        <v>0</v>
      </c>
      <c r="K292" s="230" t="s">
        <v>230</v>
      </c>
      <c r="L292" s="45"/>
      <c r="M292" s="235" t="s">
        <v>1</v>
      </c>
      <c r="N292" s="236" t="s">
        <v>41</v>
      </c>
      <c r="O292" s="92"/>
      <c r="P292" s="237">
        <f>O292*H292</f>
        <v>0</v>
      </c>
      <c r="Q292" s="237">
        <v>1.4650000000000001</v>
      </c>
      <c r="R292" s="237">
        <f>Q292*H292</f>
        <v>1.4650000000000001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231</v>
      </c>
      <c r="AT292" s="239" t="s">
        <v>226</v>
      </c>
      <c r="AU292" s="239" t="s">
        <v>85</v>
      </c>
      <c r="AY292" s="18" t="s">
        <v>224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83</v>
      </c>
      <c r="BK292" s="240">
        <f>ROUND(I292*H292,2)</f>
        <v>0</v>
      </c>
      <c r="BL292" s="18" t="s">
        <v>231</v>
      </c>
      <c r="BM292" s="239" t="s">
        <v>4141</v>
      </c>
    </row>
    <row r="293" s="12" customFormat="1" ht="22.8" customHeight="1">
      <c r="A293" s="12"/>
      <c r="B293" s="212"/>
      <c r="C293" s="213"/>
      <c r="D293" s="214" t="s">
        <v>75</v>
      </c>
      <c r="E293" s="226" t="s">
        <v>231</v>
      </c>
      <c r="F293" s="226" t="s">
        <v>512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SUM(P294:P312)</f>
        <v>0</v>
      </c>
      <c r="Q293" s="220"/>
      <c r="R293" s="221">
        <f>SUM(R294:R312)</f>
        <v>38.306849549999995</v>
      </c>
      <c r="S293" s="220"/>
      <c r="T293" s="222">
        <f>SUM(T294:T312)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83</v>
      </c>
      <c r="AT293" s="224" t="s">
        <v>75</v>
      </c>
      <c r="AU293" s="224" t="s">
        <v>83</v>
      </c>
      <c r="AY293" s="223" t="s">
        <v>224</v>
      </c>
      <c r="BK293" s="225">
        <f>SUM(BK294:BK312)</f>
        <v>0</v>
      </c>
    </row>
    <row r="294" s="2" customFormat="1" ht="24.15" customHeight="1">
      <c r="A294" s="39"/>
      <c r="B294" s="40"/>
      <c r="C294" s="228" t="s">
        <v>530</v>
      </c>
      <c r="D294" s="228" t="s">
        <v>226</v>
      </c>
      <c r="E294" s="229" t="s">
        <v>2461</v>
      </c>
      <c r="F294" s="230" t="s">
        <v>2462</v>
      </c>
      <c r="G294" s="231" t="s">
        <v>229</v>
      </c>
      <c r="H294" s="232">
        <v>17.925000000000001</v>
      </c>
      <c r="I294" s="233"/>
      <c r="J294" s="234">
        <f>ROUND(I294*H294,2)</f>
        <v>0</v>
      </c>
      <c r="K294" s="230" t="s">
        <v>230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1.8907700000000001</v>
      </c>
      <c r="R294" s="237">
        <f>Q294*H294</f>
        <v>33.892052249999999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231</v>
      </c>
      <c r="AT294" s="239" t="s">
        <v>226</v>
      </c>
      <c r="AU294" s="239" t="s">
        <v>85</v>
      </c>
      <c r="AY294" s="18" t="s">
        <v>224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231</v>
      </c>
      <c r="BM294" s="239" t="s">
        <v>4142</v>
      </c>
    </row>
    <row r="295" s="14" customFormat="1">
      <c r="A295" s="14"/>
      <c r="B295" s="252"/>
      <c r="C295" s="253"/>
      <c r="D295" s="243" t="s">
        <v>233</v>
      </c>
      <c r="E295" s="254" t="s">
        <v>1</v>
      </c>
      <c r="F295" s="255" t="s">
        <v>4143</v>
      </c>
      <c r="G295" s="253"/>
      <c r="H295" s="256">
        <v>4.2750000000000004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233</v>
      </c>
      <c r="AU295" s="262" t="s">
        <v>85</v>
      </c>
      <c r="AV295" s="14" t="s">
        <v>85</v>
      </c>
      <c r="AW295" s="14" t="s">
        <v>32</v>
      </c>
      <c r="AX295" s="14" t="s">
        <v>76</v>
      </c>
      <c r="AY295" s="262" t="s">
        <v>224</v>
      </c>
    </row>
    <row r="296" s="14" customFormat="1">
      <c r="A296" s="14"/>
      <c r="B296" s="252"/>
      <c r="C296" s="253"/>
      <c r="D296" s="243" t="s">
        <v>233</v>
      </c>
      <c r="E296" s="254" t="s">
        <v>1</v>
      </c>
      <c r="F296" s="255" t="s">
        <v>4144</v>
      </c>
      <c r="G296" s="253"/>
      <c r="H296" s="256">
        <v>3.2999999999999998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233</v>
      </c>
      <c r="AU296" s="262" t="s">
        <v>85</v>
      </c>
      <c r="AV296" s="14" t="s">
        <v>85</v>
      </c>
      <c r="AW296" s="14" t="s">
        <v>32</v>
      </c>
      <c r="AX296" s="14" t="s">
        <v>76</v>
      </c>
      <c r="AY296" s="262" t="s">
        <v>224</v>
      </c>
    </row>
    <row r="297" s="14" customFormat="1">
      <c r="A297" s="14"/>
      <c r="B297" s="252"/>
      <c r="C297" s="253"/>
      <c r="D297" s="243" t="s">
        <v>233</v>
      </c>
      <c r="E297" s="254" t="s">
        <v>1</v>
      </c>
      <c r="F297" s="255" t="s">
        <v>4145</v>
      </c>
      <c r="G297" s="253"/>
      <c r="H297" s="256">
        <v>3.2999999999999998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233</v>
      </c>
      <c r="AU297" s="262" t="s">
        <v>85</v>
      </c>
      <c r="AV297" s="14" t="s">
        <v>85</v>
      </c>
      <c r="AW297" s="14" t="s">
        <v>32</v>
      </c>
      <c r="AX297" s="14" t="s">
        <v>76</v>
      </c>
      <c r="AY297" s="262" t="s">
        <v>224</v>
      </c>
    </row>
    <row r="298" s="14" customFormat="1">
      <c r="A298" s="14"/>
      <c r="B298" s="252"/>
      <c r="C298" s="253"/>
      <c r="D298" s="243" t="s">
        <v>233</v>
      </c>
      <c r="E298" s="254" t="s">
        <v>1</v>
      </c>
      <c r="F298" s="255" t="s">
        <v>4146</v>
      </c>
      <c r="G298" s="253"/>
      <c r="H298" s="256">
        <v>6.5999999999999996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233</v>
      </c>
      <c r="AU298" s="262" t="s">
        <v>85</v>
      </c>
      <c r="AV298" s="14" t="s">
        <v>85</v>
      </c>
      <c r="AW298" s="14" t="s">
        <v>32</v>
      </c>
      <c r="AX298" s="14" t="s">
        <v>76</v>
      </c>
      <c r="AY298" s="262" t="s">
        <v>224</v>
      </c>
    </row>
    <row r="299" s="13" customFormat="1">
      <c r="A299" s="13"/>
      <c r="B299" s="241"/>
      <c r="C299" s="242"/>
      <c r="D299" s="243" t="s">
        <v>233</v>
      </c>
      <c r="E299" s="244" t="s">
        <v>1</v>
      </c>
      <c r="F299" s="245" t="s">
        <v>4147</v>
      </c>
      <c r="G299" s="242"/>
      <c r="H299" s="244" t="s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233</v>
      </c>
      <c r="AU299" s="251" t="s">
        <v>85</v>
      </c>
      <c r="AV299" s="13" t="s">
        <v>83</v>
      </c>
      <c r="AW299" s="13" t="s">
        <v>32</v>
      </c>
      <c r="AX299" s="13" t="s">
        <v>76</v>
      </c>
      <c r="AY299" s="251" t="s">
        <v>224</v>
      </c>
    </row>
    <row r="300" s="14" customFormat="1">
      <c r="A300" s="14"/>
      <c r="B300" s="252"/>
      <c r="C300" s="253"/>
      <c r="D300" s="243" t="s">
        <v>233</v>
      </c>
      <c r="E300" s="254" t="s">
        <v>1</v>
      </c>
      <c r="F300" s="255" t="s">
        <v>4148</v>
      </c>
      <c r="G300" s="253"/>
      <c r="H300" s="256">
        <v>0.45000000000000001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233</v>
      </c>
      <c r="AU300" s="262" t="s">
        <v>85</v>
      </c>
      <c r="AV300" s="14" t="s">
        <v>85</v>
      </c>
      <c r="AW300" s="14" t="s">
        <v>32</v>
      </c>
      <c r="AX300" s="14" t="s">
        <v>76</v>
      </c>
      <c r="AY300" s="262" t="s">
        <v>224</v>
      </c>
    </row>
    <row r="301" s="15" customFormat="1">
      <c r="A301" s="15"/>
      <c r="B301" s="263"/>
      <c r="C301" s="264"/>
      <c r="D301" s="243" t="s">
        <v>233</v>
      </c>
      <c r="E301" s="265" t="s">
        <v>3943</v>
      </c>
      <c r="F301" s="266" t="s">
        <v>237</v>
      </c>
      <c r="G301" s="264"/>
      <c r="H301" s="267">
        <v>17.925000000000001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3" t="s">
        <v>233</v>
      </c>
      <c r="AU301" s="273" t="s">
        <v>85</v>
      </c>
      <c r="AV301" s="15" t="s">
        <v>231</v>
      </c>
      <c r="AW301" s="15" t="s">
        <v>32</v>
      </c>
      <c r="AX301" s="15" t="s">
        <v>83</v>
      </c>
      <c r="AY301" s="273" t="s">
        <v>224</v>
      </c>
    </row>
    <row r="302" s="2" customFormat="1" ht="21.75" customHeight="1">
      <c r="A302" s="39"/>
      <c r="B302" s="40"/>
      <c r="C302" s="228" t="s">
        <v>536</v>
      </c>
      <c r="D302" s="228" t="s">
        <v>226</v>
      </c>
      <c r="E302" s="229" t="s">
        <v>4149</v>
      </c>
      <c r="F302" s="230" t="s">
        <v>3685</v>
      </c>
      <c r="G302" s="231" t="s">
        <v>398</v>
      </c>
      <c r="H302" s="232">
        <v>1</v>
      </c>
      <c r="I302" s="233"/>
      <c r="J302" s="234">
        <f>ROUND(I302*H302,2)</f>
        <v>0</v>
      </c>
      <c r="K302" s="230" t="s">
        <v>230</v>
      </c>
      <c r="L302" s="45"/>
      <c r="M302" s="235" t="s">
        <v>1</v>
      </c>
      <c r="N302" s="236" t="s">
        <v>41</v>
      </c>
      <c r="O302" s="92"/>
      <c r="P302" s="237">
        <f>O302*H302</f>
        <v>0</v>
      </c>
      <c r="Q302" s="237">
        <v>0.22394</v>
      </c>
      <c r="R302" s="237">
        <f>Q302*H302</f>
        <v>0.22394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231</v>
      </c>
      <c r="AT302" s="239" t="s">
        <v>226</v>
      </c>
      <c r="AU302" s="239" t="s">
        <v>85</v>
      </c>
      <c r="AY302" s="18" t="s">
        <v>224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231</v>
      </c>
      <c r="BM302" s="239" t="s">
        <v>4150</v>
      </c>
    </row>
    <row r="303" s="14" customFormat="1">
      <c r="A303" s="14"/>
      <c r="B303" s="252"/>
      <c r="C303" s="253"/>
      <c r="D303" s="243" t="s">
        <v>233</v>
      </c>
      <c r="E303" s="254" t="s">
        <v>1</v>
      </c>
      <c r="F303" s="255" t="s">
        <v>4151</v>
      </c>
      <c r="G303" s="253"/>
      <c r="H303" s="256">
        <v>1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233</v>
      </c>
      <c r="AU303" s="262" t="s">
        <v>85</v>
      </c>
      <c r="AV303" s="14" t="s">
        <v>85</v>
      </c>
      <c r="AW303" s="14" t="s">
        <v>32</v>
      </c>
      <c r="AX303" s="14" t="s">
        <v>83</v>
      </c>
      <c r="AY303" s="262" t="s">
        <v>224</v>
      </c>
    </row>
    <row r="304" s="2" customFormat="1" ht="24.15" customHeight="1">
      <c r="A304" s="39"/>
      <c r="B304" s="40"/>
      <c r="C304" s="285" t="s">
        <v>540</v>
      </c>
      <c r="D304" s="285" t="s">
        <v>420</v>
      </c>
      <c r="E304" s="286" t="s">
        <v>4152</v>
      </c>
      <c r="F304" s="287" t="s">
        <v>4153</v>
      </c>
      <c r="G304" s="288" t="s">
        <v>398</v>
      </c>
      <c r="H304" s="289">
        <v>1</v>
      </c>
      <c r="I304" s="290"/>
      <c r="J304" s="291">
        <f>ROUND(I304*H304,2)</f>
        <v>0</v>
      </c>
      <c r="K304" s="287" t="s">
        <v>230</v>
      </c>
      <c r="L304" s="292"/>
      <c r="M304" s="293" t="s">
        <v>1</v>
      </c>
      <c r="N304" s="294" t="s">
        <v>41</v>
      </c>
      <c r="O304" s="92"/>
      <c r="P304" s="237">
        <f>O304*H304</f>
        <v>0</v>
      </c>
      <c r="Q304" s="237">
        <v>0.068000000000000005</v>
      </c>
      <c r="R304" s="237">
        <f>Q304*H304</f>
        <v>0.068000000000000005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293</v>
      </c>
      <c r="AT304" s="239" t="s">
        <v>420</v>
      </c>
      <c r="AU304" s="239" t="s">
        <v>85</v>
      </c>
      <c r="AY304" s="18" t="s">
        <v>224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83</v>
      </c>
      <c r="BK304" s="240">
        <f>ROUND(I304*H304,2)</f>
        <v>0</v>
      </c>
      <c r="BL304" s="18" t="s">
        <v>231</v>
      </c>
      <c r="BM304" s="239" t="s">
        <v>4154</v>
      </c>
    </row>
    <row r="305" s="2" customFormat="1" ht="21.75" customHeight="1">
      <c r="A305" s="39"/>
      <c r="B305" s="40"/>
      <c r="C305" s="228" t="s">
        <v>547</v>
      </c>
      <c r="D305" s="228" t="s">
        <v>226</v>
      </c>
      <c r="E305" s="229" t="s">
        <v>4155</v>
      </c>
      <c r="F305" s="230" t="s">
        <v>4156</v>
      </c>
      <c r="G305" s="231" t="s">
        <v>229</v>
      </c>
      <c r="H305" s="232">
        <v>1.6080000000000001</v>
      </c>
      <c r="I305" s="233"/>
      <c r="J305" s="234">
        <f>ROUND(I305*H305,2)</f>
        <v>0</v>
      </c>
      <c r="K305" s="230" t="s">
        <v>230</v>
      </c>
      <c r="L305" s="45"/>
      <c r="M305" s="235" t="s">
        <v>1</v>
      </c>
      <c r="N305" s="236" t="s">
        <v>41</v>
      </c>
      <c r="O305" s="92"/>
      <c r="P305" s="237">
        <f>O305*H305</f>
        <v>0</v>
      </c>
      <c r="Q305" s="237">
        <v>2.5018699999999998</v>
      </c>
      <c r="R305" s="237">
        <f>Q305*H305</f>
        <v>4.02300696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231</v>
      </c>
      <c r="AT305" s="239" t="s">
        <v>226</v>
      </c>
      <c r="AU305" s="239" t="s">
        <v>85</v>
      </c>
      <c r="AY305" s="18" t="s">
        <v>224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83</v>
      </c>
      <c r="BK305" s="240">
        <f>ROUND(I305*H305,2)</f>
        <v>0</v>
      </c>
      <c r="BL305" s="18" t="s">
        <v>231</v>
      </c>
      <c r="BM305" s="239" t="s">
        <v>4157</v>
      </c>
    </row>
    <row r="306" s="13" customFormat="1">
      <c r="A306" s="13"/>
      <c r="B306" s="241"/>
      <c r="C306" s="242"/>
      <c r="D306" s="243" t="s">
        <v>233</v>
      </c>
      <c r="E306" s="244" t="s">
        <v>1</v>
      </c>
      <c r="F306" s="245" t="s">
        <v>3976</v>
      </c>
      <c r="G306" s="242"/>
      <c r="H306" s="244" t="s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233</v>
      </c>
      <c r="AU306" s="251" t="s">
        <v>85</v>
      </c>
      <c r="AV306" s="13" t="s">
        <v>83</v>
      </c>
      <c r="AW306" s="13" t="s">
        <v>32</v>
      </c>
      <c r="AX306" s="13" t="s">
        <v>76</v>
      </c>
      <c r="AY306" s="251" t="s">
        <v>224</v>
      </c>
    </row>
    <row r="307" s="14" customFormat="1">
      <c r="A307" s="14"/>
      <c r="B307" s="252"/>
      <c r="C307" s="253"/>
      <c r="D307" s="243" t="s">
        <v>233</v>
      </c>
      <c r="E307" s="254" t="s">
        <v>1</v>
      </c>
      <c r="F307" s="255" t="s">
        <v>4158</v>
      </c>
      <c r="G307" s="253"/>
      <c r="H307" s="256">
        <v>1.6080000000000001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233</v>
      </c>
      <c r="AU307" s="262" t="s">
        <v>85</v>
      </c>
      <c r="AV307" s="14" t="s">
        <v>85</v>
      </c>
      <c r="AW307" s="14" t="s">
        <v>32</v>
      </c>
      <c r="AX307" s="14" t="s">
        <v>83</v>
      </c>
      <c r="AY307" s="262" t="s">
        <v>224</v>
      </c>
    </row>
    <row r="308" s="2" customFormat="1" ht="24.15" customHeight="1">
      <c r="A308" s="39"/>
      <c r="B308" s="40"/>
      <c r="C308" s="228" t="s">
        <v>555</v>
      </c>
      <c r="D308" s="228" t="s">
        <v>226</v>
      </c>
      <c r="E308" s="229" t="s">
        <v>4159</v>
      </c>
      <c r="F308" s="230" t="s">
        <v>4160</v>
      </c>
      <c r="G308" s="231" t="s">
        <v>296</v>
      </c>
      <c r="H308" s="232">
        <v>2.0099999999999998</v>
      </c>
      <c r="I308" s="233"/>
      <c r="J308" s="234">
        <f>ROUND(I308*H308,2)</f>
        <v>0</v>
      </c>
      <c r="K308" s="230" t="s">
        <v>230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0.0063200000000000001</v>
      </c>
      <c r="R308" s="237">
        <f>Q308*H308</f>
        <v>0.0127032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231</v>
      </c>
      <c r="AT308" s="239" t="s">
        <v>226</v>
      </c>
      <c r="AU308" s="239" t="s">
        <v>85</v>
      </c>
      <c r="AY308" s="18" t="s">
        <v>224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231</v>
      </c>
      <c r="BM308" s="239" t="s">
        <v>4161</v>
      </c>
    </row>
    <row r="309" s="14" customFormat="1">
      <c r="A309" s="14"/>
      <c r="B309" s="252"/>
      <c r="C309" s="253"/>
      <c r="D309" s="243" t="s">
        <v>233</v>
      </c>
      <c r="E309" s="254" t="s">
        <v>1</v>
      </c>
      <c r="F309" s="255" t="s">
        <v>4162</v>
      </c>
      <c r="G309" s="253"/>
      <c r="H309" s="256">
        <v>2.0099999999999998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233</v>
      </c>
      <c r="AU309" s="262" t="s">
        <v>85</v>
      </c>
      <c r="AV309" s="14" t="s">
        <v>85</v>
      </c>
      <c r="AW309" s="14" t="s">
        <v>32</v>
      </c>
      <c r="AX309" s="14" t="s">
        <v>83</v>
      </c>
      <c r="AY309" s="262" t="s">
        <v>224</v>
      </c>
    </row>
    <row r="310" s="2" customFormat="1" ht="24.15" customHeight="1">
      <c r="A310" s="39"/>
      <c r="B310" s="40"/>
      <c r="C310" s="228" t="s">
        <v>562</v>
      </c>
      <c r="D310" s="228" t="s">
        <v>226</v>
      </c>
      <c r="E310" s="229" t="s">
        <v>4163</v>
      </c>
      <c r="F310" s="230" t="s">
        <v>4164</v>
      </c>
      <c r="G310" s="231" t="s">
        <v>332</v>
      </c>
      <c r="H310" s="232">
        <v>0.082000000000000003</v>
      </c>
      <c r="I310" s="233"/>
      <c r="J310" s="234">
        <f>ROUND(I310*H310,2)</f>
        <v>0</v>
      </c>
      <c r="K310" s="230" t="s">
        <v>230</v>
      </c>
      <c r="L310" s="45"/>
      <c r="M310" s="235" t="s">
        <v>1</v>
      </c>
      <c r="N310" s="236" t="s">
        <v>41</v>
      </c>
      <c r="O310" s="92"/>
      <c r="P310" s="237">
        <f>O310*H310</f>
        <v>0</v>
      </c>
      <c r="Q310" s="237">
        <v>1.06277</v>
      </c>
      <c r="R310" s="237">
        <f>Q310*H310</f>
        <v>0.087147139999999998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231</v>
      </c>
      <c r="AT310" s="239" t="s">
        <v>226</v>
      </c>
      <c r="AU310" s="239" t="s">
        <v>85</v>
      </c>
      <c r="AY310" s="18" t="s">
        <v>224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83</v>
      </c>
      <c r="BK310" s="240">
        <f>ROUND(I310*H310,2)</f>
        <v>0</v>
      </c>
      <c r="BL310" s="18" t="s">
        <v>231</v>
      </c>
      <c r="BM310" s="239" t="s">
        <v>4165</v>
      </c>
    </row>
    <row r="311" s="13" customFormat="1">
      <c r="A311" s="13"/>
      <c r="B311" s="241"/>
      <c r="C311" s="242"/>
      <c r="D311" s="243" t="s">
        <v>233</v>
      </c>
      <c r="E311" s="244" t="s">
        <v>1</v>
      </c>
      <c r="F311" s="245" t="s">
        <v>3976</v>
      </c>
      <c r="G311" s="242"/>
      <c r="H311" s="244" t="s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233</v>
      </c>
      <c r="AU311" s="251" t="s">
        <v>85</v>
      </c>
      <c r="AV311" s="13" t="s">
        <v>83</v>
      </c>
      <c r="AW311" s="13" t="s">
        <v>32</v>
      </c>
      <c r="AX311" s="13" t="s">
        <v>76</v>
      </c>
      <c r="AY311" s="251" t="s">
        <v>224</v>
      </c>
    </row>
    <row r="312" s="14" customFormat="1">
      <c r="A312" s="14"/>
      <c r="B312" s="252"/>
      <c r="C312" s="253"/>
      <c r="D312" s="243" t="s">
        <v>233</v>
      </c>
      <c r="E312" s="254" t="s">
        <v>1</v>
      </c>
      <c r="F312" s="255" t="s">
        <v>4166</v>
      </c>
      <c r="G312" s="253"/>
      <c r="H312" s="256">
        <v>0.082000000000000003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233</v>
      </c>
      <c r="AU312" s="262" t="s">
        <v>85</v>
      </c>
      <c r="AV312" s="14" t="s">
        <v>85</v>
      </c>
      <c r="AW312" s="14" t="s">
        <v>32</v>
      </c>
      <c r="AX312" s="14" t="s">
        <v>83</v>
      </c>
      <c r="AY312" s="262" t="s">
        <v>224</v>
      </c>
    </row>
    <row r="313" s="12" customFormat="1" ht="22.8" customHeight="1">
      <c r="A313" s="12"/>
      <c r="B313" s="212"/>
      <c r="C313" s="213"/>
      <c r="D313" s="214" t="s">
        <v>75</v>
      </c>
      <c r="E313" s="226" t="s">
        <v>293</v>
      </c>
      <c r="F313" s="226" t="s">
        <v>909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SUM(P314:P384)</f>
        <v>0</v>
      </c>
      <c r="Q313" s="220"/>
      <c r="R313" s="221">
        <f>SUM(R314:R384)</f>
        <v>54.026059129999993</v>
      </c>
      <c r="S313" s="220"/>
      <c r="T313" s="222">
        <f>SUM(T314:T384)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83</v>
      </c>
      <c r="AT313" s="224" t="s">
        <v>75</v>
      </c>
      <c r="AU313" s="224" t="s">
        <v>83</v>
      </c>
      <c r="AY313" s="223" t="s">
        <v>224</v>
      </c>
      <c r="BK313" s="225">
        <f>SUM(BK314:BK384)</f>
        <v>0</v>
      </c>
    </row>
    <row r="314" s="2" customFormat="1" ht="24.15" customHeight="1">
      <c r="A314" s="39"/>
      <c r="B314" s="40"/>
      <c r="C314" s="228" t="s">
        <v>601</v>
      </c>
      <c r="D314" s="228" t="s">
        <v>226</v>
      </c>
      <c r="E314" s="229" t="s">
        <v>4167</v>
      </c>
      <c r="F314" s="230" t="s">
        <v>4168</v>
      </c>
      <c r="G314" s="231" t="s">
        <v>416</v>
      </c>
      <c r="H314" s="232">
        <v>102.5</v>
      </c>
      <c r="I314" s="233"/>
      <c r="J314" s="234">
        <f>ROUND(I314*H314,2)</f>
        <v>0</v>
      </c>
      <c r="K314" s="230" t="s">
        <v>230</v>
      </c>
      <c r="L314" s="45"/>
      <c r="M314" s="235" t="s">
        <v>1</v>
      </c>
      <c r="N314" s="236" t="s">
        <v>41</v>
      </c>
      <c r="O314" s="92"/>
      <c r="P314" s="237">
        <f>O314*H314</f>
        <v>0</v>
      </c>
      <c r="Q314" s="237">
        <v>1.0000000000000001E-05</v>
      </c>
      <c r="R314" s="237">
        <f>Q314*H314</f>
        <v>0.0010250000000000001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231</v>
      </c>
      <c r="AT314" s="239" t="s">
        <v>226</v>
      </c>
      <c r="AU314" s="239" t="s">
        <v>85</v>
      </c>
      <c r="AY314" s="18" t="s">
        <v>224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231</v>
      </c>
      <c r="BM314" s="239" t="s">
        <v>4169</v>
      </c>
    </row>
    <row r="315" s="14" customFormat="1">
      <c r="A315" s="14"/>
      <c r="B315" s="252"/>
      <c r="C315" s="253"/>
      <c r="D315" s="243" t="s">
        <v>233</v>
      </c>
      <c r="E315" s="254" t="s">
        <v>1</v>
      </c>
      <c r="F315" s="255" t="s">
        <v>4170</v>
      </c>
      <c r="G315" s="253"/>
      <c r="H315" s="256">
        <v>6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233</v>
      </c>
      <c r="AU315" s="262" t="s">
        <v>85</v>
      </c>
      <c r="AV315" s="14" t="s">
        <v>85</v>
      </c>
      <c r="AW315" s="14" t="s">
        <v>32</v>
      </c>
      <c r="AX315" s="14" t="s">
        <v>76</v>
      </c>
      <c r="AY315" s="262" t="s">
        <v>224</v>
      </c>
    </row>
    <row r="316" s="14" customFormat="1">
      <c r="A316" s="14"/>
      <c r="B316" s="252"/>
      <c r="C316" s="253"/>
      <c r="D316" s="243" t="s">
        <v>233</v>
      </c>
      <c r="E316" s="254" t="s">
        <v>1</v>
      </c>
      <c r="F316" s="255" t="s">
        <v>4171</v>
      </c>
      <c r="G316" s="253"/>
      <c r="H316" s="256">
        <v>37.5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233</v>
      </c>
      <c r="AU316" s="262" t="s">
        <v>85</v>
      </c>
      <c r="AV316" s="14" t="s">
        <v>85</v>
      </c>
      <c r="AW316" s="14" t="s">
        <v>32</v>
      </c>
      <c r="AX316" s="14" t="s">
        <v>76</v>
      </c>
      <c r="AY316" s="262" t="s">
        <v>224</v>
      </c>
    </row>
    <row r="317" s="14" customFormat="1">
      <c r="A317" s="14"/>
      <c r="B317" s="252"/>
      <c r="C317" s="253"/>
      <c r="D317" s="243" t="s">
        <v>233</v>
      </c>
      <c r="E317" s="254" t="s">
        <v>1</v>
      </c>
      <c r="F317" s="255" t="s">
        <v>4172</v>
      </c>
      <c r="G317" s="253"/>
      <c r="H317" s="256">
        <v>4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233</v>
      </c>
      <c r="AU317" s="262" t="s">
        <v>85</v>
      </c>
      <c r="AV317" s="14" t="s">
        <v>85</v>
      </c>
      <c r="AW317" s="14" t="s">
        <v>32</v>
      </c>
      <c r="AX317" s="14" t="s">
        <v>76</v>
      </c>
      <c r="AY317" s="262" t="s">
        <v>224</v>
      </c>
    </row>
    <row r="318" s="14" customFormat="1">
      <c r="A318" s="14"/>
      <c r="B318" s="252"/>
      <c r="C318" s="253"/>
      <c r="D318" s="243" t="s">
        <v>233</v>
      </c>
      <c r="E318" s="254" t="s">
        <v>1</v>
      </c>
      <c r="F318" s="255" t="s">
        <v>4173</v>
      </c>
      <c r="G318" s="253"/>
      <c r="H318" s="256">
        <v>55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233</v>
      </c>
      <c r="AU318" s="262" t="s">
        <v>85</v>
      </c>
      <c r="AV318" s="14" t="s">
        <v>85</v>
      </c>
      <c r="AW318" s="14" t="s">
        <v>32</v>
      </c>
      <c r="AX318" s="14" t="s">
        <v>76</v>
      </c>
      <c r="AY318" s="262" t="s">
        <v>224</v>
      </c>
    </row>
    <row r="319" s="15" customFormat="1">
      <c r="A319" s="15"/>
      <c r="B319" s="263"/>
      <c r="C319" s="264"/>
      <c r="D319" s="243" t="s">
        <v>233</v>
      </c>
      <c r="E319" s="265" t="s">
        <v>1</v>
      </c>
      <c r="F319" s="266" t="s">
        <v>237</v>
      </c>
      <c r="G319" s="264"/>
      <c r="H319" s="267">
        <v>102.5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3" t="s">
        <v>233</v>
      </c>
      <c r="AU319" s="273" t="s">
        <v>85</v>
      </c>
      <c r="AV319" s="15" t="s">
        <v>231</v>
      </c>
      <c r="AW319" s="15" t="s">
        <v>32</v>
      </c>
      <c r="AX319" s="15" t="s">
        <v>83</v>
      </c>
      <c r="AY319" s="273" t="s">
        <v>224</v>
      </c>
    </row>
    <row r="320" s="2" customFormat="1" ht="24.15" customHeight="1">
      <c r="A320" s="39"/>
      <c r="B320" s="40"/>
      <c r="C320" s="285" t="s">
        <v>611</v>
      </c>
      <c r="D320" s="285" t="s">
        <v>420</v>
      </c>
      <c r="E320" s="286" t="s">
        <v>4174</v>
      </c>
      <c r="F320" s="287" t="s">
        <v>4175</v>
      </c>
      <c r="G320" s="288" t="s">
        <v>416</v>
      </c>
      <c r="H320" s="289">
        <v>48.213000000000001</v>
      </c>
      <c r="I320" s="290"/>
      <c r="J320" s="291">
        <f>ROUND(I320*H320,2)</f>
        <v>0</v>
      </c>
      <c r="K320" s="287" t="s">
        <v>230</v>
      </c>
      <c r="L320" s="292"/>
      <c r="M320" s="293" t="s">
        <v>1</v>
      </c>
      <c r="N320" s="294" t="s">
        <v>41</v>
      </c>
      <c r="O320" s="92"/>
      <c r="P320" s="237">
        <f>O320*H320</f>
        <v>0</v>
      </c>
      <c r="Q320" s="237">
        <v>0.0029099999999999998</v>
      </c>
      <c r="R320" s="237">
        <f>Q320*H320</f>
        <v>0.14029982999999999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293</v>
      </c>
      <c r="AT320" s="239" t="s">
        <v>420</v>
      </c>
      <c r="AU320" s="239" t="s">
        <v>85</v>
      </c>
      <c r="AY320" s="18" t="s">
        <v>224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83</v>
      </c>
      <c r="BK320" s="240">
        <f>ROUND(I320*H320,2)</f>
        <v>0</v>
      </c>
      <c r="BL320" s="18" t="s">
        <v>231</v>
      </c>
      <c r="BM320" s="239" t="s">
        <v>4176</v>
      </c>
    </row>
    <row r="321" s="14" customFormat="1">
      <c r="A321" s="14"/>
      <c r="B321" s="252"/>
      <c r="C321" s="253"/>
      <c r="D321" s="243" t="s">
        <v>233</v>
      </c>
      <c r="E321" s="254" t="s">
        <v>1</v>
      </c>
      <c r="F321" s="255" t="s">
        <v>4177</v>
      </c>
      <c r="G321" s="253"/>
      <c r="H321" s="256">
        <v>48.213000000000001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2" t="s">
        <v>233</v>
      </c>
      <c r="AU321" s="262" t="s">
        <v>85</v>
      </c>
      <c r="AV321" s="14" t="s">
        <v>85</v>
      </c>
      <c r="AW321" s="14" t="s">
        <v>32</v>
      </c>
      <c r="AX321" s="14" t="s">
        <v>83</v>
      </c>
      <c r="AY321" s="262" t="s">
        <v>224</v>
      </c>
    </row>
    <row r="322" s="2" customFormat="1" ht="24.15" customHeight="1">
      <c r="A322" s="39"/>
      <c r="B322" s="40"/>
      <c r="C322" s="285" t="s">
        <v>619</v>
      </c>
      <c r="D322" s="285" t="s">
        <v>420</v>
      </c>
      <c r="E322" s="286" t="s">
        <v>4178</v>
      </c>
      <c r="F322" s="287" t="s">
        <v>4179</v>
      </c>
      <c r="G322" s="288" t="s">
        <v>416</v>
      </c>
      <c r="H322" s="289">
        <v>55.825000000000003</v>
      </c>
      <c r="I322" s="290"/>
      <c r="J322" s="291">
        <f>ROUND(I322*H322,2)</f>
        <v>0</v>
      </c>
      <c r="K322" s="287" t="s">
        <v>230</v>
      </c>
      <c r="L322" s="292"/>
      <c r="M322" s="293" t="s">
        <v>1</v>
      </c>
      <c r="N322" s="294" t="s">
        <v>41</v>
      </c>
      <c r="O322" s="92"/>
      <c r="P322" s="237">
        <f>O322*H322</f>
        <v>0</v>
      </c>
      <c r="Q322" s="237">
        <v>0.0028999999999999998</v>
      </c>
      <c r="R322" s="237">
        <f>Q322*H322</f>
        <v>0.1618925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293</v>
      </c>
      <c r="AT322" s="239" t="s">
        <v>420</v>
      </c>
      <c r="AU322" s="239" t="s">
        <v>85</v>
      </c>
      <c r="AY322" s="18" t="s">
        <v>224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231</v>
      </c>
      <c r="BM322" s="239" t="s">
        <v>4180</v>
      </c>
    </row>
    <row r="323" s="14" customFormat="1">
      <c r="A323" s="14"/>
      <c r="B323" s="252"/>
      <c r="C323" s="253"/>
      <c r="D323" s="243" t="s">
        <v>233</v>
      </c>
      <c r="E323" s="254" t="s">
        <v>1</v>
      </c>
      <c r="F323" s="255" t="s">
        <v>4181</v>
      </c>
      <c r="G323" s="253"/>
      <c r="H323" s="256">
        <v>55.825000000000003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233</v>
      </c>
      <c r="AU323" s="262" t="s">
        <v>85</v>
      </c>
      <c r="AV323" s="14" t="s">
        <v>85</v>
      </c>
      <c r="AW323" s="14" t="s">
        <v>32</v>
      </c>
      <c r="AX323" s="14" t="s">
        <v>83</v>
      </c>
      <c r="AY323" s="262" t="s">
        <v>224</v>
      </c>
    </row>
    <row r="324" s="2" customFormat="1" ht="24.15" customHeight="1">
      <c r="A324" s="39"/>
      <c r="B324" s="40"/>
      <c r="C324" s="228" t="s">
        <v>394</v>
      </c>
      <c r="D324" s="228" t="s">
        <v>226</v>
      </c>
      <c r="E324" s="229" t="s">
        <v>4182</v>
      </c>
      <c r="F324" s="230" t="s">
        <v>4183</v>
      </c>
      <c r="G324" s="231" t="s">
        <v>416</v>
      </c>
      <c r="H324" s="232">
        <v>30</v>
      </c>
      <c r="I324" s="233"/>
      <c r="J324" s="234">
        <f>ROUND(I324*H324,2)</f>
        <v>0</v>
      </c>
      <c r="K324" s="230" t="s">
        <v>230</v>
      </c>
      <c r="L324" s="45"/>
      <c r="M324" s="235" t="s">
        <v>1</v>
      </c>
      <c r="N324" s="236" t="s">
        <v>41</v>
      </c>
      <c r="O324" s="92"/>
      <c r="P324" s="237">
        <f>O324*H324</f>
        <v>0</v>
      </c>
      <c r="Q324" s="237">
        <v>1.0000000000000001E-05</v>
      </c>
      <c r="R324" s="237">
        <f>Q324*H324</f>
        <v>0.00030000000000000003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231</v>
      </c>
      <c r="AT324" s="239" t="s">
        <v>226</v>
      </c>
      <c r="AU324" s="239" t="s">
        <v>85</v>
      </c>
      <c r="AY324" s="18" t="s">
        <v>224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83</v>
      </c>
      <c r="BK324" s="240">
        <f>ROUND(I324*H324,2)</f>
        <v>0</v>
      </c>
      <c r="BL324" s="18" t="s">
        <v>231</v>
      </c>
      <c r="BM324" s="239" t="s">
        <v>4184</v>
      </c>
    </row>
    <row r="325" s="2" customFormat="1" ht="24.15" customHeight="1">
      <c r="A325" s="39"/>
      <c r="B325" s="40"/>
      <c r="C325" s="285" t="s">
        <v>637</v>
      </c>
      <c r="D325" s="285" t="s">
        <v>420</v>
      </c>
      <c r="E325" s="286" t="s">
        <v>4185</v>
      </c>
      <c r="F325" s="287" t="s">
        <v>4186</v>
      </c>
      <c r="G325" s="288" t="s">
        <v>416</v>
      </c>
      <c r="H325" s="289">
        <v>30.449999999999999</v>
      </c>
      <c r="I325" s="290"/>
      <c r="J325" s="291">
        <f>ROUND(I325*H325,2)</f>
        <v>0</v>
      </c>
      <c r="K325" s="287" t="s">
        <v>230</v>
      </c>
      <c r="L325" s="292"/>
      <c r="M325" s="293" t="s">
        <v>1</v>
      </c>
      <c r="N325" s="294" t="s">
        <v>41</v>
      </c>
      <c r="O325" s="92"/>
      <c r="P325" s="237">
        <f>O325*H325</f>
        <v>0</v>
      </c>
      <c r="Q325" s="237">
        <v>0.0046100000000000004</v>
      </c>
      <c r="R325" s="237">
        <f>Q325*H325</f>
        <v>0.14037450000000001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293</v>
      </c>
      <c r="AT325" s="239" t="s">
        <v>420</v>
      </c>
      <c r="AU325" s="239" t="s">
        <v>85</v>
      </c>
      <c r="AY325" s="18" t="s">
        <v>224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83</v>
      </c>
      <c r="BK325" s="240">
        <f>ROUND(I325*H325,2)</f>
        <v>0</v>
      </c>
      <c r="BL325" s="18" t="s">
        <v>231</v>
      </c>
      <c r="BM325" s="239" t="s">
        <v>4187</v>
      </c>
    </row>
    <row r="326" s="14" customFormat="1">
      <c r="A326" s="14"/>
      <c r="B326" s="252"/>
      <c r="C326" s="253"/>
      <c r="D326" s="243" t="s">
        <v>233</v>
      </c>
      <c r="E326" s="253"/>
      <c r="F326" s="255" t="s">
        <v>4188</v>
      </c>
      <c r="G326" s="253"/>
      <c r="H326" s="256">
        <v>30.449999999999999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233</v>
      </c>
      <c r="AU326" s="262" t="s">
        <v>85</v>
      </c>
      <c r="AV326" s="14" t="s">
        <v>85</v>
      </c>
      <c r="AW326" s="14" t="s">
        <v>4</v>
      </c>
      <c r="AX326" s="14" t="s">
        <v>83</v>
      </c>
      <c r="AY326" s="262" t="s">
        <v>224</v>
      </c>
    </row>
    <row r="327" s="2" customFormat="1" ht="24.15" customHeight="1">
      <c r="A327" s="39"/>
      <c r="B327" s="40"/>
      <c r="C327" s="228" t="s">
        <v>645</v>
      </c>
      <c r="D327" s="228" t="s">
        <v>226</v>
      </c>
      <c r="E327" s="229" t="s">
        <v>4189</v>
      </c>
      <c r="F327" s="230" t="s">
        <v>4190</v>
      </c>
      <c r="G327" s="231" t="s">
        <v>416</v>
      </c>
      <c r="H327" s="232">
        <v>40</v>
      </c>
      <c r="I327" s="233"/>
      <c r="J327" s="234">
        <f>ROUND(I327*H327,2)</f>
        <v>0</v>
      </c>
      <c r="K327" s="230" t="s">
        <v>230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2.0000000000000002E-05</v>
      </c>
      <c r="R327" s="237">
        <f>Q327*H327</f>
        <v>0.00080000000000000004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231</v>
      </c>
      <c r="AT327" s="239" t="s">
        <v>226</v>
      </c>
      <c r="AU327" s="239" t="s">
        <v>85</v>
      </c>
      <c r="AY327" s="18" t="s">
        <v>224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83</v>
      </c>
      <c r="BK327" s="240">
        <f>ROUND(I327*H327,2)</f>
        <v>0</v>
      </c>
      <c r="BL327" s="18" t="s">
        <v>231</v>
      </c>
      <c r="BM327" s="239" t="s">
        <v>4191</v>
      </c>
    </row>
    <row r="328" s="2" customFormat="1" ht="24.15" customHeight="1">
      <c r="A328" s="39"/>
      <c r="B328" s="40"/>
      <c r="C328" s="285" t="s">
        <v>654</v>
      </c>
      <c r="D328" s="285" t="s">
        <v>420</v>
      </c>
      <c r="E328" s="286" t="s">
        <v>4192</v>
      </c>
      <c r="F328" s="287" t="s">
        <v>4193</v>
      </c>
      <c r="G328" s="288" t="s">
        <v>416</v>
      </c>
      <c r="H328" s="289">
        <v>40.600000000000001</v>
      </c>
      <c r="I328" s="290"/>
      <c r="J328" s="291">
        <f>ROUND(I328*H328,2)</f>
        <v>0</v>
      </c>
      <c r="K328" s="287" t="s">
        <v>230</v>
      </c>
      <c r="L328" s="292"/>
      <c r="M328" s="293" t="s">
        <v>1</v>
      </c>
      <c r="N328" s="294" t="s">
        <v>41</v>
      </c>
      <c r="O328" s="92"/>
      <c r="P328" s="237">
        <f>O328*H328</f>
        <v>0</v>
      </c>
      <c r="Q328" s="237">
        <v>0.0073099999999999997</v>
      </c>
      <c r="R328" s="237">
        <f>Q328*H328</f>
        <v>0.29678599999999999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293</v>
      </c>
      <c r="AT328" s="239" t="s">
        <v>420</v>
      </c>
      <c r="AU328" s="239" t="s">
        <v>85</v>
      </c>
      <c r="AY328" s="18" t="s">
        <v>224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83</v>
      </c>
      <c r="BK328" s="240">
        <f>ROUND(I328*H328,2)</f>
        <v>0</v>
      </c>
      <c r="BL328" s="18" t="s">
        <v>231</v>
      </c>
      <c r="BM328" s="239" t="s">
        <v>4194</v>
      </c>
    </row>
    <row r="329" s="14" customFormat="1">
      <c r="A329" s="14"/>
      <c r="B329" s="252"/>
      <c r="C329" s="253"/>
      <c r="D329" s="243" t="s">
        <v>233</v>
      </c>
      <c r="E329" s="253"/>
      <c r="F329" s="255" t="s">
        <v>4195</v>
      </c>
      <c r="G329" s="253"/>
      <c r="H329" s="256">
        <v>40.600000000000001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233</v>
      </c>
      <c r="AU329" s="262" t="s">
        <v>85</v>
      </c>
      <c r="AV329" s="14" t="s">
        <v>85</v>
      </c>
      <c r="AW329" s="14" t="s">
        <v>4</v>
      </c>
      <c r="AX329" s="14" t="s">
        <v>83</v>
      </c>
      <c r="AY329" s="262" t="s">
        <v>224</v>
      </c>
    </row>
    <row r="330" s="2" customFormat="1" ht="24.15" customHeight="1">
      <c r="A330" s="39"/>
      <c r="B330" s="40"/>
      <c r="C330" s="228" t="s">
        <v>660</v>
      </c>
      <c r="D330" s="228" t="s">
        <v>226</v>
      </c>
      <c r="E330" s="229" t="s">
        <v>4196</v>
      </c>
      <c r="F330" s="230" t="s">
        <v>4197</v>
      </c>
      <c r="G330" s="231" t="s">
        <v>398</v>
      </c>
      <c r="H330" s="232">
        <v>1</v>
      </c>
      <c r="I330" s="233"/>
      <c r="J330" s="234">
        <f>ROUND(I330*H330,2)</f>
        <v>0</v>
      </c>
      <c r="K330" s="230" t="s">
        <v>230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231</v>
      </c>
      <c r="AT330" s="239" t="s">
        <v>226</v>
      </c>
      <c r="AU330" s="239" t="s">
        <v>85</v>
      </c>
      <c r="AY330" s="18" t="s">
        <v>224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231</v>
      </c>
      <c r="BM330" s="239" t="s">
        <v>4198</v>
      </c>
    </row>
    <row r="331" s="2" customFormat="1" ht="16.5" customHeight="1">
      <c r="A331" s="39"/>
      <c r="B331" s="40"/>
      <c r="C331" s="285" t="s">
        <v>665</v>
      </c>
      <c r="D331" s="285" t="s">
        <v>420</v>
      </c>
      <c r="E331" s="286" t="s">
        <v>4199</v>
      </c>
      <c r="F331" s="287" t="s">
        <v>4200</v>
      </c>
      <c r="G331" s="288" t="s">
        <v>398</v>
      </c>
      <c r="H331" s="289">
        <v>1</v>
      </c>
      <c r="I331" s="290"/>
      <c r="J331" s="291">
        <f>ROUND(I331*H331,2)</f>
        <v>0</v>
      </c>
      <c r="K331" s="287" t="s">
        <v>230</v>
      </c>
      <c r="L331" s="292"/>
      <c r="M331" s="293" t="s">
        <v>1</v>
      </c>
      <c r="N331" s="294" t="s">
        <v>41</v>
      </c>
      <c r="O331" s="92"/>
      <c r="P331" s="237">
        <f>O331*H331</f>
        <v>0</v>
      </c>
      <c r="Q331" s="237">
        <v>0.00080000000000000004</v>
      </c>
      <c r="R331" s="237">
        <f>Q331*H331</f>
        <v>0.00080000000000000004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293</v>
      </c>
      <c r="AT331" s="239" t="s">
        <v>420</v>
      </c>
      <c r="AU331" s="239" t="s">
        <v>85</v>
      </c>
      <c r="AY331" s="18" t="s">
        <v>224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83</v>
      </c>
      <c r="BK331" s="240">
        <f>ROUND(I331*H331,2)</f>
        <v>0</v>
      </c>
      <c r="BL331" s="18" t="s">
        <v>231</v>
      </c>
      <c r="BM331" s="239" t="s">
        <v>4201</v>
      </c>
    </row>
    <row r="332" s="2" customFormat="1" ht="24.15" customHeight="1">
      <c r="A332" s="39"/>
      <c r="B332" s="40"/>
      <c r="C332" s="228" t="s">
        <v>680</v>
      </c>
      <c r="D332" s="228" t="s">
        <v>226</v>
      </c>
      <c r="E332" s="229" t="s">
        <v>4202</v>
      </c>
      <c r="F332" s="230" t="s">
        <v>4203</v>
      </c>
      <c r="G332" s="231" t="s">
        <v>398</v>
      </c>
      <c r="H332" s="232">
        <v>1</v>
      </c>
      <c r="I332" s="233"/>
      <c r="J332" s="234">
        <f>ROUND(I332*H332,2)</f>
        <v>0</v>
      </c>
      <c r="K332" s="230" t="s">
        <v>230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231</v>
      </c>
      <c r="AT332" s="239" t="s">
        <v>226</v>
      </c>
      <c r="AU332" s="239" t="s">
        <v>85</v>
      </c>
      <c r="AY332" s="18" t="s">
        <v>224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231</v>
      </c>
      <c r="BM332" s="239" t="s">
        <v>4204</v>
      </c>
    </row>
    <row r="333" s="2" customFormat="1" ht="16.5" customHeight="1">
      <c r="A333" s="39"/>
      <c r="B333" s="40"/>
      <c r="C333" s="285" t="s">
        <v>685</v>
      </c>
      <c r="D333" s="285" t="s">
        <v>420</v>
      </c>
      <c r="E333" s="286" t="s">
        <v>4205</v>
      </c>
      <c r="F333" s="287" t="s">
        <v>4206</v>
      </c>
      <c r="G333" s="288" t="s">
        <v>398</v>
      </c>
      <c r="H333" s="289">
        <v>1</v>
      </c>
      <c r="I333" s="290"/>
      <c r="J333" s="291">
        <f>ROUND(I333*H333,2)</f>
        <v>0</v>
      </c>
      <c r="K333" s="287" t="s">
        <v>230</v>
      </c>
      <c r="L333" s="292"/>
      <c r="M333" s="293" t="s">
        <v>1</v>
      </c>
      <c r="N333" s="294" t="s">
        <v>41</v>
      </c>
      <c r="O333" s="92"/>
      <c r="P333" s="237">
        <f>O333*H333</f>
        <v>0</v>
      </c>
      <c r="Q333" s="237">
        <v>0.0020999999999999999</v>
      </c>
      <c r="R333" s="237">
        <f>Q333*H333</f>
        <v>0.0020999999999999999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293</v>
      </c>
      <c r="AT333" s="239" t="s">
        <v>420</v>
      </c>
      <c r="AU333" s="239" t="s">
        <v>85</v>
      </c>
      <c r="AY333" s="18" t="s">
        <v>224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83</v>
      </c>
      <c r="BK333" s="240">
        <f>ROUND(I333*H333,2)</f>
        <v>0</v>
      </c>
      <c r="BL333" s="18" t="s">
        <v>231</v>
      </c>
      <c r="BM333" s="239" t="s">
        <v>4207</v>
      </c>
    </row>
    <row r="334" s="2" customFormat="1" ht="21.75" customHeight="1">
      <c r="A334" s="39"/>
      <c r="B334" s="40"/>
      <c r="C334" s="228" t="s">
        <v>690</v>
      </c>
      <c r="D334" s="228" t="s">
        <v>226</v>
      </c>
      <c r="E334" s="229" t="s">
        <v>4208</v>
      </c>
      <c r="F334" s="230" t="s">
        <v>4209</v>
      </c>
      <c r="G334" s="231" t="s">
        <v>416</v>
      </c>
      <c r="H334" s="232">
        <v>132.5</v>
      </c>
      <c r="I334" s="233"/>
      <c r="J334" s="234">
        <f>ROUND(I334*H334,2)</f>
        <v>0</v>
      </c>
      <c r="K334" s="230" t="s">
        <v>230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231</v>
      </c>
      <c r="AT334" s="239" t="s">
        <v>226</v>
      </c>
      <c r="AU334" s="239" t="s">
        <v>85</v>
      </c>
      <c r="AY334" s="18" t="s">
        <v>224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231</v>
      </c>
      <c r="BM334" s="239" t="s">
        <v>4210</v>
      </c>
    </row>
    <row r="335" s="14" customFormat="1">
      <c r="A335" s="14"/>
      <c r="B335" s="252"/>
      <c r="C335" s="253"/>
      <c r="D335" s="243" t="s">
        <v>233</v>
      </c>
      <c r="E335" s="254" t="s">
        <v>1</v>
      </c>
      <c r="F335" s="255" t="s">
        <v>4211</v>
      </c>
      <c r="G335" s="253"/>
      <c r="H335" s="256">
        <v>132.5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233</v>
      </c>
      <c r="AU335" s="262" t="s">
        <v>85</v>
      </c>
      <c r="AV335" s="14" t="s">
        <v>85</v>
      </c>
      <c r="AW335" s="14" t="s">
        <v>32</v>
      </c>
      <c r="AX335" s="14" t="s">
        <v>83</v>
      </c>
      <c r="AY335" s="262" t="s">
        <v>224</v>
      </c>
    </row>
    <row r="336" s="2" customFormat="1" ht="24.15" customHeight="1">
      <c r="A336" s="39"/>
      <c r="B336" s="40"/>
      <c r="C336" s="228" t="s">
        <v>695</v>
      </c>
      <c r="D336" s="228" t="s">
        <v>226</v>
      </c>
      <c r="E336" s="229" t="s">
        <v>4212</v>
      </c>
      <c r="F336" s="230" t="s">
        <v>4213</v>
      </c>
      <c r="G336" s="231" t="s">
        <v>416</v>
      </c>
      <c r="H336" s="232">
        <v>40</v>
      </c>
      <c r="I336" s="233"/>
      <c r="J336" s="234">
        <f>ROUND(I336*H336,2)</f>
        <v>0</v>
      </c>
      <c r="K336" s="230" t="s">
        <v>230</v>
      </c>
      <c r="L336" s="45"/>
      <c r="M336" s="235" t="s">
        <v>1</v>
      </c>
      <c r="N336" s="236" t="s">
        <v>41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231</v>
      </c>
      <c r="AT336" s="239" t="s">
        <v>226</v>
      </c>
      <c r="AU336" s="239" t="s">
        <v>85</v>
      </c>
      <c r="AY336" s="18" t="s">
        <v>224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231</v>
      </c>
      <c r="BM336" s="239" t="s">
        <v>4214</v>
      </c>
    </row>
    <row r="337" s="2" customFormat="1" ht="24.15" customHeight="1">
      <c r="A337" s="39"/>
      <c r="B337" s="40"/>
      <c r="C337" s="228" t="s">
        <v>700</v>
      </c>
      <c r="D337" s="228" t="s">
        <v>226</v>
      </c>
      <c r="E337" s="229" t="s">
        <v>4215</v>
      </c>
      <c r="F337" s="230" t="s">
        <v>4216</v>
      </c>
      <c r="G337" s="231" t="s">
        <v>398</v>
      </c>
      <c r="H337" s="232">
        <v>3</v>
      </c>
      <c r="I337" s="233"/>
      <c r="J337" s="234">
        <f>ROUND(I337*H337,2)</f>
        <v>0</v>
      </c>
      <c r="K337" s="230" t="s">
        <v>230</v>
      </c>
      <c r="L337" s="45"/>
      <c r="M337" s="235" t="s">
        <v>1</v>
      </c>
      <c r="N337" s="236" t="s">
        <v>41</v>
      </c>
      <c r="O337" s="92"/>
      <c r="P337" s="237">
        <f>O337*H337</f>
        <v>0</v>
      </c>
      <c r="Q337" s="237">
        <v>1.92726</v>
      </c>
      <c r="R337" s="237">
        <f>Q337*H337</f>
        <v>5.7817799999999995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231</v>
      </c>
      <c r="AT337" s="239" t="s">
        <v>226</v>
      </c>
      <c r="AU337" s="239" t="s">
        <v>85</v>
      </c>
      <c r="AY337" s="18" t="s">
        <v>224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83</v>
      </c>
      <c r="BK337" s="240">
        <f>ROUND(I337*H337,2)</f>
        <v>0</v>
      </c>
      <c r="BL337" s="18" t="s">
        <v>231</v>
      </c>
      <c r="BM337" s="239" t="s">
        <v>4217</v>
      </c>
    </row>
    <row r="338" s="2" customFormat="1" ht="24.15" customHeight="1">
      <c r="A338" s="39"/>
      <c r="B338" s="40"/>
      <c r="C338" s="285" t="s">
        <v>705</v>
      </c>
      <c r="D338" s="285" t="s">
        <v>420</v>
      </c>
      <c r="E338" s="286" t="s">
        <v>4218</v>
      </c>
      <c r="F338" s="287" t="s">
        <v>4219</v>
      </c>
      <c r="G338" s="288" t="s">
        <v>398</v>
      </c>
      <c r="H338" s="289">
        <v>6</v>
      </c>
      <c r="I338" s="290"/>
      <c r="J338" s="291">
        <f>ROUND(I338*H338,2)</f>
        <v>0</v>
      </c>
      <c r="K338" s="287" t="s">
        <v>230</v>
      </c>
      <c r="L338" s="292"/>
      <c r="M338" s="293" t="s">
        <v>1</v>
      </c>
      <c r="N338" s="294" t="s">
        <v>41</v>
      </c>
      <c r="O338" s="92"/>
      <c r="P338" s="237">
        <f>O338*H338</f>
        <v>0</v>
      </c>
      <c r="Q338" s="237">
        <v>2.1000000000000001</v>
      </c>
      <c r="R338" s="237">
        <f>Q338*H338</f>
        <v>12.600000000000001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293</v>
      </c>
      <c r="AT338" s="239" t="s">
        <v>420</v>
      </c>
      <c r="AU338" s="239" t="s">
        <v>85</v>
      </c>
      <c r="AY338" s="18" t="s">
        <v>224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83</v>
      </c>
      <c r="BK338" s="240">
        <f>ROUND(I338*H338,2)</f>
        <v>0</v>
      </c>
      <c r="BL338" s="18" t="s">
        <v>231</v>
      </c>
      <c r="BM338" s="239" t="s">
        <v>4220</v>
      </c>
    </row>
    <row r="339" s="2" customFormat="1" ht="21.75" customHeight="1">
      <c r="A339" s="39"/>
      <c r="B339" s="40"/>
      <c r="C339" s="285" t="s">
        <v>729</v>
      </c>
      <c r="D339" s="285" t="s">
        <v>420</v>
      </c>
      <c r="E339" s="286" t="s">
        <v>4221</v>
      </c>
      <c r="F339" s="287" t="s">
        <v>4222</v>
      </c>
      <c r="G339" s="288" t="s">
        <v>398</v>
      </c>
      <c r="H339" s="289">
        <v>3</v>
      </c>
      <c r="I339" s="290"/>
      <c r="J339" s="291">
        <f>ROUND(I339*H339,2)</f>
        <v>0</v>
      </c>
      <c r="K339" s="287" t="s">
        <v>230</v>
      </c>
      <c r="L339" s="292"/>
      <c r="M339" s="293" t="s">
        <v>1</v>
      </c>
      <c r="N339" s="294" t="s">
        <v>41</v>
      </c>
      <c r="O339" s="92"/>
      <c r="P339" s="237">
        <f>O339*H339</f>
        <v>0</v>
      </c>
      <c r="Q339" s="237">
        <v>0.254</v>
      </c>
      <c r="R339" s="237">
        <f>Q339*H339</f>
        <v>0.76200000000000001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293</v>
      </c>
      <c r="AT339" s="239" t="s">
        <v>420</v>
      </c>
      <c r="AU339" s="239" t="s">
        <v>85</v>
      </c>
      <c r="AY339" s="18" t="s">
        <v>224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83</v>
      </c>
      <c r="BK339" s="240">
        <f>ROUND(I339*H339,2)</f>
        <v>0</v>
      </c>
      <c r="BL339" s="18" t="s">
        <v>231</v>
      </c>
      <c r="BM339" s="239" t="s">
        <v>4223</v>
      </c>
    </row>
    <row r="340" s="2" customFormat="1" ht="24.15" customHeight="1">
      <c r="A340" s="39"/>
      <c r="B340" s="40"/>
      <c r="C340" s="285" t="s">
        <v>749</v>
      </c>
      <c r="D340" s="285" t="s">
        <v>420</v>
      </c>
      <c r="E340" s="286" t="s">
        <v>4224</v>
      </c>
      <c r="F340" s="287" t="s">
        <v>4225</v>
      </c>
      <c r="G340" s="288" t="s">
        <v>398</v>
      </c>
      <c r="H340" s="289">
        <v>6</v>
      </c>
      <c r="I340" s="290"/>
      <c r="J340" s="291">
        <f>ROUND(I340*H340,2)</f>
        <v>0</v>
      </c>
      <c r="K340" s="287" t="s">
        <v>230</v>
      </c>
      <c r="L340" s="292"/>
      <c r="M340" s="293" t="s">
        <v>1</v>
      </c>
      <c r="N340" s="294" t="s">
        <v>41</v>
      </c>
      <c r="O340" s="92"/>
      <c r="P340" s="237">
        <f>O340*H340</f>
        <v>0</v>
      </c>
      <c r="Q340" s="237">
        <v>0.58499999999999996</v>
      </c>
      <c r="R340" s="237">
        <f>Q340*H340</f>
        <v>3.5099999999999998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293</v>
      </c>
      <c r="AT340" s="239" t="s">
        <v>420</v>
      </c>
      <c r="AU340" s="239" t="s">
        <v>85</v>
      </c>
      <c r="AY340" s="18" t="s">
        <v>224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83</v>
      </c>
      <c r="BK340" s="240">
        <f>ROUND(I340*H340,2)</f>
        <v>0</v>
      </c>
      <c r="BL340" s="18" t="s">
        <v>231</v>
      </c>
      <c r="BM340" s="239" t="s">
        <v>4226</v>
      </c>
    </row>
    <row r="341" s="2" customFormat="1" ht="24.15" customHeight="1">
      <c r="A341" s="39"/>
      <c r="B341" s="40"/>
      <c r="C341" s="285" t="s">
        <v>755</v>
      </c>
      <c r="D341" s="285" t="s">
        <v>420</v>
      </c>
      <c r="E341" s="286" t="s">
        <v>4152</v>
      </c>
      <c r="F341" s="287" t="s">
        <v>4153</v>
      </c>
      <c r="G341" s="288" t="s">
        <v>398</v>
      </c>
      <c r="H341" s="289">
        <v>1</v>
      </c>
      <c r="I341" s="290"/>
      <c r="J341" s="291">
        <f>ROUND(I341*H341,2)</f>
        <v>0</v>
      </c>
      <c r="K341" s="287" t="s">
        <v>230</v>
      </c>
      <c r="L341" s="292"/>
      <c r="M341" s="293" t="s">
        <v>1</v>
      </c>
      <c r="N341" s="294" t="s">
        <v>41</v>
      </c>
      <c r="O341" s="92"/>
      <c r="P341" s="237">
        <f>O341*H341</f>
        <v>0</v>
      </c>
      <c r="Q341" s="237">
        <v>0.068000000000000005</v>
      </c>
      <c r="R341" s="237">
        <f>Q341*H341</f>
        <v>0.068000000000000005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293</v>
      </c>
      <c r="AT341" s="239" t="s">
        <v>420</v>
      </c>
      <c r="AU341" s="239" t="s">
        <v>85</v>
      </c>
      <c r="AY341" s="18" t="s">
        <v>224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83</v>
      </c>
      <c r="BK341" s="240">
        <f>ROUND(I341*H341,2)</f>
        <v>0</v>
      </c>
      <c r="BL341" s="18" t="s">
        <v>231</v>
      </c>
      <c r="BM341" s="239" t="s">
        <v>4227</v>
      </c>
    </row>
    <row r="342" s="2" customFormat="1" ht="24.15" customHeight="1">
      <c r="A342" s="39"/>
      <c r="B342" s="40"/>
      <c r="C342" s="285" t="s">
        <v>769</v>
      </c>
      <c r="D342" s="285" t="s">
        <v>420</v>
      </c>
      <c r="E342" s="286" t="s">
        <v>4228</v>
      </c>
      <c r="F342" s="287" t="s">
        <v>4229</v>
      </c>
      <c r="G342" s="288" t="s">
        <v>398</v>
      </c>
      <c r="H342" s="289">
        <v>1</v>
      </c>
      <c r="I342" s="290"/>
      <c r="J342" s="291">
        <f>ROUND(I342*H342,2)</f>
        <v>0</v>
      </c>
      <c r="K342" s="287" t="s">
        <v>230</v>
      </c>
      <c r="L342" s="292"/>
      <c r="M342" s="293" t="s">
        <v>1</v>
      </c>
      <c r="N342" s="294" t="s">
        <v>41</v>
      </c>
      <c r="O342" s="92"/>
      <c r="P342" s="237">
        <f>O342*H342</f>
        <v>0</v>
      </c>
      <c r="Q342" s="237">
        <v>0.050999999999999997</v>
      </c>
      <c r="R342" s="237">
        <f>Q342*H342</f>
        <v>0.050999999999999997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293</v>
      </c>
      <c r="AT342" s="239" t="s">
        <v>420</v>
      </c>
      <c r="AU342" s="239" t="s">
        <v>85</v>
      </c>
      <c r="AY342" s="18" t="s">
        <v>224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231</v>
      </c>
      <c r="BM342" s="239" t="s">
        <v>4230</v>
      </c>
    </row>
    <row r="343" s="2" customFormat="1" ht="24.15" customHeight="1">
      <c r="A343" s="39"/>
      <c r="B343" s="40"/>
      <c r="C343" s="285" t="s">
        <v>774</v>
      </c>
      <c r="D343" s="285" t="s">
        <v>420</v>
      </c>
      <c r="E343" s="286" t="s">
        <v>4231</v>
      </c>
      <c r="F343" s="287" t="s">
        <v>4232</v>
      </c>
      <c r="G343" s="288" t="s">
        <v>398</v>
      </c>
      <c r="H343" s="289">
        <v>2</v>
      </c>
      <c r="I343" s="290"/>
      <c r="J343" s="291">
        <f>ROUND(I343*H343,2)</f>
        <v>0</v>
      </c>
      <c r="K343" s="287" t="s">
        <v>230</v>
      </c>
      <c r="L343" s="292"/>
      <c r="M343" s="293" t="s">
        <v>1</v>
      </c>
      <c r="N343" s="294" t="s">
        <v>41</v>
      </c>
      <c r="O343" s="92"/>
      <c r="P343" s="237">
        <f>O343*H343</f>
        <v>0</v>
      </c>
      <c r="Q343" s="237">
        <v>0.040000000000000001</v>
      </c>
      <c r="R343" s="237">
        <f>Q343*H343</f>
        <v>0.080000000000000002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293</v>
      </c>
      <c r="AT343" s="239" t="s">
        <v>420</v>
      </c>
      <c r="AU343" s="239" t="s">
        <v>85</v>
      </c>
      <c r="AY343" s="18" t="s">
        <v>224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83</v>
      </c>
      <c r="BK343" s="240">
        <f>ROUND(I343*H343,2)</f>
        <v>0</v>
      </c>
      <c r="BL343" s="18" t="s">
        <v>231</v>
      </c>
      <c r="BM343" s="239" t="s">
        <v>4233</v>
      </c>
    </row>
    <row r="344" s="2" customFormat="1" ht="24.15" customHeight="1">
      <c r="A344" s="39"/>
      <c r="B344" s="40"/>
      <c r="C344" s="285" t="s">
        <v>798</v>
      </c>
      <c r="D344" s="285" t="s">
        <v>420</v>
      </c>
      <c r="E344" s="286" t="s">
        <v>4234</v>
      </c>
      <c r="F344" s="287" t="s">
        <v>4235</v>
      </c>
      <c r="G344" s="288" t="s">
        <v>398</v>
      </c>
      <c r="H344" s="289">
        <v>19</v>
      </c>
      <c r="I344" s="290"/>
      <c r="J344" s="291">
        <f>ROUND(I344*H344,2)</f>
        <v>0</v>
      </c>
      <c r="K344" s="287" t="s">
        <v>230</v>
      </c>
      <c r="L344" s="292"/>
      <c r="M344" s="293" t="s">
        <v>1</v>
      </c>
      <c r="N344" s="294" t="s">
        <v>41</v>
      </c>
      <c r="O344" s="92"/>
      <c r="P344" s="237">
        <f>O344*H344</f>
        <v>0</v>
      </c>
      <c r="Q344" s="237">
        <v>0.002</v>
      </c>
      <c r="R344" s="237">
        <f>Q344*H344</f>
        <v>0.037999999999999999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293</v>
      </c>
      <c r="AT344" s="239" t="s">
        <v>420</v>
      </c>
      <c r="AU344" s="239" t="s">
        <v>85</v>
      </c>
      <c r="AY344" s="18" t="s">
        <v>224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83</v>
      </c>
      <c r="BK344" s="240">
        <f>ROUND(I344*H344,2)</f>
        <v>0</v>
      </c>
      <c r="BL344" s="18" t="s">
        <v>231</v>
      </c>
      <c r="BM344" s="239" t="s">
        <v>4236</v>
      </c>
    </row>
    <row r="345" s="2" customFormat="1" ht="33" customHeight="1">
      <c r="A345" s="39"/>
      <c r="B345" s="40"/>
      <c r="C345" s="228" t="s">
        <v>802</v>
      </c>
      <c r="D345" s="228" t="s">
        <v>226</v>
      </c>
      <c r="E345" s="229" t="s">
        <v>4237</v>
      </c>
      <c r="F345" s="230" t="s">
        <v>4238</v>
      </c>
      <c r="G345" s="231" t="s">
        <v>398</v>
      </c>
      <c r="H345" s="232">
        <v>3</v>
      </c>
      <c r="I345" s="233"/>
      <c r="J345" s="234">
        <f>ROUND(I345*H345,2)</f>
        <v>0</v>
      </c>
      <c r="K345" s="230" t="s">
        <v>230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2.1167600000000002</v>
      </c>
      <c r="R345" s="237">
        <f>Q345*H345</f>
        <v>6.3502800000000006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231</v>
      </c>
      <c r="AT345" s="239" t="s">
        <v>226</v>
      </c>
      <c r="AU345" s="239" t="s">
        <v>85</v>
      </c>
      <c r="AY345" s="18" t="s">
        <v>224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231</v>
      </c>
      <c r="BM345" s="239" t="s">
        <v>4239</v>
      </c>
    </row>
    <row r="346" s="2" customFormat="1" ht="24.15" customHeight="1">
      <c r="A346" s="39"/>
      <c r="B346" s="40"/>
      <c r="C346" s="228" t="s">
        <v>810</v>
      </c>
      <c r="D346" s="228" t="s">
        <v>226</v>
      </c>
      <c r="E346" s="229" t="s">
        <v>4240</v>
      </c>
      <c r="F346" s="230" t="s">
        <v>4241</v>
      </c>
      <c r="G346" s="231" t="s">
        <v>398</v>
      </c>
      <c r="H346" s="232">
        <v>2</v>
      </c>
      <c r="I346" s="233"/>
      <c r="J346" s="234">
        <f>ROUND(I346*H346,2)</f>
        <v>0</v>
      </c>
      <c r="K346" s="230" t="s">
        <v>230</v>
      </c>
      <c r="L346" s="45"/>
      <c r="M346" s="235" t="s">
        <v>1</v>
      </c>
      <c r="N346" s="236" t="s">
        <v>41</v>
      </c>
      <c r="O346" s="92"/>
      <c r="P346" s="237">
        <f>O346*H346</f>
        <v>0</v>
      </c>
      <c r="Q346" s="237">
        <v>0.010189999999999999</v>
      </c>
      <c r="R346" s="237">
        <f>Q346*H346</f>
        <v>0.020379999999999999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231</v>
      </c>
      <c r="AT346" s="239" t="s">
        <v>226</v>
      </c>
      <c r="AU346" s="239" t="s">
        <v>85</v>
      </c>
      <c r="AY346" s="18" t="s">
        <v>224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83</v>
      </c>
      <c r="BK346" s="240">
        <f>ROUND(I346*H346,2)</f>
        <v>0</v>
      </c>
      <c r="BL346" s="18" t="s">
        <v>231</v>
      </c>
      <c r="BM346" s="239" t="s">
        <v>4242</v>
      </c>
    </row>
    <row r="347" s="14" customFormat="1">
      <c r="A347" s="14"/>
      <c r="B347" s="252"/>
      <c r="C347" s="253"/>
      <c r="D347" s="243" t="s">
        <v>233</v>
      </c>
      <c r="E347" s="254" t="s">
        <v>1</v>
      </c>
      <c r="F347" s="255" t="s">
        <v>4243</v>
      </c>
      <c r="G347" s="253"/>
      <c r="H347" s="256">
        <v>2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233</v>
      </c>
      <c r="AU347" s="262" t="s">
        <v>85</v>
      </c>
      <c r="AV347" s="14" t="s">
        <v>85</v>
      </c>
      <c r="AW347" s="14" t="s">
        <v>32</v>
      </c>
      <c r="AX347" s="14" t="s">
        <v>83</v>
      </c>
      <c r="AY347" s="262" t="s">
        <v>224</v>
      </c>
    </row>
    <row r="348" s="2" customFormat="1" ht="21.75" customHeight="1">
      <c r="A348" s="39"/>
      <c r="B348" s="40"/>
      <c r="C348" s="285" t="s">
        <v>816</v>
      </c>
      <c r="D348" s="285" t="s">
        <v>420</v>
      </c>
      <c r="E348" s="286" t="s">
        <v>4221</v>
      </c>
      <c r="F348" s="287" t="s">
        <v>4222</v>
      </c>
      <c r="G348" s="288" t="s">
        <v>398</v>
      </c>
      <c r="H348" s="289">
        <v>1</v>
      </c>
      <c r="I348" s="290"/>
      <c r="J348" s="291">
        <f>ROUND(I348*H348,2)</f>
        <v>0</v>
      </c>
      <c r="K348" s="287" t="s">
        <v>230</v>
      </c>
      <c r="L348" s="292"/>
      <c r="M348" s="293" t="s">
        <v>1</v>
      </c>
      <c r="N348" s="294" t="s">
        <v>41</v>
      </c>
      <c r="O348" s="92"/>
      <c r="P348" s="237">
        <f>O348*H348</f>
        <v>0</v>
      </c>
      <c r="Q348" s="237">
        <v>0.254</v>
      </c>
      <c r="R348" s="237">
        <f>Q348*H348</f>
        <v>0.254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293</v>
      </c>
      <c r="AT348" s="239" t="s">
        <v>420</v>
      </c>
      <c r="AU348" s="239" t="s">
        <v>85</v>
      </c>
      <c r="AY348" s="18" t="s">
        <v>224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83</v>
      </c>
      <c r="BK348" s="240">
        <f>ROUND(I348*H348,2)</f>
        <v>0</v>
      </c>
      <c r="BL348" s="18" t="s">
        <v>231</v>
      </c>
      <c r="BM348" s="239" t="s">
        <v>4244</v>
      </c>
    </row>
    <row r="349" s="2" customFormat="1" ht="21.75" customHeight="1">
      <c r="A349" s="39"/>
      <c r="B349" s="40"/>
      <c r="C349" s="285" t="s">
        <v>828</v>
      </c>
      <c r="D349" s="285" t="s">
        <v>420</v>
      </c>
      <c r="E349" s="286" t="s">
        <v>4245</v>
      </c>
      <c r="F349" s="287" t="s">
        <v>4246</v>
      </c>
      <c r="G349" s="288" t="s">
        <v>398</v>
      </c>
      <c r="H349" s="289">
        <v>1</v>
      </c>
      <c r="I349" s="290"/>
      <c r="J349" s="291">
        <f>ROUND(I349*H349,2)</f>
        <v>0</v>
      </c>
      <c r="K349" s="287" t="s">
        <v>230</v>
      </c>
      <c r="L349" s="292"/>
      <c r="M349" s="293" t="s">
        <v>1</v>
      </c>
      <c r="N349" s="294" t="s">
        <v>41</v>
      </c>
      <c r="O349" s="92"/>
      <c r="P349" s="237">
        <f>O349*H349</f>
        <v>0</v>
      </c>
      <c r="Q349" s="237">
        <v>0.50600000000000001</v>
      </c>
      <c r="R349" s="237">
        <f>Q349*H349</f>
        <v>0.50600000000000001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293</v>
      </c>
      <c r="AT349" s="239" t="s">
        <v>420</v>
      </c>
      <c r="AU349" s="239" t="s">
        <v>85</v>
      </c>
      <c r="AY349" s="18" t="s">
        <v>224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83</v>
      </c>
      <c r="BK349" s="240">
        <f>ROUND(I349*H349,2)</f>
        <v>0</v>
      </c>
      <c r="BL349" s="18" t="s">
        <v>231</v>
      </c>
      <c r="BM349" s="239" t="s">
        <v>4247</v>
      </c>
    </row>
    <row r="350" s="2" customFormat="1" ht="24.15" customHeight="1">
      <c r="A350" s="39"/>
      <c r="B350" s="40"/>
      <c r="C350" s="285" t="s">
        <v>838</v>
      </c>
      <c r="D350" s="285" t="s">
        <v>420</v>
      </c>
      <c r="E350" s="286" t="s">
        <v>4234</v>
      </c>
      <c r="F350" s="287" t="s">
        <v>4235</v>
      </c>
      <c r="G350" s="288" t="s">
        <v>398</v>
      </c>
      <c r="H350" s="289">
        <v>4</v>
      </c>
      <c r="I350" s="290"/>
      <c r="J350" s="291">
        <f>ROUND(I350*H350,2)</f>
        <v>0</v>
      </c>
      <c r="K350" s="287" t="s">
        <v>230</v>
      </c>
      <c r="L350" s="292"/>
      <c r="M350" s="293" t="s">
        <v>1</v>
      </c>
      <c r="N350" s="294" t="s">
        <v>41</v>
      </c>
      <c r="O350" s="92"/>
      <c r="P350" s="237">
        <f>O350*H350</f>
        <v>0</v>
      </c>
      <c r="Q350" s="237">
        <v>0.002</v>
      </c>
      <c r="R350" s="237">
        <f>Q350*H350</f>
        <v>0.0080000000000000002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293</v>
      </c>
      <c r="AT350" s="239" t="s">
        <v>420</v>
      </c>
      <c r="AU350" s="239" t="s">
        <v>85</v>
      </c>
      <c r="AY350" s="18" t="s">
        <v>224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83</v>
      </c>
      <c r="BK350" s="240">
        <f>ROUND(I350*H350,2)</f>
        <v>0</v>
      </c>
      <c r="BL350" s="18" t="s">
        <v>231</v>
      </c>
      <c r="BM350" s="239" t="s">
        <v>4248</v>
      </c>
    </row>
    <row r="351" s="2" customFormat="1" ht="24.15" customHeight="1">
      <c r="A351" s="39"/>
      <c r="B351" s="40"/>
      <c r="C351" s="228" t="s">
        <v>842</v>
      </c>
      <c r="D351" s="228" t="s">
        <v>226</v>
      </c>
      <c r="E351" s="229" t="s">
        <v>4249</v>
      </c>
      <c r="F351" s="230" t="s">
        <v>4250</v>
      </c>
      <c r="G351" s="231" t="s">
        <v>398</v>
      </c>
      <c r="H351" s="232">
        <v>1</v>
      </c>
      <c r="I351" s="233"/>
      <c r="J351" s="234">
        <f>ROUND(I351*H351,2)</f>
        <v>0</v>
      </c>
      <c r="K351" s="230" t="s">
        <v>230</v>
      </c>
      <c r="L351" s="45"/>
      <c r="M351" s="235" t="s">
        <v>1</v>
      </c>
      <c r="N351" s="236" t="s">
        <v>41</v>
      </c>
      <c r="O351" s="92"/>
      <c r="P351" s="237">
        <f>O351*H351</f>
        <v>0</v>
      </c>
      <c r="Q351" s="237">
        <v>0.01248</v>
      </c>
      <c r="R351" s="237">
        <f>Q351*H351</f>
        <v>0.01248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231</v>
      </c>
      <c r="AT351" s="239" t="s">
        <v>226</v>
      </c>
      <c r="AU351" s="239" t="s">
        <v>85</v>
      </c>
      <c r="AY351" s="18" t="s">
        <v>224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83</v>
      </c>
      <c r="BK351" s="240">
        <f>ROUND(I351*H351,2)</f>
        <v>0</v>
      </c>
      <c r="BL351" s="18" t="s">
        <v>231</v>
      </c>
      <c r="BM351" s="239" t="s">
        <v>4251</v>
      </c>
    </row>
    <row r="352" s="14" customFormat="1">
      <c r="A352" s="14"/>
      <c r="B352" s="252"/>
      <c r="C352" s="253"/>
      <c r="D352" s="243" t="s">
        <v>233</v>
      </c>
      <c r="E352" s="254" t="s">
        <v>1</v>
      </c>
      <c r="F352" s="255" t="s">
        <v>4252</v>
      </c>
      <c r="G352" s="253"/>
      <c r="H352" s="256">
        <v>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2" t="s">
        <v>233</v>
      </c>
      <c r="AU352" s="262" t="s">
        <v>85</v>
      </c>
      <c r="AV352" s="14" t="s">
        <v>85</v>
      </c>
      <c r="AW352" s="14" t="s">
        <v>32</v>
      </c>
      <c r="AX352" s="14" t="s">
        <v>83</v>
      </c>
      <c r="AY352" s="262" t="s">
        <v>224</v>
      </c>
    </row>
    <row r="353" s="2" customFormat="1" ht="24.15" customHeight="1">
      <c r="A353" s="39"/>
      <c r="B353" s="40"/>
      <c r="C353" s="285" t="s">
        <v>846</v>
      </c>
      <c r="D353" s="285" t="s">
        <v>420</v>
      </c>
      <c r="E353" s="286" t="s">
        <v>4224</v>
      </c>
      <c r="F353" s="287" t="s">
        <v>4225</v>
      </c>
      <c r="G353" s="288" t="s">
        <v>398</v>
      </c>
      <c r="H353" s="289">
        <v>1</v>
      </c>
      <c r="I353" s="290"/>
      <c r="J353" s="291">
        <f>ROUND(I353*H353,2)</f>
        <v>0</v>
      </c>
      <c r="K353" s="287" t="s">
        <v>230</v>
      </c>
      <c r="L353" s="292"/>
      <c r="M353" s="293" t="s">
        <v>1</v>
      </c>
      <c r="N353" s="294" t="s">
        <v>41</v>
      </c>
      <c r="O353" s="92"/>
      <c r="P353" s="237">
        <f>O353*H353</f>
        <v>0</v>
      </c>
      <c r="Q353" s="237">
        <v>0.58499999999999996</v>
      </c>
      <c r="R353" s="237">
        <f>Q353*H353</f>
        <v>0.58499999999999996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293</v>
      </c>
      <c r="AT353" s="239" t="s">
        <v>420</v>
      </c>
      <c r="AU353" s="239" t="s">
        <v>85</v>
      </c>
      <c r="AY353" s="18" t="s">
        <v>224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231</v>
      </c>
      <c r="BM353" s="239" t="s">
        <v>4253</v>
      </c>
    </row>
    <row r="354" s="2" customFormat="1" ht="24.15" customHeight="1">
      <c r="A354" s="39"/>
      <c r="B354" s="40"/>
      <c r="C354" s="228" t="s">
        <v>848</v>
      </c>
      <c r="D354" s="228" t="s">
        <v>226</v>
      </c>
      <c r="E354" s="229" t="s">
        <v>4254</v>
      </c>
      <c r="F354" s="230" t="s">
        <v>4255</v>
      </c>
      <c r="G354" s="231" t="s">
        <v>398</v>
      </c>
      <c r="H354" s="232">
        <v>1</v>
      </c>
      <c r="I354" s="233"/>
      <c r="J354" s="234">
        <f>ROUND(I354*H354,2)</f>
        <v>0</v>
      </c>
      <c r="K354" s="230" t="s">
        <v>230</v>
      </c>
      <c r="L354" s="45"/>
      <c r="M354" s="235" t="s">
        <v>1</v>
      </c>
      <c r="N354" s="236" t="s">
        <v>41</v>
      </c>
      <c r="O354" s="92"/>
      <c r="P354" s="237">
        <f>O354*H354</f>
        <v>0</v>
      </c>
      <c r="Q354" s="237">
        <v>0.1056</v>
      </c>
      <c r="R354" s="237">
        <f>Q354*H354</f>
        <v>0.1056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231</v>
      </c>
      <c r="AT354" s="239" t="s">
        <v>226</v>
      </c>
      <c r="AU354" s="239" t="s">
        <v>85</v>
      </c>
      <c r="AY354" s="18" t="s">
        <v>224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83</v>
      </c>
      <c r="BK354" s="240">
        <f>ROUND(I354*H354,2)</f>
        <v>0</v>
      </c>
      <c r="BL354" s="18" t="s">
        <v>231</v>
      </c>
      <c r="BM354" s="239" t="s">
        <v>4256</v>
      </c>
    </row>
    <row r="355" s="2" customFormat="1" ht="24.15" customHeight="1">
      <c r="A355" s="39"/>
      <c r="B355" s="40"/>
      <c r="C355" s="228" t="s">
        <v>852</v>
      </c>
      <c r="D355" s="228" t="s">
        <v>226</v>
      </c>
      <c r="E355" s="229" t="s">
        <v>4257</v>
      </c>
      <c r="F355" s="230" t="s">
        <v>4258</v>
      </c>
      <c r="G355" s="231" t="s">
        <v>398</v>
      </c>
      <c r="H355" s="232">
        <v>1</v>
      </c>
      <c r="I355" s="233"/>
      <c r="J355" s="234">
        <f>ROUND(I355*H355,2)</f>
        <v>0</v>
      </c>
      <c r="K355" s="230" t="s">
        <v>230</v>
      </c>
      <c r="L355" s="45"/>
      <c r="M355" s="235" t="s">
        <v>1</v>
      </c>
      <c r="N355" s="236" t="s">
        <v>41</v>
      </c>
      <c r="O355" s="92"/>
      <c r="P355" s="237">
        <f>O355*H355</f>
        <v>0</v>
      </c>
      <c r="Q355" s="237">
        <v>0.10661</v>
      </c>
      <c r="R355" s="237">
        <f>Q355*H355</f>
        <v>0.10661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231</v>
      </c>
      <c r="AT355" s="239" t="s">
        <v>226</v>
      </c>
      <c r="AU355" s="239" t="s">
        <v>85</v>
      </c>
      <c r="AY355" s="18" t="s">
        <v>224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83</v>
      </c>
      <c r="BK355" s="240">
        <f>ROUND(I355*H355,2)</f>
        <v>0</v>
      </c>
      <c r="BL355" s="18" t="s">
        <v>231</v>
      </c>
      <c r="BM355" s="239" t="s">
        <v>4259</v>
      </c>
    </row>
    <row r="356" s="2" customFormat="1" ht="24.15" customHeight="1">
      <c r="A356" s="39"/>
      <c r="B356" s="40"/>
      <c r="C356" s="228" t="s">
        <v>856</v>
      </c>
      <c r="D356" s="228" t="s">
        <v>226</v>
      </c>
      <c r="E356" s="229" t="s">
        <v>4260</v>
      </c>
      <c r="F356" s="230" t="s">
        <v>4261</v>
      </c>
      <c r="G356" s="231" t="s">
        <v>398</v>
      </c>
      <c r="H356" s="232">
        <v>1</v>
      </c>
      <c r="I356" s="233"/>
      <c r="J356" s="234">
        <f>ROUND(I356*H356,2)</f>
        <v>0</v>
      </c>
      <c r="K356" s="230" t="s">
        <v>230</v>
      </c>
      <c r="L356" s="45"/>
      <c r="M356" s="235" t="s">
        <v>1</v>
      </c>
      <c r="N356" s="236" t="s">
        <v>41</v>
      </c>
      <c r="O356" s="92"/>
      <c r="P356" s="237">
        <f>O356*H356</f>
        <v>0</v>
      </c>
      <c r="Q356" s="237">
        <v>0.11217000000000001</v>
      </c>
      <c r="R356" s="237">
        <f>Q356*H356</f>
        <v>0.11217000000000001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231</v>
      </c>
      <c r="AT356" s="239" t="s">
        <v>226</v>
      </c>
      <c r="AU356" s="239" t="s">
        <v>85</v>
      </c>
      <c r="AY356" s="18" t="s">
        <v>224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83</v>
      </c>
      <c r="BK356" s="240">
        <f>ROUND(I356*H356,2)</f>
        <v>0</v>
      </c>
      <c r="BL356" s="18" t="s">
        <v>231</v>
      </c>
      <c r="BM356" s="239" t="s">
        <v>4262</v>
      </c>
    </row>
    <row r="357" s="2" customFormat="1" ht="24.15" customHeight="1">
      <c r="A357" s="39"/>
      <c r="B357" s="40"/>
      <c r="C357" s="228" t="s">
        <v>860</v>
      </c>
      <c r="D357" s="228" t="s">
        <v>226</v>
      </c>
      <c r="E357" s="229" t="s">
        <v>4263</v>
      </c>
      <c r="F357" s="230" t="s">
        <v>4264</v>
      </c>
      <c r="G357" s="231" t="s">
        <v>398</v>
      </c>
      <c r="H357" s="232">
        <v>3</v>
      </c>
      <c r="I357" s="233"/>
      <c r="J357" s="234">
        <f>ROUND(I357*H357,2)</f>
        <v>0</v>
      </c>
      <c r="K357" s="230" t="s">
        <v>230</v>
      </c>
      <c r="L357" s="45"/>
      <c r="M357" s="235" t="s">
        <v>1</v>
      </c>
      <c r="N357" s="236" t="s">
        <v>41</v>
      </c>
      <c r="O357" s="92"/>
      <c r="P357" s="237">
        <f>O357*H357</f>
        <v>0</v>
      </c>
      <c r="Q357" s="237">
        <v>0.024240000000000001</v>
      </c>
      <c r="R357" s="237">
        <f>Q357*H357</f>
        <v>0.072720000000000007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231</v>
      </c>
      <c r="AT357" s="239" t="s">
        <v>226</v>
      </c>
      <c r="AU357" s="239" t="s">
        <v>85</v>
      </c>
      <c r="AY357" s="18" t="s">
        <v>224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231</v>
      </c>
      <c r="BM357" s="239" t="s">
        <v>4265</v>
      </c>
    </row>
    <row r="358" s="2" customFormat="1" ht="24.15" customHeight="1">
      <c r="A358" s="39"/>
      <c r="B358" s="40"/>
      <c r="C358" s="228" t="s">
        <v>873</v>
      </c>
      <c r="D358" s="228" t="s">
        <v>226</v>
      </c>
      <c r="E358" s="229" t="s">
        <v>4266</v>
      </c>
      <c r="F358" s="230" t="s">
        <v>4267</v>
      </c>
      <c r="G358" s="231" t="s">
        <v>398</v>
      </c>
      <c r="H358" s="232">
        <v>3</v>
      </c>
      <c r="I358" s="233"/>
      <c r="J358" s="234">
        <f>ROUND(I358*H358,2)</f>
        <v>0</v>
      </c>
      <c r="K358" s="230" t="s">
        <v>230</v>
      </c>
      <c r="L358" s="45"/>
      <c r="M358" s="235" t="s">
        <v>1</v>
      </c>
      <c r="N358" s="236" t="s">
        <v>41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231</v>
      </c>
      <c r="AT358" s="239" t="s">
        <v>226</v>
      </c>
      <c r="AU358" s="239" t="s">
        <v>85</v>
      </c>
      <c r="AY358" s="18" t="s">
        <v>224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83</v>
      </c>
      <c r="BK358" s="240">
        <f>ROUND(I358*H358,2)</f>
        <v>0</v>
      </c>
      <c r="BL358" s="18" t="s">
        <v>231</v>
      </c>
      <c r="BM358" s="239" t="s">
        <v>4268</v>
      </c>
    </row>
    <row r="359" s="2" customFormat="1" ht="37.8" customHeight="1">
      <c r="A359" s="39"/>
      <c r="B359" s="40"/>
      <c r="C359" s="228" t="s">
        <v>876</v>
      </c>
      <c r="D359" s="228" t="s">
        <v>226</v>
      </c>
      <c r="E359" s="229" t="s">
        <v>4269</v>
      </c>
      <c r="F359" s="230" t="s">
        <v>4270</v>
      </c>
      <c r="G359" s="231" t="s">
        <v>229</v>
      </c>
      <c r="H359" s="232">
        <v>72.575999999999993</v>
      </c>
      <c r="I359" s="233"/>
      <c r="J359" s="234">
        <f>ROUND(I359*H359,2)</f>
        <v>0</v>
      </c>
      <c r="K359" s="230" t="s">
        <v>230</v>
      </c>
      <c r="L359" s="45"/>
      <c r="M359" s="235" t="s">
        <v>1</v>
      </c>
      <c r="N359" s="236" t="s">
        <v>41</v>
      </c>
      <c r="O359" s="92"/>
      <c r="P359" s="237">
        <f>O359*H359</f>
        <v>0</v>
      </c>
      <c r="Q359" s="237">
        <v>0.055120000000000002</v>
      </c>
      <c r="R359" s="237">
        <f>Q359*H359</f>
        <v>4.0003891199999995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231</v>
      </c>
      <c r="AT359" s="239" t="s">
        <v>226</v>
      </c>
      <c r="AU359" s="239" t="s">
        <v>85</v>
      </c>
      <c r="AY359" s="18" t="s">
        <v>224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83</v>
      </c>
      <c r="BK359" s="240">
        <f>ROUND(I359*H359,2)</f>
        <v>0</v>
      </c>
      <c r="BL359" s="18" t="s">
        <v>231</v>
      </c>
      <c r="BM359" s="239" t="s">
        <v>4271</v>
      </c>
    </row>
    <row r="360" s="13" customFormat="1">
      <c r="A360" s="13"/>
      <c r="B360" s="241"/>
      <c r="C360" s="242"/>
      <c r="D360" s="243" t="s">
        <v>233</v>
      </c>
      <c r="E360" s="244" t="s">
        <v>1</v>
      </c>
      <c r="F360" s="245" t="s">
        <v>4272</v>
      </c>
      <c r="G360" s="242"/>
      <c r="H360" s="244" t="s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233</v>
      </c>
      <c r="AU360" s="251" t="s">
        <v>85</v>
      </c>
      <c r="AV360" s="13" t="s">
        <v>83</v>
      </c>
      <c r="AW360" s="13" t="s">
        <v>32</v>
      </c>
      <c r="AX360" s="13" t="s">
        <v>76</v>
      </c>
      <c r="AY360" s="251" t="s">
        <v>224</v>
      </c>
    </row>
    <row r="361" s="13" customFormat="1">
      <c r="A361" s="13"/>
      <c r="B361" s="241"/>
      <c r="C361" s="242"/>
      <c r="D361" s="243" t="s">
        <v>233</v>
      </c>
      <c r="E361" s="244" t="s">
        <v>1</v>
      </c>
      <c r="F361" s="245" t="s">
        <v>4273</v>
      </c>
      <c r="G361" s="242"/>
      <c r="H361" s="244" t="s">
        <v>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233</v>
      </c>
      <c r="AU361" s="251" t="s">
        <v>85</v>
      </c>
      <c r="AV361" s="13" t="s">
        <v>83</v>
      </c>
      <c r="AW361" s="13" t="s">
        <v>32</v>
      </c>
      <c r="AX361" s="13" t="s">
        <v>76</v>
      </c>
      <c r="AY361" s="251" t="s">
        <v>224</v>
      </c>
    </row>
    <row r="362" s="13" customFormat="1">
      <c r="A362" s="13"/>
      <c r="B362" s="241"/>
      <c r="C362" s="242"/>
      <c r="D362" s="243" t="s">
        <v>233</v>
      </c>
      <c r="E362" s="244" t="s">
        <v>1</v>
      </c>
      <c r="F362" s="245" t="s">
        <v>4274</v>
      </c>
      <c r="G362" s="242"/>
      <c r="H362" s="244" t="s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233</v>
      </c>
      <c r="AU362" s="251" t="s">
        <v>85</v>
      </c>
      <c r="AV362" s="13" t="s">
        <v>83</v>
      </c>
      <c r="AW362" s="13" t="s">
        <v>32</v>
      </c>
      <c r="AX362" s="13" t="s">
        <v>76</v>
      </c>
      <c r="AY362" s="251" t="s">
        <v>224</v>
      </c>
    </row>
    <row r="363" s="14" customFormat="1">
      <c r="A363" s="14"/>
      <c r="B363" s="252"/>
      <c r="C363" s="253"/>
      <c r="D363" s="243" t="s">
        <v>233</v>
      </c>
      <c r="E363" s="254" t="s">
        <v>1</v>
      </c>
      <c r="F363" s="255" t="s">
        <v>4275</v>
      </c>
      <c r="G363" s="253"/>
      <c r="H363" s="256">
        <v>72.575999999999993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233</v>
      </c>
      <c r="AU363" s="262" t="s">
        <v>85</v>
      </c>
      <c r="AV363" s="14" t="s">
        <v>85</v>
      </c>
      <c r="AW363" s="14" t="s">
        <v>32</v>
      </c>
      <c r="AX363" s="14" t="s">
        <v>83</v>
      </c>
      <c r="AY363" s="262" t="s">
        <v>224</v>
      </c>
    </row>
    <row r="364" s="2" customFormat="1" ht="37.8" customHeight="1">
      <c r="A364" s="39"/>
      <c r="B364" s="40"/>
      <c r="C364" s="228" t="s">
        <v>880</v>
      </c>
      <c r="D364" s="228" t="s">
        <v>226</v>
      </c>
      <c r="E364" s="229" t="s">
        <v>4276</v>
      </c>
      <c r="F364" s="230" t="s">
        <v>4277</v>
      </c>
      <c r="G364" s="231" t="s">
        <v>398</v>
      </c>
      <c r="H364" s="232">
        <v>2</v>
      </c>
      <c r="I364" s="233"/>
      <c r="J364" s="234">
        <f>ROUND(I364*H364,2)</f>
        <v>0</v>
      </c>
      <c r="K364" s="230" t="s">
        <v>230</v>
      </c>
      <c r="L364" s="45"/>
      <c r="M364" s="235" t="s">
        <v>1</v>
      </c>
      <c r="N364" s="236" t="s">
        <v>41</v>
      </c>
      <c r="O364" s="92"/>
      <c r="P364" s="237">
        <f>O364*H364</f>
        <v>0</v>
      </c>
      <c r="Q364" s="237">
        <v>0.0935</v>
      </c>
      <c r="R364" s="237">
        <f>Q364*H364</f>
        <v>0.187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231</v>
      </c>
      <c r="AT364" s="239" t="s">
        <v>226</v>
      </c>
      <c r="AU364" s="239" t="s">
        <v>85</v>
      </c>
      <c r="AY364" s="18" t="s">
        <v>224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83</v>
      </c>
      <c r="BK364" s="240">
        <f>ROUND(I364*H364,2)</f>
        <v>0</v>
      </c>
      <c r="BL364" s="18" t="s">
        <v>231</v>
      </c>
      <c r="BM364" s="239" t="s">
        <v>4278</v>
      </c>
    </row>
    <row r="365" s="2" customFormat="1" ht="24.15" customHeight="1">
      <c r="A365" s="39"/>
      <c r="B365" s="40"/>
      <c r="C365" s="228" t="s">
        <v>882</v>
      </c>
      <c r="D365" s="228" t="s">
        <v>226</v>
      </c>
      <c r="E365" s="229" t="s">
        <v>4279</v>
      </c>
      <c r="F365" s="230" t="s">
        <v>4280</v>
      </c>
      <c r="G365" s="231" t="s">
        <v>398</v>
      </c>
      <c r="H365" s="232">
        <v>2</v>
      </c>
      <c r="I365" s="233"/>
      <c r="J365" s="234">
        <f>ROUND(I365*H365,2)</f>
        <v>0</v>
      </c>
      <c r="K365" s="230" t="s">
        <v>230</v>
      </c>
      <c r="L365" s="45"/>
      <c r="M365" s="235" t="s">
        <v>1</v>
      </c>
      <c r="N365" s="236" t="s">
        <v>41</v>
      </c>
      <c r="O365" s="92"/>
      <c r="P365" s="237">
        <f>O365*H365</f>
        <v>0</v>
      </c>
      <c r="Q365" s="237">
        <v>0.21734000000000001</v>
      </c>
      <c r="R365" s="237">
        <f>Q365*H365</f>
        <v>0.43468000000000001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231</v>
      </c>
      <c r="AT365" s="239" t="s">
        <v>226</v>
      </c>
      <c r="AU365" s="239" t="s">
        <v>85</v>
      </c>
      <c r="AY365" s="18" t="s">
        <v>224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83</v>
      </c>
      <c r="BK365" s="240">
        <f>ROUND(I365*H365,2)</f>
        <v>0</v>
      </c>
      <c r="BL365" s="18" t="s">
        <v>231</v>
      </c>
      <c r="BM365" s="239" t="s">
        <v>4281</v>
      </c>
    </row>
    <row r="366" s="13" customFormat="1">
      <c r="A366" s="13"/>
      <c r="B366" s="241"/>
      <c r="C366" s="242"/>
      <c r="D366" s="243" t="s">
        <v>233</v>
      </c>
      <c r="E366" s="244" t="s">
        <v>1</v>
      </c>
      <c r="F366" s="245" t="s">
        <v>4282</v>
      </c>
      <c r="G366" s="242"/>
      <c r="H366" s="244" t="s">
        <v>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233</v>
      </c>
      <c r="AU366" s="251" t="s">
        <v>85</v>
      </c>
      <c r="AV366" s="13" t="s">
        <v>83</v>
      </c>
      <c r="AW366" s="13" t="s">
        <v>32</v>
      </c>
      <c r="AX366" s="13" t="s">
        <v>76</v>
      </c>
      <c r="AY366" s="251" t="s">
        <v>224</v>
      </c>
    </row>
    <row r="367" s="14" customFormat="1">
      <c r="A367" s="14"/>
      <c r="B367" s="252"/>
      <c r="C367" s="253"/>
      <c r="D367" s="243" t="s">
        <v>233</v>
      </c>
      <c r="E367" s="254" t="s">
        <v>1</v>
      </c>
      <c r="F367" s="255" t="s">
        <v>85</v>
      </c>
      <c r="G367" s="253"/>
      <c r="H367" s="256">
        <v>2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2" t="s">
        <v>233</v>
      </c>
      <c r="AU367" s="262" t="s">
        <v>85</v>
      </c>
      <c r="AV367" s="14" t="s">
        <v>85</v>
      </c>
      <c r="AW367" s="14" t="s">
        <v>32</v>
      </c>
      <c r="AX367" s="14" t="s">
        <v>83</v>
      </c>
      <c r="AY367" s="262" t="s">
        <v>224</v>
      </c>
    </row>
    <row r="368" s="2" customFormat="1" ht="24.15" customHeight="1">
      <c r="A368" s="39"/>
      <c r="B368" s="40"/>
      <c r="C368" s="285" t="s">
        <v>887</v>
      </c>
      <c r="D368" s="285" t="s">
        <v>420</v>
      </c>
      <c r="E368" s="286" t="s">
        <v>4283</v>
      </c>
      <c r="F368" s="287" t="s">
        <v>4284</v>
      </c>
      <c r="G368" s="288" t="s">
        <v>398</v>
      </c>
      <c r="H368" s="289">
        <v>2</v>
      </c>
      <c r="I368" s="290"/>
      <c r="J368" s="291">
        <f>ROUND(I368*H368,2)</f>
        <v>0</v>
      </c>
      <c r="K368" s="287" t="s">
        <v>230</v>
      </c>
      <c r="L368" s="292"/>
      <c r="M368" s="293" t="s">
        <v>1</v>
      </c>
      <c r="N368" s="294" t="s">
        <v>41</v>
      </c>
      <c r="O368" s="92"/>
      <c r="P368" s="237">
        <f>O368*H368</f>
        <v>0</v>
      </c>
      <c r="Q368" s="237">
        <v>0.080000000000000002</v>
      </c>
      <c r="R368" s="237">
        <f>Q368*H368</f>
        <v>0.16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293</v>
      </c>
      <c r="AT368" s="239" t="s">
        <v>420</v>
      </c>
      <c r="AU368" s="239" t="s">
        <v>85</v>
      </c>
      <c r="AY368" s="18" t="s">
        <v>224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83</v>
      </c>
      <c r="BK368" s="240">
        <f>ROUND(I368*H368,2)</f>
        <v>0</v>
      </c>
      <c r="BL368" s="18" t="s">
        <v>231</v>
      </c>
      <c r="BM368" s="239" t="s">
        <v>4285</v>
      </c>
    </row>
    <row r="369" s="2" customFormat="1" ht="16.5" customHeight="1">
      <c r="A369" s="39"/>
      <c r="B369" s="40"/>
      <c r="C369" s="285" t="s">
        <v>892</v>
      </c>
      <c r="D369" s="285" t="s">
        <v>420</v>
      </c>
      <c r="E369" s="286" t="s">
        <v>4286</v>
      </c>
      <c r="F369" s="287" t="s">
        <v>4287</v>
      </c>
      <c r="G369" s="288" t="s">
        <v>398</v>
      </c>
      <c r="H369" s="289">
        <v>2</v>
      </c>
      <c r="I369" s="290"/>
      <c r="J369" s="291">
        <f>ROUND(I369*H369,2)</f>
        <v>0</v>
      </c>
      <c r="K369" s="287" t="s">
        <v>230</v>
      </c>
      <c r="L369" s="292"/>
      <c r="M369" s="293" t="s">
        <v>1</v>
      </c>
      <c r="N369" s="294" t="s">
        <v>41</v>
      </c>
      <c r="O369" s="92"/>
      <c r="P369" s="237">
        <f>O369*H369</f>
        <v>0</v>
      </c>
      <c r="Q369" s="237">
        <v>0.22</v>
      </c>
      <c r="R369" s="237">
        <f>Q369*H369</f>
        <v>0.44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293</v>
      </c>
      <c r="AT369" s="239" t="s">
        <v>420</v>
      </c>
      <c r="AU369" s="239" t="s">
        <v>85</v>
      </c>
      <c r="AY369" s="18" t="s">
        <v>224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83</v>
      </c>
      <c r="BK369" s="240">
        <f>ROUND(I369*H369,2)</f>
        <v>0</v>
      </c>
      <c r="BL369" s="18" t="s">
        <v>231</v>
      </c>
      <c r="BM369" s="239" t="s">
        <v>4288</v>
      </c>
    </row>
    <row r="370" s="2" customFormat="1" ht="24.15" customHeight="1">
      <c r="A370" s="39"/>
      <c r="B370" s="40"/>
      <c r="C370" s="228" t="s">
        <v>659</v>
      </c>
      <c r="D370" s="228" t="s">
        <v>226</v>
      </c>
      <c r="E370" s="229" t="s">
        <v>4279</v>
      </c>
      <c r="F370" s="230" t="s">
        <v>4280</v>
      </c>
      <c r="G370" s="231" t="s">
        <v>398</v>
      </c>
      <c r="H370" s="232">
        <v>7</v>
      </c>
      <c r="I370" s="233"/>
      <c r="J370" s="234">
        <f>ROUND(I370*H370,2)</f>
        <v>0</v>
      </c>
      <c r="K370" s="230" t="s">
        <v>230</v>
      </c>
      <c r="L370" s="45"/>
      <c r="M370" s="235" t="s">
        <v>1</v>
      </c>
      <c r="N370" s="236" t="s">
        <v>41</v>
      </c>
      <c r="O370" s="92"/>
      <c r="P370" s="237">
        <f>O370*H370</f>
        <v>0</v>
      </c>
      <c r="Q370" s="237">
        <v>0.21734000000000001</v>
      </c>
      <c r="R370" s="237">
        <f>Q370*H370</f>
        <v>1.52138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231</v>
      </c>
      <c r="AT370" s="239" t="s">
        <v>226</v>
      </c>
      <c r="AU370" s="239" t="s">
        <v>85</v>
      </c>
      <c r="AY370" s="18" t="s">
        <v>224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83</v>
      </c>
      <c r="BK370" s="240">
        <f>ROUND(I370*H370,2)</f>
        <v>0</v>
      </c>
      <c r="BL370" s="18" t="s">
        <v>231</v>
      </c>
      <c r="BM370" s="239" t="s">
        <v>4289</v>
      </c>
    </row>
    <row r="371" s="13" customFormat="1">
      <c r="A371" s="13"/>
      <c r="B371" s="241"/>
      <c r="C371" s="242"/>
      <c r="D371" s="243" t="s">
        <v>233</v>
      </c>
      <c r="E371" s="244" t="s">
        <v>1</v>
      </c>
      <c r="F371" s="245" t="s">
        <v>4290</v>
      </c>
      <c r="G371" s="242"/>
      <c r="H371" s="244" t="s">
        <v>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233</v>
      </c>
      <c r="AU371" s="251" t="s">
        <v>85</v>
      </c>
      <c r="AV371" s="13" t="s">
        <v>83</v>
      </c>
      <c r="AW371" s="13" t="s">
        <v>32</v>
      </c>
      <c r="AX371" s="13" t="s">
        <v>76</v>
      </c>
      <c r="AY371" s="251" t="s">
        <v>224</v>
      </c>
    </row>
    <row r="372" s="14" customFormat="1">
      <c r="A372" s="14"/>
      <c r="B372" s="252"/>
      <c r="C372" s="253"/>
      <c r="D372" s="243" t="s">
        <v>233</v>
      </c>
      <c r="E372" s="254" t="s">
        <v>1</v>
      </c>
      <c r="F372" s="255" t="s">
        <v>4291</v>
      </c>
      <c r="G372" s="253"/>
      <c r="H372" s="256">
        <v>7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233</v>
      </c>
      <c r="AU372" s="262" t="s">
        <v>85</v>
      </c>
      <c r="AV372" s="14" t="s">
        <v>85</v>
      </c>
      <c r="AW372" s="14" t="s">
        <v>32</v>
      </c>
      <c r="AX372" s="14" t="s">
        <v>83</v>
      </c>
      <c r="AY372" s="262" t="s">
        <v>224</v>
      </c>
    </row>
    <row r="373" s="2" customFormat="1" ht="24.15" customHeight="1">
      <c r="A373" s="39"/>
      <c r="B373" s="40"/>
      <c r="C373" s="285" t="s">
        <v>904</v>
      </c>
      <c r="D373" s="285" t="s">
        <v>420</v>
      </c>
      <c r="E373" s="286" t="s">
        <v>4292</v>
      </c>
      <c r="F373" s="287" t="s">
        <v>4293</v>
      </c>
      <c r="G373" s="288" t="s">
        <v>398</v>
      </c>
      <c r="H373" s="289">
        <v>7</v>
      </c>
      <c r="I373" s="290"/>
      <c r="J373" s="291">
        <f>ROUND(I373*H373,2)</f>
        <v>0</v>
      </c>
      <c r="K373" s="287" t="s">
        <v>230</v>
      </c>
      <c r="L373" s="292"/>
      <c r="M373" s="293" t="s">
        <v>1</v>
      </c>
      <c r="N373" s="294" t="s">
        <v>41</v>
      </c>
      <c r="O373" s="92"/>
      <c r="P373" s="237">
        <f>O373*H373</f>
        <v>0</v>
      </c>
      <c r="Q373" s="237">
        <v>0.045999999999999999</v>
      </c>
      <c r="R373" s="237">
        <f>Q373*H373</f>
        <v>0.32200000000000001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293</v>
      </c>
      <c r="AT373" s="239" t="s">
        <v>420</v>
      </c>
      <c r="AU373" s="239" t="s">
        <v>85</v>
      </c>
      <c r="AY373" s="18" t="s">
        <v>224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83</v>
      </c>
      <c r="BK373" s="240">
        <f>ROUND(I373*H373,2)</f>
        <v>0</v>
      </c>
      <c r="BL373" s="18" t="s">
        <v>231</v>
      </c>
      <c r="BM373" s="239" t="s">
        <v>4294</v>
      </c>
    </row>
    <row r="374" s="2" customFormat="1" ht="24.15" customHeight="1">
      <c r="A374" s="39"/>
      <c r="B374" s="40"/>
      <c r="C374" s="228" t="s">
        <v>910</v>
      </c>
      <c r="D374" s="228" t="s">
        <v>226</v>
      </c>
      <c r="E374" s="229" t="s">
        <v>4295</v>
      </c>
      <c r="F374" s="230" t="s">
        <v>4296</v>
      </c>
      <c r="G374" s="231" t="s">
        <v>398</v>
      </c>
      <c r="H374" s="232">
        <v>1</v>
      </c>
      <c r="I374" s="233"/>
      <c r="J374" s="234">
        <f>ROUND(I374*H374,2)</f>
        <v>0</v>
      </c>
      <c r="K374" s="230" t="s">
        <v>230</v>
      </c>
      <c r="L374" s="45"/>
      <c r="M374" s="235" t="s">
        <v>1</v>
      </c>
      <c r="N374" s="236" t="s">
        <v>41</v>
      </c>
      <c r="O374" s="92"/>
      <c r="P374" s="237">
        <f>O374*H374</f>
        <v>0</v>
      </c>
      <c r="Q374" s="237">
        <v>0.21734000000000001</v>
      </c>
      <c r="R374" s="237">
        <f>Q374*H374</f>
        <v>0.21734000000000001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231</v>
      </c>
      <c r="AT374" s="239" t="s">
        <v>226</v>
      </c>
      <c r="AU374" s="239" t="s">
        <v>85</v>
      </c>
      <c r="AY374" s="18" t="s">
        <v>224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83</v>
      </c>
      <c r="BK374" s="240">
        <f>ROUND(I374*H374,2)</f>
        <v>0</v>
      </c>
      <c r="BL374" s="18" t="s">
        <v>231</v>
      </c>
      <c r="BM374" s="239" t="s">
        <v>4297</v>
      </c>
    </row>
    <row r="375" s="14" customFormat="1">
      <c r="A375" s="14"/>
      <c r="B375" s="252"/>
      <c r="C375" s="253"/>
      <c r="D375" s="243" t="s">
        <v>233</v>
      </c>
      <c r="E375" s="254" t="s">
        <v>1</v>
      </c>
      <c r="F375" s="255" t="s">
        <v>4298</v>
      </c>
      <c r="G375" s="253"/>
      <c r="H375" s="256">
        <v>1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2" t="s">
        <v>233</v>
      </c>
      <c r="AU375" s="262" t="s">
        <v>85</v>
      </c>
      <c r="AV375" s="14" t="s">
        <v>85</v>
      </c>
      <c r="AW375" s="14" t="s">
        <v>32</v>
      </c>
      <c r="AX375" s="14" t="s">
        <v>83</v>
      </c>
      <c r="AY375" s="262" t="s">
        <v>224</v>
      </c>
    </row>
    <row r="376" s="2" customFormat="1" ht="24.15" customHeight="1">
      <c r="A376" s="39"/>
      <c r="B376" s="40"/>
      <c r="C376" s="285" t="s">
        <v>914</v>
      </c>
      <c r="D376" s="285" t="s">
        <v>420</v>
      </c>
      <c r="E376" s="286" t="s">
        <v>4299</v>
      </c>
      <c r="F376" s="287" t="s">
        <v>4300</v>
      </c>
      <c r="G376" s="288" t="s">
        <v>398</v>
      </c>
      <c r="H376" s="289">
        <v>1</v>
      </c>
      <c r="I376" s="290"/>
      <c r="J376" s="291">
        <f>ROUND(I376*H376,2)</f>
        <v>0</v>
      </c>
      <c r="K376" s="287" t="s">
        <v>230</v>
      </c>
      <c r="L376" s="292"/>
      <c r="M376" s="293" t="s">
        <v>1</v>
      </c>
      <c r="N376" s="294" t="s">
        <v>41</v>
      </c>
      <c r="O376" s="92"/>
      <c r="P376" s="237">
        <f>O376*H376</f>
        <v>0</v>
      </c>
      <c r="Q376" s="237">
        <v>0.19600000000000001</v>
      </c>
      <c r="R376" s="237">
        <f>Q376*H376</f>
        <v>0.19600000000000001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293</v>
      </c>
      <c r="AT376" s="239" t="s">
        <v>420</v>
      </c>
      <c r="AU376" s="239" t="s">
        <v>85</v>
      </c>
      <c r="AY376" s="18" t="s">
        <v>224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83</v>
      </c>
      <c r="BK376" s="240">
        <f>ROUND(I376*H376,2)</f>
        <v>0</v>
      </c>
      <c r="BL376" s="18" t="s">
        <v>231</v>
      </c>
      <c r="BM376" s="239" t="s">
        <v>4301</v>
      </c>
    </row>
    <row r="377" s="2" customFormat="1" ht="24.15" customHeight="1">
      <c r="A377" s="39"/>
      <c r="B377" s="40"/>
      <c r="C377" s="285" t="s">
        <v>919</v>
      </c>
      <c r="D377" s="285" t="s">
        <v>420</v>
      </c>
      <c r="E377" s="286" t="s">
        <v>4302</v>
      </c>
      <c r="F377" s="287" t="s">
        <v>4303</v>
      </c>
      <c r="G377" s="288" t="s">
        <v>398</v>
      </c>
      <c r="H377" s="289">
        <v>1</v>
      </c>
      <c r="I377" s="290"/>
      <c r="J377" s="291">
        <f>ROUND(I377*H377,2)</f>
        <v>0</v>
      </c>
      <c r="K377" s="287" t="s">
        <v>230</v>
      </c>
      <c r="L377" s="292"/>
      <c r="M377" s="293" t="s">
        <v>1</v>
      </c>
      <c r="N377" s="294" t="s">
        <v>41</v>
      </c>
      <c r="O377" s="92"/>
      <c r="P377" s="237">
        <f>O377*H377</f>
        <v>0</v>
      </c>
      <c r="Q377" s="237">
        <v>0.012</v>
      </c>
      <c r="R377" s="237">
        <f>Q377*H377</f>
        <v>0.012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293</v>
      </c>
      <c r="AT377" s="239" t="s">
        <v>420</v>
      </c>
      <c r="AU377" s="239" t="s">
        <v>85</v>
      </c>
      <c r="AY377" s="18" t="s">
        <v>224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83</v>
      </c>
      <c r="BK377" s="240">
        <f>ROUND(I377*H377,2)</f>
        <v>0</v>
      </c>
      <c r="BL377" s="18" t="s">
        <v>231</v>
      </c>
      <c r="BM377" s="239" t="s">
        <v>4304</v>
      </c>
    </row>
    <row r="378" s="2" customFormat="1" ht="16.5" customHeight="1">
      <c r="A378" s="39"/>
      <c r="B378" s="40"/>
      <c r="C378" s="285" t="s">
        <v>925</v>
      </c>
      <c r="D378" s="285" t="s">
        <v>420</v>
      </c>
      <c r="E378" s="286" t="s">
        <v>4305</v>
      </c>
      <c r="F378" s="287" t="s">
        <v>4306</v>
      </c>
      <c r="G378" s="288" t="s">
        <v>398</v>
      </c>
      <c r="H378" s="289">
        <v>1</v>
      </c>
      <c r="I378" s="290"/>
      <c r="J378" s="291">
        <f>ROUND(I378*H378,2)</f>
        <v>0</v>
      </c>
      <c r="K378" s="287" t="s">
        <v>230</v>
      </c>
      <c r="L378" s="292"/>
      <c r="M378" s="293" t="s">
        <v>1</v>
      </c>
      <c r="N378" s="294" t="s">
        <v>41</v>
      </c>
      <c r="O378" s="92"/>
      <c r="P378" s="237">
        <f>O378*H378</f>
        <v>0</v>
      </c>
      <c r="Q378" s="237">
        <v>0.001</v>
      </c>
      <c r="R378" s="237">
        <f>Q378*H378</f>
        <v>0.001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293</v>
      </c>
      <c r="AT378" s="239" t="s">
        <v>420</v>
      </c>
      <c r="AU378" s="239" t="s">
        <v>85</v>
      </c>
      <c r="AY378" s="18" t="s">
        <v>224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83</v>
      </c>
      <c r="BK378" s="240">
        <f>ROUND(I378*H378,2)</f>
        <v>0</v>
      </c>
      <c r="BL378" s="18" t="s">
        <v>231</v>
      </c>
      <c r="BM378" s="239" t="s">
        <v>4307</v>
      </c>
    </row>
    <row r="379" s="2" customFormat="1" ht="16.5" customHeight="1">
      <c r="A379" s="39"/>
      <c r="B379" s="40"/>
      <c r="C379" s="285" t="s">
        <v>930</v>
      </c>
      <c r="D379" s="285" t="s">
        <v>420</v>
      </c>
      <c r="E379" s="286" t="s">
        <v>4286</v>
      </c>
      <c r="F379" s="287" t="s">
        <v>4287</v>
      </c>
      <c r="G379" s="288" t="s">
        <v>398</v>
      </c>
      <c r="H379" s="289">
        <v>1</v>
      </c>
      <c r="I379" s="290"/>
      <c r="J379" s="291">
        <f>ROUND(I379*H379,2)</f>
        <v>0</v>
      </c>
      <c r="K379" s="287" t="s">
        <v>230</v>
      </c>
      <c r="L379" s="292"/>
      <c r="M379" s="293" t="s">
        <v>1</v>
      </c>
      <c r="N379" s="294" t="s">
        <v>41</v>
      </c>
      <c r="O379" s="92"/>
      <c r="P379" s="237">
        <f>O379*H379</f>
        <v>0</v>
      </c>
      <c r="Q379" s="237">
        <v>0.22</v>
      </c>
      <c r="R379" s="237">
        <f>Q379*H379</f>
        <v>0.22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293</v>
      </c>
      <c r="AT379" s="239" t="s">
        <v>420</v>
      </c>
      <c r="AU379" s="239" t="s">
        <v>85</v>
      </c>
      <c r="AY379" s="18" t="s">
        <v>224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83</v>
      </c>
      <c r="BK379" s="240">
        <f>ROUND(I379*H379,2)</f>
        <v>0</v>
      </c>
      <c r="BL379" s="18" t="s">
        <v>231</v>
      </c>
      <c r="BM379" s="239" t="s">
        <v>4308</v>
      </c>
    </row>
    <row r="380" s="2" customFormat="1" ht="21.75" customHeight="1">
      <c r="A380" s="39"/>
      <c r="B380" s="40"/>
      <c r="C380" s="228" t="s">
        <v>934</v>
      </c>
      <c r="D380" s="228" t="s">
        <v>226</v>
      </c>
      <c r="E380" s="229" t="s">
        <v>4309</v>
      </c>
      <c r="F380" s="230" t="s">
        <v>4310</v>
      </c>
      <c r="G380" s="231" t="s">
        <v>229</v>
      </c>
      <c r="H380" s="232">
        <v>5.8140000000000001</v>
      </c>
      <c r="I380" s="233"/>
      <c r="J380" s="234">
        <f>ROUND(I380*H380,2)</f>
        <v>0</v>
      </c>
      <c r="K380" s="230" t="s">
        <v>230</v>
      </c>
      <c r="L380" s="45"/>
      <c r="M380" s="235" t="s">
        <v>1</v>
      </c>
      <c r="N380" s="236" t="s">
        <v>41</v>
      </c>
      <c r="O380" s="92"/>
      <c r="P380" s="237">
        <f>O380*H380</f>
        <v>0</v>
      </c>
      <c r="Q380" s="237">
        <v>2.5018699999999998</v>
      </c>
      <c r="R380" s="237">
        <f>Q380*H380</f>
        <v>14.54587218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231</v>
      </c>
      <c r="AT380" s="239" t="s">
        <v>226</v>
      </c>
      <c r="AU380" s="239" t="s">
        <v>85</v>
      </c>
      <c r="AY380" s="18" t="s">
        <v>224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83</v>
      </c>
      <c r="BK380" s="240">
        <f>ROUND(I380*H380,2)</f>
        <v>0</v>
      </c>
      <c r="BL380" s="18" t="s">
        <v>231</v>
      </c>
      <c r="BM380" s="239" t="s">
        <v>4311</v>
      </c>
    </row>
    <row r="381" s="13" customFormat="1">
      <c r="A381" s="13"/>
      <c r="B381" s="241"/>
      <c r="C381" s="242"/>
      <c r="D381" s="243" t="s">
        <v>233</v>
      </c>
      <c r="E381" s="244" t="s">
        <v>1</v>
      </c>
      <c r="F381" s="245" t="s">
        <v>4312</v>
      </c>
      <c r="G381" s="242"/>
      <c r="H381" s="244" t="s">
        <v>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233</v>
      </c>
      <c r="AU381" s="251" t="s">
        <v>85</v>
      </c>
      <c r="AV381" s="13" t="s">
        <v>83</v>
      </c>
      <c r="AW381" s="13" t="s">
        <v>32</v>
      </c>
      <c r="AX381" s="13" t="s">
        <v>76</v>
      </c>
      <c r="AY381" s="251" t="s">
        <v>224</v>
      </c>
    </row>
    <row r="382" s="14" customFormat="1">
      <c r="A382" s="14"/>
      <c r="B382" s="252"/>
      <c r="C382" s="253"/>
      <c r="D382" s="243" t="s">
        <v>233</v>
      </c>
      <c r="E382" s="254" t="s">
        <v>1</v>
      </c>
      <c r="F382" s="255" t="s">
        <v>4313</v>
      </c>
      <c r="G382" s="253"/>
      <c r="H382" s="256">
        <v>14.586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2" t="s">
        <v>233</v>
      </c>
      <c r="AU382" s="262" t="s">
        <v>85</v>
      </c>
      <c r="AV382" s="14" t="s">
        <v>85</v>
      </c>
      <c r="AW382" s="14" t="s">
        <v>32</v>
      </c>
      <c r="AX382" s="14" t="s">
        <v>76</v>
      </c>
      <c r="AY382" s="262" t="s">
        <v>224</v>
      </c>
    </row>
    <row r="383" s="14" customFormat="1">
      <c r="A383" s="14"/>
      <c r="B383" s="252"/>
      <c r="C383" s="253"/>
      <c r="D383" s="243" t="s">
        <v>233</v>
      </c>
      <c r="E383" s="254" t="s">
        <v>1</v>
      </c>
      <c r="F383" s="255" t="s">
        <v>4314</v>
      </c>
      <c r="G383" s="253"/>
      <c r="H383" s="256">
        <v>-8.7720000000000002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2" t="s">
        <v>233</v>
      </c>
      <c r="AU383" s="262" t="s">
        <v>85</v>
      </c>
      <c r="AV383" s="14" t="s">
        <v>85</v>
      </c>
      <c r="AW383" s="14" t="s">
        <v>32</v>
      </c>
      <c r="AX383" s="14" t="s">
        <v>76</v>
      </c>
      <c r="AY383" s="262" t="s">
        <v>224</v>
      </c>
    </row>
    <row r="384" s="15" customFormat="1">
      <c r="A384" s="15"/>
      <c r="B384" s="263"/>
      <c r="C384" s="264"/>
      <c r="D384" s="243" t="s">
        <v>233</v>
      </c>
      <c r="E384" s="265" t="s">
        <v>1</v>
      </c>
      <c r="F384" s="266" t="s">
        <v>237</v>
      </c>
      <c r="G384" s="264"/>
      <c r="H384" s="267">
        <v>5.8140000000000001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3" t="s">
        <v>233</v>
      </c>
      <c r="AU384" s="273" t="s">
        <v>85</v>
      </c>
      <c r="AV384" s="15" t="s">
        <v>231</v>
      </c>
      <c r="AW384" s="15" t="s">
        <v>32</v>
      </c>
      <c r="AX384" s="15" t="s">
        <v>83</v>
      </c>
      <c r="AY384" s="273" t="s">
        <v>224</v>
      </c>
    </row>
    <row r="385" s="12" customFormat="1" ht="22.8" customHeight="1">
      <c r="A385" s="12"/>
      <c r="B385" s="212"/>
      <c r="C385" s="213"/>
      <c r="D385" s="214" t="s">
        <v>75</v>
      </c>
      <c r="E385" s="226" t="s">
        <v>303</v>
      </c>
      <c r="F385" s="226" t="s">
        <v>2795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SUM(P386:P390)</f>
        <v>0</v>
      </c>
      <c r="Q385" s="220"/>
      <c r="R385" s="221">
        <f>SUM(R386:R390)</f>
        <v>7.065000000000001E-05</v>
      </c>
      <c r="S385" s="220"/>
      <c r="T385" s="222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83</v>
      </c>
      <c r="AT385" s="224" t="s">
        <v>75</v>
      </c>
      <c r="AU385" s="224" t="s">
        <v>83</v>
      </c>
      <c r="AY385" s="223" t="s">
        <v>224</v>
      </c>
      <c r="BK385" s="225">
        <f>SUM(BK386:BK390)</f>
        <v>0</v>
      </c>
    </row>
    <row r="386" s="2" customFormat="1" ht="21.75" customHeight="1">
      <c r="A386" s="39"/>
      <c r="B386" s="40"/>
      <c r="C386" s="228" t="s">
        <v>939</v>
      </c>
      <c r="D386" s="228" t="s">
        <v>226</v>
      </c>
      <c r="E386" s="229" t="s">
        <v>4315</v>
      </c>
      <c r="F386" s="230" t="s">
        <v>4316</v>
      </c>
      <c r="G386" s="231" t="s">
        <v>229</v>
      </c>
      <c r="H386" s="232">
        <v>13.763999999999999</v>
      </c>
      <c r="I386" s="233"/>
      <c r="J386" s="234">
        <f>ROUND(I386*H386,2)</f>
        <v>0</v>
      </c>
      <c r="K386" s="230" t="s">
        <v>230</v>
      </c>
      <c r="L386" s="45"/>
      <c r="M386" s="235" t="s">
        <v>1</v>
      </c>
      <c r="N386" s="236" t="s">
        <v>41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231</v>
      </c>
      <c r="AT386" s="239" t="s">
        <v>226</v>
      </c>
      <c r="AU386" s="239" t="s">
        <v>85</v>
      </c>
      <c r="AY386" s="18" t="s">
        <v>224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83</v>
      </c>
      <c r="BK386" s="240">
        <f>ROUND(I386*H386,2)</f>
        <v>0</v>
      </c>
      <c r="BL386" s="18" t="s">
        <v>231</v>
      </c>
      <c r="BM386" s="239" t="s">
        <v>4317</v>
      </c>
    </row>
    <row r="387" s="14" customFormat="1">
      <c r="A387" s="14"/>
      <c r="B387" s="252"/>
      <c r="C387" s="253"/>
      <c r="D387" s="243" t="s">
        <v>233</v>
      </c>
      <c r="E387" s="254" t="s">
        <v>1</v>
      </c>
      <c r="F387" s="255" t="s">
        <v>4318</v>
      </c>
      <c r="G387" s="253"/>
      <c r="H387" s="256">
        <v>13.763999999999999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2" t="s">
        <v>233</v>
      </c>
      <c r="AU387" s="262" t="s">
        <v>85</v>
      </c>
      <c r="AV387" s="14" t="s">
        <v>85</v>
      </c>
      <c r="AW387" s="14" t="s">
        <v>32</v>
      </c>
      <c r="AX387" s="14" t="s">
        <v>83</v>
      </c>
      <c r="AY387" s="262" t="s">
        <v>224</v>
      </c>
    </row>
    <row r="388" s="2" customFormat="1" ht="16.5" customHeight="1">
      <c r="A388" s="39"/>
      <c r="B388" s="40"/>
      <c r="C388" s="285" t="s">
        <v>943</v>
      </c>
      <c r="D388" s="285" t="s">
        <v>420</v>
      </c>
      <c r="E388" s="286" t="s">
        <v>4319</v>
      </c>
      <c r="F388" s="287" t="s">
        <v>4320</v>
      </c>
      <c r="G388" s="288" t="s">
        <v>229</v>
      </c>
      <c r="H388" s="289">
        <v>13.763999999999999</v>
      </c>
      <c r="I388" s="290"/>
      <c r="J388" s="291">
        <f>ROUND(I388*H388,2)</f>
        <v>0</v>
      </c>
      <c r="K388" s="287" t="s">
        <v>230</v>
      </c>
      <c r="L388" s="292"/>
      <c r="M388" s="293" t="s">
        <v>1</v>
      </c>
      <c r="N388" s="294" t="s">
        <v>41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293</v>
      </c>
      <c r="AT388" s="239" t="s">
        <v>420</v>
      </c>
      <c r="AU388" s="239" t="s">
        <v>85</v>
      </c>
      <c r="AY388" s="18" t="s">
        <v>224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83</v>
      </c>
      <c r="BK388" s="240">
        <f>ROUND(I388*H388,2)</f>
        <v>0</v>
      </c>
      <c r="BL388" s="18" t="s">
        <v>231</v>
      </c>
      <c r="BM388" s="239" t="s">
        <v>4321</v>
      </c>
    </row>
    <row r="389" s="2" customFormat="1" ht="24.15" customHeight="1">
      <c r="A389" s="39"/>
      <c r="B389" s="40"/>
      <c r="C389" s="228" t="s">
        <v>947</v>
      </c>
      <c r="D389" s="228" t="s">
        <v>226</v>
      </c>
      <c r="E389" s="229" t="s">
        <v>4322</v>
      </c>
      <c r="F389" s="230" t="s">
        <v>4323</v>
      </c>
      <c r="G389" s="231" t="s">
        <v>296</v>
      </c>
      <c r="H389" s="232">
        <v>7.0650000000000004</v>
      </c>
      <c r="I389" s="233"/>
      <c r="J389" s="234">
        <f>ROUND(I389*H389,2)</f>
        <v>0</v>
      </c>
      <c r="K389" s="230" t="s">
        <v>230</v>
      </c>
      <c r="L389" s="45"/>
      <c r="M389" s="235" t="s">
        <v>1</v>
      </c>
      <c r="N389" s="236" t="s">
        <v>41</v>
      </c>
      <c r="O389" s="92"/>
      <c r="P389" s="237">
        <f>O389*H389</f>
        <v>0</v>
      </c>
      <c r="Q389" s="237">
        <v>1.0000000000000001E-05</v>
      </c>
      <c r="R389" s="237">
        <f>Q389*H389</f>
        <v>7.065000000000001E-05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231</v>
      </c>
      <c r="AT389" s="239" t="s">
        <v>226</v>
      </c>
      <c r="AU389" s="239" t="s">
        <v>85</v>
      </c>
      <c r="AY389" s="18" t="s">
        <v>224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83</v>
      </c>
      <c r="BK389" s="240">
        <f>ROUND(I389*H389,2)</f>
        <v>0</v>
      </c>
      <c r="BL389" s="18" t="s">
        <v>231</v>
      </c>
      <c r="BM389" s="239" t="s">
        <v>4324</v>
      </c>
    </row>
    <row r="390" s="14" customFormat="1">
      <c r="A390" s="14"/>
      <c r="B390" s="252"/>
      <c r="C390" s="253"/>
      <c r="D390" s="243" t="s">
        <v>233</v>
      </c>
      <c r="E390" s="254" t="s">
        <v>1</v>
      </c>
      <c r="F390" s="255" t="s">
        <v>4325</v>
      </c>
      <c r="G390" s="253"/>
      <c r="H390" s="256">
        <v>7.0650000000000004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2" t="s">
        <v>233</v>
      </c>
      <c r="AU390" s="262" t="s">
        <v>85</v>
      </c>
      <c r="AV390" s="14" t="s">
        <v>85</v>
      </c>
      <c r="AW390" s="14" t="s">
        <v>32</v>
      </c>
      <c r="AX390" s="14" t="s">
        <v>83</v>
      </c>
      <c r="AY390" s="262" t="s">
        <v>224</v>
      </c>
    </row>
    <row r="391" s="12" customFormat="1" ht="22.8" customHeight="1">
      <c r="A391" s="12"/>
      <c r="B391" s="212"/>
      <c r="C391" s="213"/>
      <c r="D391" s="214" t="s">
        <v>75</v>
      </c>
      <c r="E391" s="226" t="s">
        <v>1233</v>
      </c>
      <c r="F391" s="226" t="s">
        <v>1234</v>
      </c>
      <c r="G391" s="213"/>
      <c r="H391" s="213"/>
      <c r="I391" s="216"/>
      <c r="J391" s="227">
        <f>BK391</f>
        <v>0</v>
      </c>
      <c r="K391" s="213"/>
      <c r="L391" s="218"/>
      <c r="M391" s="219"/>
      <c r="N391" s="220"/>
      <c r="O391" s="220"/>
      <c r="P391" s="221">
        <f>P392</f>
        <v>0</v>
      </c>
      <c r="Q391" s="220"/>
      <c r="R391" s="221">
        <f>R392</f>
        <v>0</v>
      </c>
      <c r="S391" s="220"/>
      <c r="T391" s="222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83</v>
      </c>
      <c r="AT391" s="224" t="s">
        <v>75</v>
      </c>
      <c r="AU391" s="224" t="s">
        <v>83</v>
      </c>
      <c r="AY391" s="223" t="s">
        <v>224</v>
      </c>
      <c r="BK391" s="225">
        <f>BK392</f>
        <v>0</v>
      </c>
    </row>
    <row r="392" s="2" customFormat="1" ht="24.15" customHeight="1">
      <c r="A392" s="39"/>
      <c r="B392" s="40"/>
      <c r="C392" s="228" t="s">
        <v>951</v>
      </c>
      <c r="D392" s="228" t="s">
        <v>226</v>
      </c>
      <c r="E392" s="229" t="s">
        <v>2484</v>
      </c>
      <c r="F392" s="230" t="s">
        <v>2485</v>
      </c>
      <c r="G392" s="231" t="s">
        <v>332</v>
      </c>
      <c r="H392" s="232">
        <v>478.62799999999999</v>
      </c>
      <c r="I392" s="233"/>
      <c r="J392" s="234">
        <f>ROUND(I392*H392,2)</f>
        <v>0</v>
      </c>
      <c r="K392" s="230" t="s">
        <v>230</v>
      </c>
      <c r="L392" s="45"/>
      <c r="M392" s="235" t="s">
        <v>1</v>
      </c>
      <c r="N392" s="236" t="s">
        <v>41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231</v>
      </c>
      <c r="AT392" s="239" t="s">
        <v>226</v>
      </c>
      <c r="AU392" s="239" t="s">
        <v>85</v>
      </c>
      <c r="AY392" s="18" t="s">
        <v>224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83</v>
      </c>
      <c r="BK392" s="240">
        <f>ROUND(I392*H392,2)</f>
        <v>0</v>
      </c>
      <c r="BL392" s="18" t="s">
        <v>231</v>
      </c>
      <c r="BM392" s="239" t="s">
        <v>4326</v>
      </c>
    </row>
    <row r="393" s="12" customFormat="1" ht="25.92" customHeight="1">
      <c r="A393" s="12"/>
      <c r="B393" s="212"/>
      <c r="C393" s="213"/>
      <c r="D393" s="214" t="s">
        <v>75</v>
      </c>
      <c r="E393" s="215" t="s">
        <v>1239</v>
      </c>
      <c r="F393" s="215" t="s">
        <v>1240</v>
      </c>
      <c r="G393" s="213"/>
      <c r="H393" s="213"/>
      <c r="I393" s="216"/>
      <c r="J393" s="217">
        <f>BK393</f>
        <v>0</v>
      </c>
      <c r="K393" s="213"/>
      <c r="L393" s="218"/>
      <c r="M393" s="219"/>
      <c r="N393" s="220"/>
      <c r="O393" s="220"/>
      <c r="P393" s="221">
        <f>P394</f>
        <v>0</v>
      </c>
      <c r="Q393" s="220"/>
      <c r="R393" s="221">
        <f>R394</f>
        <v>0.045520400000000003</v>
      </c>
      <c r="S393" s="220"/>
      <c r="T393" s="222">
        <f>T394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3" t="s">
        <v>85</v>
      </c>
      <c r="AT393" s="224" t="s">
        <v>75</v>
      </c>
      <c r="AU393" s="224" t="s">
        <v>76</v>
      </c>
      <c r="AY393" s="223" t="s">
        <v>224</v>
      </c>
      <c r="BK393" s="225">
        <f>BK394</f>
        <v>0</v>
      </c>
    </row>
    <row r="394" s="12" customFormat="1" ht="22.8" customHeight="1">
      <c r="A394" s="12"/>
      <c r="B394" s="212"/>
      <c r="C394" s="213"/>
      <c r="D394" s="214" t="s">
        <v>75</v>
      </c>
      <c r="E394" s="226" t="s">
        <v>1241</v>
      </c>
      <c r="F394" s="226" t="s">
        <v>1242</v>
      </c>
      <c r="G394" s="213"/>
      <c r="H394" s="213"/>
      <c r="I394" s="216"/>
      <c r="J394" s="227">
        <f>BK394</f>
        <v>0</v>
      </c>
      <c r="K394" s="213"/>
      <c r="L394" s="218"/>
      <c r="M394" s="219"/>
      <c r="N394" s="220"/>
      <c r="O394" s="220"/>
      <c r="P394" s="221">
        <f>SUM(P395:P403)</f>
        <v>0</v>
      </c>
      <c r="Q394" s="220"/>
      <c r="R394" s="221">
        <f>SUM(R395:R403)</f>
        <v>0.045520400000000003</v>
      </c>
      <c r="S394" s="220"/>
      <c r="T394" s="222">
        <f>SUM(T395:T403)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3" t="s">
        <v>85</v>
      </c>
      <c r="AT394" s="224" t="s">
        <v>75</v>
      </c>
      <c r="AU394" s="224" t="s">
        <v>83</v>
      </c>
      <c r="AY394" s="223" t="s">
        <v>224</v>
      </c>
      <c r="BK394" s="225">
        <f>SUM(BK395:BK403)</f>
        <v>0</v>
      </c>
    </row>
    <row r="395" s="2" customFormat="1" ht="24.15" customHeight="1">
      <c r="A395" s="39"/>
      <c r="B395" s="40"/>
      <c r="C395" s="228" t="s">
        <v>2745</v>
      </c>
      <c r="D395" s="228" t="s">
        <v>226</v>
      </c>
      <c r="E395" s="229" t="s">
        <v>4327</v>
      </c>
      <c r="F395" s="230" t="s">
        <v>4328</v>
      </c>
      <c r="G395" s="231" t="s">
        <v>296</v>
      </c>
      <c r="H395" s="232">
        <v>7.0650000000000004</v>
      </c>
      <c r="I395" s="233"/>
      <c r="J395" s="234">
        <f>ROUND(I395*H395,2)</f>
        <v>0</v>
      </c>
      <c r="K395" s="230" t="s">
        <v>230</v>
      </c>
      <c r="L395" s="45"/>
      <c r="M395" s="235" t="s">
        <v>1</v>
      </c>
      <c r="N395" s="236" t="s">
        <v>41</v>
      </c>
      <c r="O395" s="92"/>
      <c r="P395" s="237">
        <f>O395*H395</f>
        <v>0</v>
      </c>
      <c r="Q395" s="237">
        <v>0</v>
      </c>
      <c r="R395" s="237">
        <f>Q395*H395</f>
        <v>0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363</v>
      </c>
      <c r="AT395" s="239" t="s">
        <v>226</v>
      </c>
      <c r="AU395" s="239" t="s">
        <v>85</v>
      </c>
      <c r="AY395" s="18" t="s">
        <v>224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83</v>
      </c>
      <c r="BK395" s="240">
        <f>ROUND(I395*H395,2)</f>
        <v>0</v>
      </c>
      <c r="BL395" s="18" t="s">
        <v>363</v>
      </c>
      <c r="BM395" s="239" t="s">
        <v>4329</v>
      </c>
    </row>
    <row r="396" s="13" customFormat="1">
      <c r="A396" s="13"/>
      <c r="B396" s="241"/>
      <c r="C396" s="242"/>
      <c r="D396" s="243" t="s">
        <v>233</v>
      </c>
      <c r="E396" s="244" t="s">
        <v>1</v>
      </c>
      <c r="F396" s="245" t="s">
        <v>3976</v>
      </c>
      <c r="G396" s="242"/>
      <c r="H396" s="244" t="s">
        <v>1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233</v>
      </c>
      <c r="AU396" s="251" t="s">
        <v>85</v>
      </c>
      <c r="AV396" s="13" t="s">
        <v>83</v>
      </c>
      <c r="AW396" s="13" t="s">
        <v>32</v>
      </c>
      <c r="AX396" s="13" t="s">
        <v>76</v>
      </c>
      <c r="AY396" s="251" t="s">
        <v>224</v>
      </c>
    </row>
    <row r="397" s="14" customFormat="1">
      <c r="A397" s="14"/>
      <c r="B397" s="252"/>
      <c r="C397" s="253"/>
      <c r="D397" s="243" t="s">
        <v>233</v>
      </c>
      <c r="E397" s="254" t="s">
        <v>1</v>
      </c>
      <c r="F397" s="255" t="s">
        <v>4325</v>
      </c>
      <c r="G397" s="253"/>
      <c r="H397" s="256">
        <v>7.0650000000000004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2" t="s">
        <v>233</v>
      </c>
      <c r="AU397" s="262" t="s">
        <v>85</v>
      </c>
      <c r="AV397" s="14" t="s">
        <v>85</v>
      </c>
      <c r="AW397" s="14" t="s">
        <v>32</v>
      </c>
      <c r="AX397" s="14" t="s">
        <v>83</v>
      </c>
      <c r="AY397" s="262" t="s">
        <v>224</v>
      </c>
    </row>
    <row r="398" s="2" customFormat="1" ht="16.5" customHeight="1">
      <c r="A398" s="39"/>
      <c r="B398" s="40"/>
      <c r="C398" s="285" t="s">
        <v>963</v>
      </c>
      <c r="D398" s="285" t="s">
        <v>420</v>
      </c>
      <c r="E398" s="286" t="s">
        <v>1248</v>
      </c>
      <c r="F398" s="287" t="s">
        <v>1249</v>
      </c>
      <c r="G398" s="288" t="s">
        <v>332</v>
      </c>
      <c r="H398" s="289">
        <v>0.002</v>
      </c>
      <c r="I398" s="290"/>
      <c r="J398" s="291">
        <f>ROUND(I398*H398,2)</f>
        <v>0</v>
      </c>
      <c r="K398" s="287" t="s">
        <v>230</v>
      </c>
      <c r="L398" s="292"/>
      <c r="M398" s="293" t="s">
        <v>1</v>
      </c>
      <c r="N398" s="294" t="s">
        <v>41</v>
      </c>
      <c r="O398" s="92"/>
      <c r="P398" s="237">
        <f>O398*H398</f>
        <v>0</v>
      </c>
      <c r="Q398" s="237">
        <v>1</v>
      </c>
      <c r="R398" s="237">
        <f>Q398*H398</f>
        <v>0.002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480</v>
      </c>
      <c r="AT398" s="239" t="s">
        <v>420</v>
      </c>
      <c r="AU398" s="239" t="s">
        <v>85</v>
      </c>
      <c r="AY398" s="18" t="s">
        <v>224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83</v>
      </c>
      <c r="BK398" s="240">
        <f>ROUND(I398*H398,2)</f>
        <v>0</v>
      </c>
      <c r="BL398" s="18" t="s">
        <v>363</v>
      </c>
      <c r="BM398" s="239" t="s">
        <v>4330</v>
      </c>
    </row>
    <row r="399" s="14" customFormat="1">
      <c r="A399" s="14"/>
      <c r="B399" s="252"/>
      <c r="C399" s="253"/>
      <c r="D399" s="243" t="s">
        <v>233</v>
      </c>
      <c r="E399" s="253"/>
      <c r="F399" s="255" t="s">
        <v>4331</v>
      </c>
      <c r="G399" s="253"/>
      <c r="H399" s="256">
        <v>0.002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233</v>
      </c>
      <c r="AU399" s="262" t="s">
        <v>85</v>
      </c>
      <c r="AV399" s="14" t="s">
        <v>85</v>
      </c>
      <c r="AW399" s="14" t="s">
        <v>4</v>
      </c>
      <c r="AX399" s="14" t="s">
        <v>83</v>
      </c>
      <c r="AY399" s="262" t="s">
        <v>224</v>
      </c>
    </row>
    <row r="400" s="2" customFormat="1" ht="21.75" customHeight="1">
      <c r="A400" s="39"/>
      <c r="B400" s="40"/>
      <c r="C400" s="228" t="s">
        <v>969</v>
      </c>
      <c r="D400" s="228" t="s">
        <v>226</v>
      </c>
      <c r="E400" s="229" t="s">
        <v>4332</v>
      </c>
      <c r="F400" s="230" t="s">
        <v>4333</v>
      </c>
      <c r="G400" s="231" t="s">
        <v>296</v>
      </c>
      <c r="H400" s="232">
        <v>7.0650000000000004</v>
      </c>
      <c r="I400" s="233"/>
      <c r="J400" s="234">
        <f>ROUND(I400*H400,2)</f>
        <v>0</v>
      </c>
      <c r="K400" s="230" t="s">
        <v>230</v>
      </c>
      <c r="L400" s="45"/>
      <c r="M400" s="235" t="s">
        <v>1</v>
      </c>
      <c r="N400" s="236" t="s">
        <v>41</v>
      </c>
      <c r="O400" s="92"/>
      <c r="P400" s="237">
        <f>O400*H400</f>
        <v>0</v>
      </c>
      <c r="Q400" s="237">
        <v>0.00040000000000000002</v>
      </c>
      <c r="R400" s="237">
        <f>Q400*H400</f>
        <v>0.0028260000000000004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363</v>
      </c>
      <c r="AT400" s="239" t="s">
        <v>226</v>
      </c>
      <c r="AU400" s="239" t="s">
        <v>85</v>
      </c>
      <c r="AY400" s="18" t="s">
        <v>224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83</v>
      </c>
      <c r="BK400" s="240">
        <f>ROUND(I400*H400,2)</f>
        <v>0</v>
      </c>
      <c r="BL400" s="18" t="s">
        <v>363</v>
      </c>
      <c r="BM400" s="239" t="s">
        <v>4334</v>
      </c>
    </row>
    <row r="401" s="2" customFormat="1" ht="37.8" customHeight="1">
      <c r="A401" s="39"/>
      <c r="B401" s="40"/>
      <c r="C401" s="285" t="s">
        <v>974</v>
      </c>
      <c r="D401" s="285" t="s">
        <v>420</v>
      </c>
      <c r="E401" s="286" t="s">
        <v>4335</v>
      </c>
      <c r="F401" s="287" t="s">
        <v>4336</v>
      </c>
      <c r="G401" s="288" t="s">
        <v>296</v>
      </c>
      <c r="H401" s="289">
        <v>8.4779999999999998</v>
      </c>
      <c r="I401" s="290"/>
      <c r="J401" s="291">
        <f>ROUND(I401*H401,2)</f>
        <v>0</v>
      </c>
      <c r="K401" s="287" t="s">
        <v>230</v>
      </c>
      <c r="L401" s="292"/>
      <c r="M401" s="293" t="s">
        <v>1</v>
      </c>
      <c r="N401" s="294" t="s">
        <v>41</v>
      </c>
      <c r="O401" s="92"/>
      <c r="P401" s="237">
        <f>O401*H401</f>
        <v>0</v>
      </c>
      <c r="Q401" s="237">
        <v>0.0047999999999999996</v>
      </c>
      <c r="R401" s="237">
        <f>Q401*H401</f>
        <v>0.040694399999999999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480</v>
      </c>
      <c r="AT401" s="239" t="s">
        <v>420</v>
      </c>
      <c r="AU401" s="239" t="s">
        <v>85</v>
      </c>
      <c r="AY401" s="18" t="s">
        <v>224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83</v>
      </c>
      <c r="BK401" s="240">
        <f>ROUND(I401*H401,2)</f>
        <v>0</v>
      </c>
      <c r="BL401" s="18" t="s">
        <v>363</v>
      </c>
      <c r="BM401" s="239" t="s">
        <v>4337</v>
      </c>
    </row>
    <row r="402" s="14" customFormat="1">
      <c r="A402" s="14"/>
      <c r="B402" s="252"/>
      <c r="C402" s="253"/>
      <c r="D402" s="243" t="s">
        <v>233</v>
      </c>
      <c r="E402" s="253"/>
      <c r="F402" s="255" t="s">
        <v>4338</v>
      </c>
      <c r="G402" s="253"/>
      <c r="H402" s="256">
        <v>8.4779999999999998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2" t="s">
        <v>233</v>
      </c>
      <c r="AU402" s="262" t="s">
        <v>85</v>
      </c>
      <c r="AV402" s="14" t="s">
        <v>85</v>
      </c>
      <c r="AW402" s="14" t="s">
        <v>4</v>
      </c>
      <c r="AX402" s="14" t="s">
        <v>83</v>
      </c>
      <c r="AY402" s="262" t="s">
        <v>224</v>
      </c>
    </row>
    <row r="403" s="2" customFormat="1" ht="24.15" customHeight="1">
      <c r="A403" s="39"/>
      <c r="B403" s="40"/>
      <c r="C403" s="228" t="s">
        <v>978</v>
      </c>
      <c r="D403" s="228" t="s">
        <v>226</v>
      </c>
      <c r="E403" s="229" t="s">
        <v>4339</v>
      </c>
      <c r="F403" s="230" t="s">
        <v>4340</v>
      </c>
      <c r="G403" s="231" t="s">
        <v>332</v>
      </c>
      <c r="H403" s="232">
        <v>0.045999999999999999</v>
      </c>
      <c r="I403" s="233"/>
      <c r="J403" s="234">
        <f>ROUND(I403*H403,2)</f>
        <v>0</v>
      </c>
      <c r="K403" s="230" t="s">
        <v>230</v>
      </c>
      <c r="L403" s="45"/>
      <c r="M403" s="235" t="s">
        <v>1</v>
      </c>
      <c r="N403" s="236" t="s">
        <v>41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363</v>
      </c>
      <c r="AT403" s="239" t="s">
        <v>226</v>
      </c>
      <c r="AU403" s="239" t="s">
        <v>85</v>
      </c>
      <c r="AY403" s="18" t="s">
        <v>224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83</v>
      </c>
      <c r="BK403" s="240">
        <f>ROUND(I403*H403,2)</f>
        <v>0</v>
      </c>
      <c r="BL403" s="18" t="s">
        <v>363</v>
      </c>
      <c r="BM403" s="239" t="s">
        <v>4341</v>
      </c>
    </row>
    <row r="404" s="12" customFormat="1" ht="25.92" customHeight="1">
      <c r="A404" s="12"/>
      <c r="B404" s="212"/>
      <c r="C404" s="213"/>
      <c r="D404" s="214" t="s">
        <v>75</v>
      </c>
      <c r="E404" s="215" t="s">
        <v>4342</v>
      </c>
      <c r="F404" s="215" t="s">
        <v>141</v>
      </c>
      <c r="G404" s="213"/>
      <c r="H404" s="213"/>
      <c r="I404" s="216"/>
      <c r="J404" s="217">
        <f>BK404</f>
        <v>0</v>
      </c>
      <c r="K404" s="213"/>
      <c r="L404" s="218"/>
      <c r="M404" s="219"/>
      <c r="N404" s="220"/>
      <c r="O404" s="220"/>
      <c r="P404" s="221">
        <f>P405</f>
        <v>0</v>
      </c>
      <c r="Q404" s="220"/>
      <c r="R404" s="221">
        <f>R405</f>
        <v>0</v>
      </c>
      <c r="S404" s="220"/>
      <c r="T404" s="222">
        <f>T405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3" t="s">
        <v>264</v>
      </c>
      <c r="AT404" s="224" t="s">
        <v>75</v>
      </c>
      <c r="AU404" s="224" t="s">
        <v>76</v>
      </c>
      <c r="AY404" s="223" t="s">
        <v>224</v>
      </c>
      <c r="BK404" s="225">
        <f>BK405</f>
        <v>0</v>
      </c>
    </row>
    <row r="405" s="12" customFormat="1" ht="22.8" customHeight="1">
      <c r="A405" s="12"/>
      <c r="B405" s="212"/>
      <c r="C405" s="213"/>
      <c r="D405" s="214" t="s">
        <v>75</v>
      </c>
      <c r="E405" s="226" t="s">
        <v>4343</v>
      </c>
      <c r="F405" s="226" t="s">
        <v>4344</v>
      </c>
      <c r="G405" s="213"/>
      <c r="H405" s="213"/>
      <c r="I405" s="216"/>
      <c r="J405" s="227">
        <f>BK405</f>
        <v>0</v>
      </c>
      <c r="K405" s="213"/>
      <c r="L405" s="218"/>
      <c r="M405" s="219"/>
      <c r="N405" s="220"/>
      <c r="O405" s="220"/>
      <c r="P405" s="221">
        <f>SUM(P406:P407)</f>
        <v>0</v>
      </c>
      <c r="Q405" s="220"/>
      <c r="R405" s="221">
        <f>SUM(R406:R407)</f>
        <v>0</v>
      </c>
      <c r="S405" s="220"/>
      <c r="T405" s="222">
        <f>SUM(T406:T407)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3" t="s">
        <v>264</v>
      </c>
      <c r="AT405" s="224" t="s">
        <v>75</v>
      </c>
      <c r="AU405" s="224" t="s">
        <v>83</v>
      </c>
      <c r="AY405" s="223" t="s">
        <v>224</v>
      </c>
      <c r="BK405" s="225">
        <f>SUM(BK406:BK407)</f>
        <v>0</v>
      </c>
    </row>
    <row r="406" s="2" customFormat="1" ht="16.5" customHeight="1">
      <c r="A406" s="39"/>
      <c r="B406" s="40"/>
      <c r="C406" s="228" t="s">
        <v>982</v>
      </c>
      <c r="D406" s="228" t="s">
        <v>226</v>
      </c>
      <c r="E406" s="229" t="s">
        <v>4345</v>
      </c>
      <c r="F406" s="230" t="s">
        <v>4346</v>
      </c>
      <c r="G406" s="231" t="s">
        <v>3053</v>
      </c>
      <c r="H406" s="232">
        <v>1</v>
      </c>
      <c r="I406" s="233"/>
      <c r="J406" s="234">
        <f>ROUND(I406*H406,2)</f>
        <v>0</v>
      </c>
      <c r="K406" s="230" t="s">
        <v>230</v>
      </c>
      <c r="L406" s="45"/>
      <c r="M406" s="235" t="s">
        <v>1</v>
      </c>
      <c r="N406" s="236" t="s">
        <v>41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4347</v>
      </c>
      <c r="AT406" s="239" t="s">
        <v>226</v>
      </c>
      <c r="AU406" s="239" t="s">
        <v>85</v>
      </c>
      <c r="AY406" s="18" t="s">
        <v>224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83</v>
      </c>
      <c r="BK406" s="240">
        <f>ROUND(I406*H406,2)</f>
        <v>0</v>
      </c>
      <c r="BL406" s="18" t="s">
        <v>4347</v>
      </c>
      <c r="BM406" s="239" t="s">
        <v>4348</v>
      </c>
    </row>
    <row r="407" s="2" customFormat="1" ht="16.5" customHeight="1">
      <c r="A407" s="39"/>
      <c r="B407" s="40"/>
      <c r="C407" s="228" t="s">
        <v>986</v>
      </c>
      <c r="D407" s="228" t="s">
        <v>226</v>
      </c>
      <c r="E407" s="229" t="s">
        <v>4349</v>
      </c>
      <c r="F407" s="230" t="s">
        <v>4350</v>
      </c>
      <c r="G407" s="231" t="s">
        <v>3053</v>
      </c>
      <c r="H407" s="232">
        <v>1</v>
      </c>
      <c r="I407" s="233"/>
      <c r="J407" s="234">
        <f>ROUND(I407*H407,2)</f>
        <v>0</v>
      </c>
      <c r="K407" s="230" t="s">
        <v>230</v>
      </c>
      <c r="L407" s="45"/>
      <c r="M407" s="299" t="s">
        <v>1</v>
      </c>
      <c r="N407" s="300" t="s">
        <v>41</v>
      </c>
      <c r="O407" s="301"/>
      <c r="P407" s="302">
        <f>O407*H407</f>
        <v>0</v>
      </c>
      <c r="Q407" s="302">
        <v>0</v>
      </c>
      <c r="R407" s="302">
        <f>Q407*H407</f>
        <v>0</v>
      </c>
      <c r="S407" s="302">
        <v>0</v>
      </c>
      <c r="T407" s="30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4347</v>
      </c>
      <c r="AT407" s="239" t="s">
        <v>226</v>
      </c>
      <c r="AU407" s="239" t="s">
        <v>85</v>
      </c>
      <c r="AY407" s="18" t="s">
        <v>224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83</v>
      </c>
      <c r="BK407" s="240">
        <f>ROUND(I407*H407,2)</f>
        <v>0</v>
      </c>
      <c r="BL407" s="18" t="s">
        <v>4347</v>
      </c>
      <c r="BM407" s="239" t="s">
        <v>4351</v>
      </c>
    </row>
    <row r="408" s="2" customFormat="1" ht="6.96" customHeight="1">
      <c r="A408" s="39"/>
      <c r="B408" s="67"/>
      <c r="C408" s="68"/>
      <c r="D408" s="68"/>
      <c r="E408" s="68"/>
      <c r="F408" s="68"/>
      <c r="G408" s="68"/>
      <c r="H408" s="68"/>
      <c r="I408" s="68"/>
      <c r="J408" s="68"/>
      <c r="K408" s="68"/>
      <c r="L408" s="45"/>
      <c r="M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</sheetData>
  <sheetProtection sheet="1" autoFilter="0" formatColumns="0" formatRows="0" objects="1" scenarios="1" spinCount="100000" saltValue="ojYtc11zp7cUkbuEarUqQVyozqH8P0iHY6U1Y+i6jO0m56YjNZVhqd03xlA9hR0a7FxNJXoYzK8+4J5t5iFx+g==" hashValue="0FM+Ec7MLqy35deO+TXcdHPs7fU3Mu6SSZ3e3l50YkqeV0oa8iu2NbyjyhN8kCM5SXYhow1Q/GUWtXT/SfHlOA==" algorithmName="SHA-512" password="CC35"/>
  <autoFilter ref="C126:K40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  <c r="AZ2" s="147" t="s">
        <v>143</v>
      </c>
      <c r="BA2" s="147" t="s">
        <v>1</v>
      </c>
      <c r="BB2" s="147" t="s">
        <v>1</v>
      </c>
      <c r="BC2" s="147" t="s">
        <v>4352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3057</v>
      </c>
      <c r="BA3" s="147" t="s">
        <v>1</v>
      </c>
      <c r="BB3" s="147" t="s">
        <v>1</v>
      </c>
      <c r="BC3" s="147" t="s">
        <v>4353</v>
      </c>
      <c r="BD3" s="147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  <c r="AZ4" s="147" t="s">
        <v>3941</v>
      </c>
      <c r="BA4" s="147" t="s">
        <v>1</v>
      </c>
      <c r="BB4" s="147" t="s">
        <v>1</v>
      </c>
      <c r="BC4" s="147" t="s">
        <v>4354</v>
      </c>
      <c r="BD4" s="147" t="s">
        <v>85</v>
      </c>
    </row>
    <row r="5" s="1" customFormat="1" ht="6.96" customHeight="1">
      <c r="B5" s="21"/>
      <c r="L5" s="21"/>
      <c r="AZ5" s="147" t="s">
        <v>3943</v>
      </c>
      <c r="BA5" s="147" t="s">
        <v>1</v>
      </c>
      <c r="BB5" s="147" t="s">
        <v>1</v>
      </c>
      <c r="BC5" s="147" t="s">
        <v>4355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3642</v>
      </c>
      <c r="BA6" s="147" t="s">
        <v>1</v>
      </c>
      <c r="BB6" s="147" t="s">
        <v>1</v>
      </c>
      <c r="BC6" s="147" t="s">
        <v>4356</v>
      </c>
      <c r="BD6" s="147" t="s">
        <v>85</v>
      </c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  <c r="AZ7" s="147" t="s">
        <v>170</v>
      </c>
      <c r="BA7" s="147" t="s">
        <v>1</v>
      </c>
      <c r="BB7" s="147" t="s">
        <v>1</v>
      </c>
      <c r="BC7" s="147" t="s">
        <v>4357</v>
      </c>
      <c r="BD7" s="147" t="s">
        <v>85</v>
      </c>
    </row>
    <row r="8" s="2" customFormat="1" ht="12" customHeight="1">
      <c r="A8" s="39"/>
      <c r="B8" s="45"/>
      <c r="C8" s="39"/>
      <c r="D8" s="152" t="s">
        <v>156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47" t="s">
        <v>3643</v>
      </c>
      <c r="BA8" s="147" t="s">
        <v>1</v>
      </c>
      <c r="BB8" s="147" t="s">
        <v>1</v>
      </c>
      <c r="BC8" s="147" t="s">
        <v>4358</v>
      </c>
      <c r="BD8" s="147" t="s">
        <v>85</v>
      </c>
    </row>
    <row r="9" s="2" customFormat="1" ht="16.5" customHeight="1">
      <c r="A9" s="39"/>
      <c r="B9" s="45"/>
      <c r="C9" s="39"/>
      <c r="D9" s="39"/>
      <c r="E9" s="154" t="s">
        <v>4359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3645</v>
      </c>
      <c r="BA9" s="147" t="s">
        <v>1</v>
      </c>
      <c r="BB9" s="147" t="s">
        <v>1</v>
      </c>
      <c r="BC9" s="147" t="s">
        <v>4360</v>
      </c>
      <c r="BD9" s="147" t="s">
        <v>85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11. 1. 2023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ROUND((SUM(BE125:BE316)),  2)</f>
        <v>0</v>
      </c>
      <c r="G33" s="39"/>
      <c r="H33" s="39"/>
      <c r="I33" s="166">
        <v>0.20999999999999999</v>
      </c>
      <c r="J33" s="165">
        <f>ROUND(((SUM(BE125:BE316))*I33),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ROUND((SUM(BF125:BF316)),  2)</f>
        <v>0</v>
      </c>
      <c r="G34" s="39"/>
      <c r="H34" s="39"/>
      <c r="I34" s="166">
        <v>0.12</v>
      </c>
      <c r="J34" s="165">
        <f>ROUND(((SUM(BF125:BF316))*I34),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ROUND((SUM(BG125:BG316)),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ROUND((SUM(BH125:BH316)),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ROUND((SUM(BI125:BI316)),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007 - SO07 Kanalizace splašková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11. 1. 2023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Ing.arch.Petr Klier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177</v>
      </c>
      <c r="D94" s="187"/>
      <c r="E94" s="187"/>
      <c r="F94" s="187"/>
      <c r="G94" s="187"/>
      <c r="H94" s="187"/>
      <c r="I94" s="187"/>
      <c r="J94" s="188" t="s">
        <v>178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179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180</v>
      </c>
    </row>
    <row r="97" s="9" customFormat="1" ht="24.96" customHeight="1">
      <c r="A97" s="9"/>
      <c r="B97" s="190"/>
      <c r="C97" s="191"/>
      <c r="D97" s="192" t="s">
        <v>181</v>
      </c>
      <c r="E97" s="193"/>
      <c r="F97" s="193"/>
      <c r="G97" s="193"/>
      <c r="H97" s="193"/>
      <c r="I97" s="193"/>
      <c r="J97" s="194">
        <f>J126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182</v>
      </c>
      <c r="E98" s="198"/>
      <c r="F98" s="198"/>
      <c r="G98" s="198"/>
      <c r="H98" s="198"/>
      <c r="I98" s="198"/>
      <c r="J98" s="199">
        <f>J127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184</v>
      </c>
      <c r="E99" s="198"/>
      <c r="F99" s="198"/>
      <c r="G99" s="198"/>
      <c r="H99" s="198"/>
      <c r="I99" s="198"/>
      <c r="J99" s="199">
        <f>J229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185</v>
      </c>
      <c r="E100" s="198"/>
      <c r="F100" s="198"/>
      <c r="G100" s="198"/>
      <c r="H100" s="198"/>
      <c r="I100" s="198"/>
      <c r="J100" s="199">
        <f>J245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187</v>
      </c>
      <c r="E101" s="198"/>
      <c r="F101" s="198"/>
      <c r="G101" s="198"/>
      <c r="H101" s="198"/>
      <c r="I101" s="198"/>
      <c r="J101" s="199">
        <f>J264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2787</v>
      </c>
      <c r="E102" s="198"/>
      <c r="F102" s="198"/>
      <c r="G102" s="198"/>
      <c r="H102" s="198"/>
      <c r="I102" s="198"/>
      <c r="J102" s="199">
        <f>J305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190</v>
      </c>
      <c r="E103" s="198"/>
      <c r="F103" s="198"/>
      <c r="G103" s="198"/>
      <c r="H103" s="198"/>
      <c r="I103" s="198"/>
      <c r="J103" s="199">
        <f>J311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3952</v>
      </c>
      <c r="E104" s="193"/>
      <c r="F104" s="193"/>
      <c r="G104" s="193"/>
      <c r="H104" s="193"/>
      <c r="I104" s="193"/>
      <c r="J104" s="194">
        <f>J313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3953</v>
      </c>
      <c r="E105" s="198"/>
      <c r="F105" s="198"/>
      <c r="G105" s="198"/>
      <c r="H105" s="198"/>
      <c r="I105" s="198"/>
      <c r="J105" s="199">
        <f>J314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Rekonstrukce sportovně - kulturního areálu TJ Juřina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007 - SO07 Kanalizace splašková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Valašské Meziříčí</v>
      </c>
      <c r="G119" s="41"/>
      <c r="H119" s="41"/>
      <c r="I119" s="33" t="s">
        <v>22</v>
      </c>
      <c r="J119" s="80" t="str">
        <f>IF(J12="","",J12)</f>
        <v>11. 1. 2023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Valašské Meziříčí</v>
      </c>
      <c r="G121" s="41"/>
      <c r="H121" s="41"/>
      <c r="I121" s="33" t="s">
        <v>30</v>
      </c>
      <c r="J121" s="37" t="str">
        <f>E21</f>
        <v>Ing.arch.Petr Klier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Fajfrová Irena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210</v>
      </c>
      <c r="D124" s="204" t="s">
        <v>61</v>
      </c>
      <c r="E124" s="204" t="s">
        <v>57</v>
      </c>
      <c r="F124" s="204" t="s">
        <v>58</v>
      </c>
      <c r="G124" s="204" t="s">
        <v>211</v>
      </c>
      <c r="H124" s="204" t="s">
        <v>212</v>
      </c>
      <c r="I124" s="204" t="s">
        <v>213</v>
      </c>
      <c r="J124" s="204" t="s">
        <v>178</v>
      </c>
      <c r="K124" s="205" t="s">
        <v>214</v>
      </c>
      <c r="L124" s="206"/>
      <c r="M124" s="101" t="s">
        <v>1</v>
      </c>
      <c r="N124" s="102" t="s">
        <v>40</v>
      </c>
      <c r="O124" s="102" t="s">
        <v>215</v>
      </c>
      <c r="P124" s="102" t="s">
        <v>216</v>
      </c>
      <c r="Q124" s="102" t="s">
        <v>217</v>
      </c>
      <c r="R124" s="102" t="s">
        <v>218</v>
      </c>
      <c r="S124" s="102" t="s">
        <v>219</v>
      </c>
      <c r="T124" s="103" t="s">
        <v>220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221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P126+P313</f>
        <v>0</v>
      </c>
      <c r="Q125" s="105"/>
      <c r="R125" s="209">
        <f>R126+R313</f>
        <v>140.66318861000002</v>
      </c>
      <c r="S125" s="105"/>
      <c r="T125" s="210">
        <f>T126+T313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180</v>
      </c>
      <c r="BK125" s="211">
        <f>BK126+BK313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222</v>
      </c>
      <c r="F126" s="215" t="s">
        <v>223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P127+P229+P245+P264+P305+P311</f>
        <v>0</v>
      </c>
      <c r="Q126" s="220"/>
      <c r="R126" s="221">
        <f>R127+R229+R245+R264+R305+R311</f>
        <v>140.66318861000002</v>
      </c>
      <c r="S126" s="220"/>
      <c r="T126" s="222">
        <f>T127+T229+T245+T264+T305+T311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224</v>
      </c>
      <c r="BK126" s="225">
        <f>BK127+BK229+BK245+BK264+BK305+BK311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225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SUM(P128:P228)</f>
        <v>0</v>
      </c>
      <c r="Q127" s="220"/>
      <c r="R127" s="221">
        <f>SUM(R128:R228)</f>
        <v>78.856486040000007</v>
      </c>
      <c r="S127" s="220"/>
      <c r="T127" s="222">
        <f>SUM(T128:T228)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224</v>
      </c>
      <c r="BK127" s="225">
        <f>SUM(BK128:BK228)</f>
        <v>0</v>
      </c>
    </row>
    <row r="128" s="2" customFormat="1" ht="24.15" customHeight="1">
      <c r="A128" s="39"/>
      <c r="B128" s="40"/>
      <c r="C128" s="228" t="s">
        <v>83</v>
      </c>
      <c r="D128" s="228" t="s">
        <v>226</v>
      </c>
      <c r="E128" s="229" t="s">
        <v>3954</v>
      </c>
      <c r="F128" s="230" t="s">
        <v>3955</v>
      </c>
      <c r="G128" s="231" t="s">
        <v>2993</v>
      </c>
      <c r="H128" s="232">
        <v>360</v>
      </c>
      <c r="I128" s="233"/>
      <c r="J128" s="234">
        <f>ROUND(I128*H128,2)</f>
        <v>0</v>
      </c>
      <c r="K128" s="230" t="s">
        <v>230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3.0000000000000001E-05</v>
      </c>
      <c r="R128" s="237">
        <f>Q128*H128</f>
        <v>0.010800000000000001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231</v>
      </c>
      <c r="AT128" s="239" t="s">
        <v>226</v>
      </c>
      <c r="AU128" s="239" t="s">
        <v>85</v>
      </c>
      <c r="AY128" s="18" t="s">
        <v>224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231</v>
      </c>
      <c r="BM128" s="239" t="s">
        <v>4361</v>
      </c>
    </row>
    <row r="129" s="14" customFormat="1">
      <c r="A129" s="14"/>
      <c r="B129" s="252"/>
      <c r="C129" s="253"/>
      <c r="D129" s="243" t="s">
        <v>233</v>
      </c>
      <c r="E129" s="254" t="s">
        <v>1</v>
      </c>
      <c r="F129" s="255" t="s">
        <v>4362</v>
      </c>
      <c r="G129" s="253"/>
      <c r="H129" s="256">
        <v>360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233</v>
      </c>
      <c r="AU129" s="262" t="s">
        <v>85</v>
      </c>
      <c r="AV129" s="14" t="s">
        <v>85</v>
      </c>
      <c r="AW129" s="14" t="s">
        <v>32</v>
      </c>
      <c r="AX129" s="14" t="s">
        <v>83</v>
      </c>
      <c r="AY129" s="262" t="s">
        <v>224</v>
      </c>
    </row>
    <row r="130" s="2" customFormat="1" ht="24.15" customHeight="1">
      <c r="A130" s="39"/>
      <c r="B130" s="40"/>
      <c r="C130" s="228" t="s">
        <v>85</v>
      </c>
      <c r="D130" s="228" t="s">
        <v>226</v>
      </c>
      <c r="E130" s="229" t="s">
        <v>3958</v>
      </c>
      <c r="F130" s="230" t="s">
        <v>3959</v>
      </c>
      <c r="G130" s="231" t="s">
        <v>3960</v>
      </c>
      <c r="H130" s="232">
        <v>15</v>
      </c>
      <c r="I130" s="233"/>
      <c r="J130" s="234">
        <f>ROUND(I130*H130,2)</f>
        <v>0</v>
      </c>
      <c r="K130" s="230" t="s">
        <v>230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231</v>
      </c>
      <c r="AT130" s="239" t="s">
        <v>226</v>
      </c>
      <c r="AU130" s="239" t="s">
        <v>85</v>
      </c>
      <c r="AY130" s="18" t="s">
        <v>224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231</v>
      </c>
      <c r="BM130" s="239" t="s">
        <v>4363</v>
      </c>
    </row>
    <row r="131" s="2" customFormat="1" ht="16.5" customHeight="1">
      <c r="A131" s="39"/>
      <c r="B131" s="40"/>
      <c r="C131" s="228" t="s">
        <v>243</v>
      </c>
      <c r="D131" s="228" t="s">
        <v>226</v>
      </c>
      <c r="E131" s="229" t="s">
        <v>3962</v>
      </c>
      <c r="F131" s="230" t="s">
        <v>3963</v>
      </c>
      <c r="G131" s="231" t="s">
        <v>416</v>
      </c>
      <c r="H131" s="232">
        <v>1.5</v>
      </c>
      <c r="I131" s="233"/>
      <c r="J131" s="234">
        <f>ROUND(I131*H131,2)</f>
        <v>0</v>
      </c>
      <c r="K131" s="230" t="s">
        <v>230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0.036900000000000002</v>
      </c>
      <c r="R131" s="237">
        <f>Q131*H131</f>
        <v>0.055350000000000003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231</v>
      </c>
      <c r="AT131" s="239" t="s">
        <v>226</v>
      </c>
      <c r="AU131" s="239" t="s">
        <v>85</v>
      </c>
      <c r="AY131" s="18" t="s">
        <v>224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231</v>
      </c>
      <c r="BM131" s="239" t="s">
        <v>4364</v>
      </c>
    </row>
    <row r="132" s="14" customFormat="1">
      <c r="A132" s="14"/>
      <c r="B132" s="252"/>
      <c r="C132" s="253"/>
      <c r="D132" s="243" t="s">
        <v>233</v>
      </c>
      <c r="E132" s="254" t="s">
        <v>1</v>
      </c>
      <c r="F132" s="255" t="s">
        <v>3965</v>
      </c>
      <c r="G132" s="253"/>
      <c r="H132" s="256">
        <v>1.5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233</v>
      </c>
      <c r="AU132" s="262" t="s">
        <v>85</v>
      </c>
      <c r="AV132" s="14" t="s">
        <v>85</v>
      </c>
      <c r="AW132" s="14" t="s">
        <v>32</v>
      </c>
      <c r="AX132" s="14" t="s">
        <v>83</v>
      </c>
      <c r="AY132" s="262" t="s">
        <v>224</v>
      </c>
    </row>
    <row r="133" s="2" customFormat="1" ht="24.15" customHeight="1">
      <c r="A133" s="39"/>
      <c r="B133" s="40"/>
      <c r="C133" s="228" t="s">
        <v>231</v>
      </c>
      <c r="D133" s="228" t="s">
        <v>226</v>
      </c>
      <c r="E133" s="229" t="s">
        <v>3966</v>
      </c>
      <c r="F133" s="230" t="s">
        <v>3967</v>
      </c>
      <c r="G133" s="231" t="s">
        <v>416</v>
      </c>
      <c r="H133" s="232">
        <v>4.5</v>
      </c>
      <c r="I133" s="233"/>
      <c r="J133" s="234">
        <f>ROUND(I133*H133,2)</f>
        <v>0</v>
      </c>
      <c r="K133" s="230" t="s">
        <v>230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0.036900000000000002</v>
      </c>
      <c r="R133" s="237">
        <f>Q133*H133</f>
        <v>0.16605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231</v>
      </c>
      <c r="AT133" s="239" t="s">
        <v>226</v>
      </c>
      <c r="AU133" s="239" t="s">
        <v>85</v>
      </c>
      <c r="AY133" s="18" t="s">
        <v>224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231</v>
      </c>
      <c r="BM133" s="239" t="s">
        <v>4365</v>
      </c>
    </row>
    <row r="134" s="14" customFormat="1">
      <c r="A134" s="14"/>
      <c r="B134" s="252"/>
      <c r="C134" s="253"/>
      <c r="D134" s="243" t="s">
        <v>233</v>
      </c>
      <c r="E134" s="254" t="s">
        <v>1</v>
      </c>
      <c r="F134" s="255" t="s">
        <v>4366</v>
      </c>
      <c r="G134" s="253"/>
      <c r="H134" s="256">
        <v>4.5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233</v>
      </c>
      <c r="AU134" s="262" t="s">
        <v>85</v>
      </c>
      <c r="AV134" s="14" t="s">
        <v>85</v>
      </c>
      <c r="AW134" s="14" t="s">
        <v>32</v>
      </c>
      <c r="AX134" s="14" t="s">
        <v>83</v>
      </c>
      <c r="AY134" s="262" t="s">
        <v>224</v>
      </c>
    </row>
    <row r="135" s="2" customFormat="1" ht="33" customHeight="1">
      <c r="A135" s="39"/>
      <c r="B135" s="40"/>
      <c r="C135" s="228" t="s">
        <v>264</v>
      </c>
      <c r="D135" s="228" t="s">
        <v>226</v>
      </c>
      <c r="E135" s="229" t="s">
        <v>4367</v>
      </c>
      <c r="F135" s="230" t="s">
        <v>4368</v>
      </c>
      <c r="G135" s="231" t="s">
        <v>229</v>
      </c>
      <c r="H135" s="232">
        <v>110.59699999999999</v>
      </c>
      <c r="I135" s="233"/>
      <c r="J135" s="234">
        <f>ROUND(I135*H135,2)</f>
        <v>0</v>
      </c>
      <c r="K135" s="230" t="s">
        <v>230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231</v>
      </c>
      <c r="AT135" s="239" t="s">
        <v>226</v>
      </c>
      <c r="AU135" s="239" t="s">
        <v>85</v>
      </c>
      <c r="AY135" s="18" t="s">
        <v>224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231</v>
      </c>
      <c r="BM135" s="239" t="s">
        <v>4369</v>
      </c>
    </row>
    <row r="136" s="13" customFormat="1">
      <c r="A136" s="13"/>
      <c r="B136" s="241"/>
      <c r="C136" s="242"/>
      <c r="D136" s="243" t="s">
        <v>233</v>
      </c>
      <c r="E136" s="244" t="s">
        <v>1</v>
      </c>
      <c r="F136" s="245" t="s">
        <v>4370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233</v>
      </c>
      <c r="AU136" s="251" t="s">
        <v>85</v>
      </c>
      <c r="AV136" s="13" t="s">
        <v>83</v>
      </c>
      <c r="AW136" s="13" t="s">
        <v>32</v>
      </c>
      <c r="AX136" s="13" t="s">
        <v>76</v>
      </c>
      <c r="AY136" s="251" t="s">
        <v>224</v>
      </c>
    </row>
    <row r="137" s="14" customFormat="1">
      <c r="A137" s="14"/>
      <c r="B137" s="252"/>
      <c r="C137" s="253"/>
      <c r="D137" s="243" t="s">
        <v>233</v>
      </c>
      <c r="E137" s="254" t="s">
        <v>3974</v>
      </c>
      <c r="F137" s="255" t="s">
        <v>4371</v>
      </c>
      <c r="G137" s="253"/>
      <c r="H137" s="256">
        <v>221.19399999999999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233</v>
      </c>
      <c r="AU137" s="262" t="s">
        <v>85</v>
      </c>
      <c r="AV137" s="14" t="s">
        <v>85</v>
      </c>
      <c r="AW137" s="14" t="s">
        <v>32</v>
      </c>
      <c r="AX137" s="14" t="s">
        <v>76</v>
      </c>
      <c r="AY137" s="262" t="s">
        <v>224</v>
      </c>
    </row>
    <row r="138" s="15" customFormat="1">
      <c r="A138" s="15"/>
      <c r="B138" s="263"/>
      <c r="C138" s="264"/>
      <c r="D138" s="243" t="s">
        <v>233</v>
      </c>
      <c r="E138" s="265" t="s">
        <v>143</v>
      </c>
      <c r="F138" s="266" t="s">
        <v>237</v>
      </c>
      <c r="G138" s="264"/>
      <c r="H138" s="267">
        <v>221.19399999999999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233</v>
      </c>
      <c r="AU138" s="273" t="s">
        <v>85</v>
      </c>
      <c r="AV138" s="15" t="s">
        <v>231</v>
      </c>
      <c r="AW138" s="15" t="s">
        <v>32</v>
      </c>
      <c r="AX138" s="15" t="s">
        <v>76</v>
      </c>
      <c r="AY138" s="273" t="s">
        <v>224</v>
      </c>
    </row>
    <row r="139" s="14" customFormat="1">
      <c r="A139" s="14"/>
      <c r="B139" s="252"/>
      <c r="C139" s="253"/>
      <c r="D139" s="243" t="s">
        <v>233</v>
      </c>
      <c r="E139" s="254" t="s">
        <v>1</v>
      </c>
      <c r="F139" s="255" t="s">
        <v>3979</v>
      </c>
      <c r="G139" s="253"/>
      <c r="H139" s="256">
        <v>110.59699999999999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233</v>
      </c>
      <c r="AU139" s="262" t="s">
        <v>85</v>
      </c>
      <c r="AV139" s="14" t="s">
        <v>85</v>
      </c>
      <c r="AW139" s="14" t="s">
        <v>32</v>
      </c>
      <c r="AX139" s="14" t="s">
        <v>83</v>
      </c>
      <c r="AY139" s="262" t="s">
        <v>224</v>
      </c>
    </row>
    <row r="140" s="2" customFormat="1" ht="33" customHeight="1">
      <c r="A140" s="39"/>
      <c r="B140" s="40"/>
      <c r="C140" s="228" t="s">
        <v>270</v>
      </c>
      <c r="D140" s="228" t="s">
        <v>226</v>
      </c>
      <c r="E140" s="229" t="s">
        <v>4372</v>
      </c>
      <c r="F140" s="230" t="s">
        <v>4373</v>
      </c>
      <c r="G140" s="231" t="s">
        <v>229</v>
      </c>
      <c r="H140" s="232">
        <v>110.59699999999999</v>
      </c>
      <c r="I140" s="233"/>
      <c r="J140" s="234">
        <f>ROUND(I140*H140,2)</f>
        <v>0</v>
      </c>
      <c r="K140" s="230" t="s">
        <v>230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231</v>
      </c>
      <c r="AT140" s="239" t="s">
        <v>226</v>
      </c>
      <c r="AU140" s="239" t="s">
        <v>85</v>
      </c>
      <c r="AY140" s="18" t="s">
        <v>224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231</v>
      </c>
      <c r="BM140" s="239" t="s">
        <v>4374</v>
      </c>
    </row>
    <row r="141" s="14" customFormat="1">
      <c r="A141" s="14"/>
      <c r="B141" s="252"/>
      <c r="C141" s="253"/>
      <c r="D141" s="243" t="s">
        <v>233</v>
      </c>
      <c r="E141" s="254" t="s">
        <v>1</v>
      </c>
      <c r="F141" s="255" t="s">
        <v>3979</v>
      </c>
      <c r="G141" s="253"/>
      <c r="H141" s="256">
        <v>110.59699999999999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233</v>
      </c>
      <c r="AU141" s="262" t="s">
        <v>85</v>
      </c>
      <c r="AV141" s="14" t="s">
        <v>85</v>
      </c>
      <c r="AW141" s="14" t="s">
        <v>32</v>
      </c>
      <c r="AX141" s="14" t="s">
        <v>83</v>
      </c>
      <c r="AY141" s="262" t="s">
        <v>224</v>
      </c>
    </row>
    <row r="142" s="2" customFormat="1" ht="33" customHeight="1">
      <c r="A142" s="39"/>
      <c r="B142" s="40"/>
      <c r="C142" s="228" t="s">
        <v>275</v>
      </c>
      <c r="D142" s="228" t="s">
        <v>226</v>
      </c>
      <c r="E142" s="229" t="s">
        <v>4375</v>
      </c>
      <c r="F142" s="230" t="s">
        <v>4376</v>
      </c>
      <c r="G142" s="231" t="s">
        <v>229</v>
      </c>
      <c r="H142" s="232">
        <v>5.2240000000000002</v>
      </c>
      <c r="I142" s="233"/>
      <c r="J142" s="234">
        <f>ROUND(I142*H142,2)</f>
        <v>0</v>
      </c>
      <c r="K142" s="230" t="s">
        <v>230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231</v>
      </c>
      <c r="AT142" s="239" t="s">
        <v>226</v>
      </c>
      <c r="AU142" s="239" t="s">
        <v>85</v>
      </c>
      <c r="AY142" s="18" t="s">
        <v>224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231</v>
      </c>
      <c r="BM142" s="239" t="s">
        <v>4377</v>
      </c>
    </row>
    <row r="143" s="13" customFormat="1">
      <c r="A143" s="13"/>
      <c r="B143" s="241"/>
      <c r="C143" s="242"/>
      <c r="D143" s="243" t="s">
        <v>233</v>
      </c>
      <c r="E143" s="244" t="s">
        <v>1</v>
      </c>
      <c r="F143" s="245" t="s">
        <v>3986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233</v>
      </c>
      <c r="AU143" s="251" t="s">
        <v>85</v>
      </c>
      <c r="AV143" s="13" t="s">
        <v>83</v>
      </c>
      <c r="AW143" s="13" t="s">
        <v>32</v>
      </c>
      <c r="AX143" s="13" t="s">
        <v>76</v>
      </c>
      <c r="AY143" s="251" t="s">
        <v>224</v>
      </c>
    </row>
    <row r="144" s="14" customFormat="1">
      <c r="A144" s="14"/>
      <c r="B144" s="252"/>
      <c r="C144" s="253"/>
      <c r="D144" s="243" t="s">
        <v>233</v>
      </c>
      <c r="E144" s="254" t="s">
        <v>1</v>
      </c>
      <c r="F144" s="255" t="s">
        <v>4378</v>
      </c>
      <c r="G144" s="253"/>
      <c r="H144" s="256">
        <v>4.3070000000000004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233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224</v>
      </c>
    </row>
    <row r="145" s="14" customFormat="1">
      <c r="A145" s="14"/>
      <c r="B145" s="252"/>
      <c r="C145" s="253"/>
      <c r="D145" s="243" t="s">
        <v>233</v>
      </c>
      <c r="E145" s="254" t="s">
        <v>1</v>
      </c>
      <c r="F145" s="255" t="s">
        <v>4379</v>
      </c>
      <c r="G145" s="253"/>
      <c r="H145" s="256">
        <v>0.876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233</v>
      </c>
      <c r="AU145" s="262" t="s">
        <v>85</v>
      </c>
      <c r="AV145" s="14" t="s">
        <v>85</v>
      </c>
      <c r="AW145" s="14" t="s">
        <v>32</v>
      </c>
      <c r="AX145" s="14" t="s">
        <v>76</v>
      </c>
      <c r="AY145" s="262" t="s">
        <v>224</v>
      </c>
    </row>
    <row r="146" s="14" customFormat="1">
      <c r="A146" s="14"/>
      <c r="B146" s="252"/>
      <c r="C146" s="253"/>
      <c r="D146" s="243" t="s">
        <v>233</v>
      </c>
      <c r="E146" s="254" t="s">
        <v>1</v>
      </c>
      <c r="F146" s="255" t="s">
        <v>4380</v>
      </c>
      <c r="G146" s="253"/>
      <c r="H146" s="256">
        <v>5.2649999999999997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233</v>
      </c>
      <c r="AU146" s="262" t="s">
        <v>85</v>
      </c>
      <c r="AV146" s="14" t="s">
        <v>85</v>
      </c>
      <c r="AW146" s="14" t="s">
        <v>32</v>
      </c>
      <c r="AX146" s="14" t="s">
        <v>76</v>
      </c>
      <c r="AY146" s="262" t="s">
        <v>224</v>
      </c>
    </row>
    <row r="147" s="15" customFormat="1">
      <c r="A147" s="15"/>
      <c r="B147" s="263"/>
      <c r="C147" s="264"/>
      <c r="D147" s="243" t="s">
        <v>233</v>
      </c>
      <c r="E147" s="265" t="s">
        <v>170</v>
      </c>
      <c r="F147" s="266" t="s">
        <v>237</v>
      </c>
      <c r="G147" s="264"/>
      <c r="H147" s="267">
        <v>10.448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3" t="s">
        <v>233</v>
      </c>
      <c r="AU147" s="273" t="s">
        <v>85</v>
      </c>
      <c r="AV147" s="15" t="s">
        <v>231</v>
      </c>
      <c r="AW147" s="15" t="s">
        <v>32</v>
      </c>
      <c r="AX147" s="15" t="s">
        <v>76</v>
      </c>
      <c r="AY147" s="273" t="s">
        <v>224</v>
      </c>
    </row>
    <row r="148" s="14" customFormat="1">
      <c r="A148" s="14"/>
      <c r="B148" s="252"/>
      <c r="C148" s="253"/>
      <c r="D148" s="243" t="s">
        <v>233</v>
      </c>
      <c r="E148" s="254" t="s">
        <v>1</v>
      </c>
      <c r="F148" s="255" t="s">
        <v>3994</v>
      </c>
      <c r="G148" s="253"/>
      <c r="H148" s="256">
        <v>5.2240000000000002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233</v>
      </c>
      <c r="AU148" s="262" t="s">
        <v>85</v>
      </c>
      <c r="AV148" s="14" t="s">
        <v>85</v>
      </c>
      <c r="AW148" s="14" t="s">
        <v>32</v>
      </c>
      <c r="AX148" s="14" t="s">
        <v>83</v>
      </c>
      <c r="AY148" s="262" t="s">
        <v>224</v>
      </c>
    </row>
    <row r="149" s="2" customFormat="1" ht="33" customHeight="1">
      <c r="A149" s="39"/>
      <c r="B149" s="40"/>
      <c r="C149" s="228" t="s">
        <v>293</v>
      </c>
      <c r="D149" s="228" t="s">
        <v>226</v>
      </c>
      <c r="E149" s="229" t="s">
        <v>3995</v>
      </c>
      <c r="F149" s="230" t="s">
        <v>3996</v>
      </c>
      <c r="G149" s="231" t="s">
        <v>229</v>
      </c>
      <c r="H149" s="232">
        <v>61.012999999999998</v>
      </c>
      <c r="I149" s="233"/>
      <c r="J149" s="234">
        <f>ROUND(I149*H149,2)</f>
        <v>0</v>
      </c>
      <c r="K149" s="230" t="s">
        <v>230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231</v>
      </c>
      <c r="AT149" s="239" t="s">
        <v>226</v>
      </c>
      <c r="AU149" s="239" t="s">
        <v>85</v>
      </c>
      <c r="AY149" s="18" t="s">
        <v>224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231</v>
      </c>
      <c r="BM149" s="239" t="s">
        <v>4381</v>
      </c>
    </row>
    <row r="150" s="13" customFormat="1">
      <c r="A150" s="13"/>
      <c r="B150" s="241"/>
      <c r="C150" s="242"/>
      <c r="D150" s="243" t="s">
        <v>233</v>
      </c>
      <c r="E150" s="244" t="s">
        <v>1</v>
      </c>
      <c r="F150" s="245" t="s">
        <v>4382</v>
      </c>
      <c r="G150" s="242"/>
      <c r="H150" s="244" t="s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233</v>
      </c>
      <c r="AU150" s="251" t="s">
        <v>85</v>
      </c>
      <c r="AV150" s="13" t="s">
        <v>83</v>
      </c>
      <c r="AW150" s="13" t="s">
        <v>32</v>
      </c>
      <c r="AX150" s="13" t="s">
        <v>76</v>
      </c>
      <c r="AY150" s="251" t="s">
        <v>224</v>
      </c>
    </row>
    <row r="151" s="14" customFormat="1">
      <c r="A151" s="14"/>
      <c r="B151" s="252"/>
      <c r="C151" s="253"/>
      <c r="D151" s="243" t="s">
        <v>233</v>
      </c>
      <c r="E151" s="254" t="s">
        <v>1</v>
      </c>
      <c r="F151" s="255" t="s">
        <v>4383</v>
      </c>
      <c r="G151" s="253"/>
      <c r="H151" s="256">
        <v>31.117000000000001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233</v>
      </c>
      <c r="AU151" s="262" t="s">
        <v>85</v>
      </c>
      <c r="AV151" s="14" t="s">
        <v>85</v>
      </c>
      <c r="AW151" s="14" t="s">
        <v>32</v>
      </c>
      <c r="AX151" s="14" t="s">
        <v>76</v>
      </c>
      <c r="AY151" s="262" t="s">
        <v>224</v>
      </c>
    </row>
    <row r="152" s="14" customFormat="1">
      <c r="A152" s="14"/>
      <c r="B152" s="252"/>
      <c r="C152" s="253"/>
      <c r="D152" s="243" t="s">
        <v>233</v>
      </c>
      <c r="E152" s="254" t="s">
        <v>1</v>
      </c>
      <c r="F152" s="255" t="s">
        <v>4384</v>
      </c>
      <c r="G152" s="253"/>
      <c r="H152" s="256">
        <v>54.695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233</v>
      </c>
      <c r="AU152" s="262" t="s">
        <v>85</v>
      </c>
      <c r="AV152" s="14" t="s">
        <v>85</v>
      </c>
      <c r="AW152" s="14" t="s">
        <v>32</v>
      </c>
      <c r="AX152" s="14" t="s">
        <v>76</v>
      </c>
      <c r="AY152" s="262" t="s">
        <v>224</v>
      </c>
    </row>
    <row r="153" s="14" customFormat="1">
      <c r="A153" s="14"/>
      <c r="B153" s="252"/>
      <c r="C153" s="253"/>
      <c r="D153" s="243" t="s">
        <v>233</v>
      </c>
      <c r="E153" s="254" t="s">
        <v>1</v>
      </c>
      <c r="F153" s="255" t="s">
        <v>4385</v>
      </c>
      <c r="G153" s="253"/>
      <c r="H153" s="256">
        <v>36.213999999999999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233</v>
      </c>
      <c r="AU153" s="262" t="s">
        <v>85</v>
      </c>
      <c r="AV153" s="14" t="s">
        <v>85</v>
      </c>
      <c r="AW153" s="14" t="s">
        <v>32</v>
      </c>
      <c r="AX153" s="14" t="s">
        <v>76</v>
      </c>
      <c r="AY153" s="262" t="s">
        <v>224</v>
      </c>
    </row>
    <row r="154" s="15" customFormat="1">
      <c r="A154" s="15"/>
      <c r="B154" s="263"/>
      <c r="C154" s="264"/>
      <c r="D154" s="243" t="s">
        <v>233</v>
      </c>
      <c r="E154" s="265" t="s">
        <v>3642</v>
      </c>
      <c r="F154" s="266" t="s">
        <v>237</v>
      </c>
      <c r="G154" s="264"/>
      <c r="H154" s="267">
        <v>122.026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3" t="s">
        <v>233</v>
      </c>
      <c r="AU154" s="273" t="s">
        <v>85</v>
      </c>
      <c r="AV154" s="15" t="s">
        <v>231</v>
      </c>
      <c r="AW154" s="15" t="s">
        <v>32</v>
      </c>
      <c r="AX154" s="15" t="s">
        <v>76</v>
      </c>
      <c r="AY154" s="273" t="s">
        <v>224</v>
      </c>
    </row>
    <row r="155" s="14" customFormat="1">
      <c r="A155" s="14"/>
      <c r="B155" s="252"/>
      <c r="C155" s="253"/>
      <c r="D155" s="243" t="s">
        <v>233</v>
      </c>
      <c r="E155" s="254" t="s">
        <v>1</v>
      </c>
      <c r="F155" s="255" t="s">
        <v>4010</v>
      </c>
      <c r="G155" s="253"/>
      <c r="H155" s="256">
        <v>61.012999999999998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233</v>
      </c>
      <c r="AU155" s="262" t="s">
        <v>85</v>
      </c>
      <c r="AV155" s="14" t="s">
        <v>85</v>
      </c>
      <c r="AW155" s="14" t="s">
        <v>32</v>
      </c>
      <c r="AX155" s="14" t="s">
        <v>83</v>
      </c>
      <c r="AY155" s="262" t="s">
        <v>224</v>
      </c>
    </row>
    <row r="156" s="2" customFormat="1" ht="33" customHeight="1">
      <c r="A156" s="39"/>
      <c r="B156" s="40"/>
      <c r="C156" s="228" t="s">
        <v>303</v>
      </c>
      <c r="D156" s="228" t="s">
        <v>226</v>
      </c>
      <c r="E156" s="229" t="s">
        <v>4386</v>
      </c>
      <c r="F156" s="230" t="s">
        <v>4387</v>
      </c>
      <c r="G156" s="231" t="s">
        <v>229</v>
      </c>
      <c r="H156" s="232">
        <v>5.2240000000000002</v>
      </c>
      <c r="I156" s="233"/>
      <c r="J156" s="234">
        <f>ROUND(I156*H156,2)</f>
        <v>0</v>
      </c>
      <c r="K156" s="230" t="s">
        <v>230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231</v>
      </c>
      <c r="AT156" s="239" t="s">
        <v>226</v>
      </c>
      <c r="AU156" s="239" t="s">
        <v>85</v>
      </c>
      <c r="AY156" s="18" t="s">
        <v>224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231</v>
      </c>
      <c r="BM156" s="239" t="s">
        <v>4388</v>
      </c>
    </row>
    <row r="157" s="14" customFormat="1">
      <c r="A157" s="14"/>
      <c r="B157" s="252"/>
      <c r="C157" s="253"/>
      <c r="D157" s="243" t="s">
        <v>233</v>
      </c>
      <c r="E157" s="254" t="s">
        <v>1</v>
      </c>
      <c r="F157" s="255" t="s">
        <v>3994</v>
      </c>
      <c r="G157" s="253"/>
      <c r="H157" s="256">
        <v>5.2240000000000002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233</v>
      </c>
      <c r="AU157" s="262" t="s">
        <v>85</v>
      </c>
      <c r="AV157" s="14" t="s">
        <v>85</v>
      </c>
      <c r="AW157" s="14" t="s">
        <v>32</v>
      </c>
      <c r="AX157" s="14" t="s">
        <v>83</v>
      </c>
      <c r="AY157" s="262" t="s">
        <v>224</v>
      </c>
    </row>
    <row r="158" s="2" customFormat="1" ht="33" customHeight="1">
      <c r="A158" s="39"/>
      <c r="B158" s="40"/>
      <c r="C158" s="228" t="s">
        <v>316</v>
      </c>
      <c r="D158" s="228" t="s">
        <v>226</v>
      </c>
      <c r="E158" s="229" t="s">
        <v>4014</v>
      </c>
      <c r="F158" s="230" t="s">
        <v>4015</v>
      </c>
      <c r="G158" s="231" t="s">
        <v>229</v>
      </c>
      <c r="H158" s="232">
        <v>61.012999999999998</v>
      </c>
      <c r="I158" s="233"/>
      <c r="J158" s="234">
        <f>ROUND(I158*H158,2)</f>
        <v>0</v>
      </c>
      <c r="K158" s="230" t="s">
        <v>230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231</v>
      </c>
      <c r="AT158" s="239" t="s">
        <v>226</v>
      </c>
      <c r="AU158" s="239" t="s">
        <v>85</v>
      </c>
      <c r="AY158" s="18" t="s">
        <v>224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231</v>
      </c>
      <c r="BM158" s="239" t="s">
        <v>4389</v>
      </c>
    </row>
    <row r="159" s="14" customFormat="1">
      <c r="A159" s="14"/>
      <c r="B159" s="252"/>
      <c r="C159" s="253"/>
      <c r="D159" s="243" t="s">
        <v>233</v>
      </c>
      <c r="E159" s="254" t="s">
        <v>1</v>
      </c>
      <c r="F159" s="255" t="s">
        <v>4010</v>
      </c>
      <c r="G159" s="253"/>
      <c r="H159" s="256">
        <v>61.012999999999998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233</v>
      </c>
      <c r="AU159" s="262" t="s">
        <v>85</v>
      </c>
      <c r="AV159" s="14" t="s">
        <v>85</v>
      </c>
      <c r="AW159" s="14" t="s">
        <v>32</v>
      </c>
      <c r="AX159" s="14" t="s">
        <v>83</v>
      </c>
      <c r="AY159" s="262" t="s">
        <v>224</v>
      </c>
    </row>
    <row r="160" s="2" customFormat="1" ht="24.15" customHeight="1">
      <c r="A160" s="39"/>
      <c r="B160" s="40"/>
      <c r="C160" s="228" t="s">
        <v>321</v>
      </c>
      <c r="D160" s="228" t="s">
        <v>226</v>
      </c>
      <c r="E160" s="229" t="s">
        <v>3659</v>
      </c>
      <c r="F160" s="230" t="s">
        <v>3660</v>
      </c>
      <c r="G160" s="231" t="s">
        <v>229</v>
      </c>
      <c r="H160" s="232">
        <v>9.391</v>
      </c>
      <c r="I160" s="233"/>
      <c r="J160" s="234">
        <f>ROUND(I160*H160,2)</f>
        <v>0</v>
      </c>
      <c r="K160" s="230" t="s">
        <v>230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231</v>
      </c>
      <c r="AT160" s="239" t="s">
        <v>226</v>
      </c>
      <c r="AU160" s="239" t="s">
        <v>85</v>
      </c>
      <c r="AY160" s="18" t="s">
        <v>224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231</v>
      </c>
      <c r="BM160" s="239" t="s">
        <v>4390</v>
      </c>
    </row>
    <row r="161" s="13" customFormat="1">
      <c r="A161" s="13"/>
      <c r="B161" s="241"/>
      <c r="C161" s="242"/>
      <c r="D161" s="243" t="s">
        <v>233</v>
      </c>
      <c r="E161" s="244" t="s">
        <v>1</v>
      </c>
      <c r="F161" s="245" t="s">
        <v>4020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233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224</v>
      </c>
    </row>
    <row r="162" s="14" customFormat="1">
      <c r="A162" s="14"/>
      <c r="B162" s="252"/>
      <c r="C162" s="253"/>
      <c r="D162" s="243" t="s">
        <v>233</v>
      </c>
      <c r="E162" s="254" t="s">
        <v>4021</v>
      </c>
      <c r="F162" s="255" t="s">
        <v>4391</v>
      </c>
      <c r="G162" s="253"/>
      <c r="H162" s="256">
        <v>13.420999999999999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233</v>
      </c>
      <c r="AU162" s="262" t="s">
        <v>85</v>
      </c>
      <c r="AV162" s="14" t="s">
        <v>85</v>
      </c>
      <c r="AW162" s="14" t="s">
        <v>32</v>
      </c>
      <c r="AX162" s="14" t="s">
        <v>76</v>
      </c>
      <c r="AY162" s="262" t="s">
        <v>224</v>
      </c>
    </row>
    <row r="163" s="13" customFormat="1">
      <c r="A163" s="13"/>
      <c r="B163" s="241"/>
      <c r="C163" s="242"/>
      <c r="D163" s="243" t="s">
        <v>233</v>
      </c>
      <c r="E163" s="244" t="s">
        <v>1</v>
      </c>
      <c r="F163" s="245" t="s">
        <v>4023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233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224</v>
      </c>
    </row>
    <row r="164" s="14" customFormat="1">
      <c r="A164" s="14"/>
      <c r="B164" s="252"/>
      <c r="C164" s="253"/>
      <c r="D164" s="243" t="s">
        <v>233</v>
      </c>
      <c r="E164" s="254" t="s">
        <v>4024</v>
      </c>
      <c r="F164" s="255" t="s">
        <v>4392</v>
      </c>
      <c r="G164" s="253"/>
      <c r="H164" s="256">
        <v>5.3600000000000003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233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224</v>
      </c>
    </row>
    <row r="165" s="15" customFormat="1">
      <c r="A165" s="15"/>
      <c r="B165" s="263"/>
      <c r="C165" s="264"/>
      <c r="D165" s="243" t="s">
        <v>233</v>
      </c>
      <c r="E165" s="265" t="s">
        <v>3643</v>
      </c>
      <c r="F165" s="266" t="s">
        <v>237</v>
      </c>
      <c r="G165" s="264"/>
      <c r="H165" s="267">
        <v>18.780999999999999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3" t="s">
        <v>233</v>
      </c>
      <c r="AU165" s="273" t="s">
        <v>85</v>
      </c>
      <c r="AV165" s="15" t="s">
        <v>231</v>
      </c>
      <c r="AW165" s="15" t="s">
        <v>32</v>
      </c>
      <c r="AX165" s="15" t="s">
        <v>76</v>
      </c>
      <c r="AY165" s="273" t="s">
        <v>224</v>
      </c>
    </row>
    <row r="166" s="14" customFormat="1">
      <c r="A166" s="14"/>
      <c r="B166" s="252"/>
      <c r="C166" s="253"/>
      <c r="D166" s="243" t="s">
        <v>233</v>
      </c>
      <c r="E166" s="254" t="s">
        <v>1</v>
      </c>
      <c r="F166" s="255" t="s">
        <v>4026</v>
      </c>
      <c r="G166" s="253"/>
      <c r="H166" s="256">
        <v>9.391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233</v>
      </c>
      <c r="AU166" s="262" t="s">
        <v>85</v>
      </c>
      <c r="AV166" s="14" t="s">
        <v>85</v>
      </c>
      <c r="AW166" s="14" t="s">
        <v>32</v>
      </c>
      <c r="AX166" s="14" t="s">
        <v>83</v>
      </c>
      <c r="AY166" s="262" t="s">
        <v>224</v>
      </c>
    </row>
    <row r="167" s="2" customFormat="1" ht="24.15" customHeight="1">
      <c r="A167" s="39"/>
      <c r="B167" s="40"/>
      <c r="C167" s="228" t="s">
        <v>8</v>
      </c>
      <c r="D167" s="228" t="s">
        <v>226</v>
      </c>
      <c r="E167" s="229" t="s">
        <v>4393</v>
      </c>
      <c r="F167" s="230" t="s">
        <v>4394</v>
      </c>
      <c r="G167" s="231" t="s">
        <v>229</v>
      </c>
      <c r="H167" s="232">
        <v>9.391</v>
      </c>
      <c r="I167" s="233"/>
      <c r="J167" s="234">
        <f>ROUND(I167*H167,2)</f>
        <v>0</v>
      </c>
      <c r="K167" s="230" t="s">
        <v>230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231</v>
      </c>
      <c r="AT167" s="239" t="s">
        <v>226</v>
      </c>
      <c r="AU167" s="239" t="s">
        <v>85</v>
      </c>
      <c r="AY167" s="18" t="s">
        <v>224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231</v>
      </c>
      <c r="BM167" s="239" t="s">
        <v>4395</v>
      </c>
    </row>
    <row r="168" s="14" customFormat="1">
      <c r="A168" s="14"/>
      <c r="B168" s="252"/>
      <c r="C168" s="253"/>
      <c r="D168" s="243" t="s">
        <v>233</v>
      </c>
      <c r="E168" s="254" t="s">
        <v>1</v>
      </c>
      <c r="F168" s="255" t="s">
        <v>4026</v>
      </c>
      <c r="G168" s="253"/>
      <c r="H168" s="256">
        <v>9.391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233</v>
      </c>
      <c r="AU168" s="262" t="s">
        <v>85</v>
      </c>
      <c r="AV168" s="14" t="s">
        <v>85</v>
      </c>
      <c r="AW168" s="14" t="s">
        <v>32</v>
      </c>
      <c r="AX168" s="14" t="s">
        <v>83</v>
      </c>
      <c r="AY168" s="262" t="s">
        <v>224</v>
      </c>
    </row>
    <row r="169" s="2" customFormat="1" ht="21.75" customHeight="1">
      <c r="A169" s="39"/>
      <c r="B169" s="40"/>
      <c r="C169" s="228" t="s">
        <v>329</v>
      </c>
      <c r="D169" s="228" t="s">
        <v>226</v>
      </c>
      <c r="E169" s="229" t="s">
        <v>4030</v>
      </c>
      <c r="F169" s="230" t="s">
        <v>4031</v>
      </c>
      <c r="G169" s="231" t="s">
        <v>296</v>
      </c>
      <c r="H169" s="232">
        <v>256.69099999999997</v>
      </c>
      <c r="I169" s="233"/>
      <c r="J169" s="234">
        <f>ROUND(I169*H169,2)</f>
        <v>0</v>
      </c>
      <c r="K169" s="230" t="s">
        <v>230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0.00084000000000000003</v>
      </c>
      <c r="R169" s="237">
        <f>Q169*H169</f>
        <v>0.21562044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231</v>
      </c>
      <c r="AT169" s="239" t="s">
        <v>226</v>
      </c>
      <c r="AU169" s="239" t="s">
        <v>85</v>
      </c>
      <c r="AY169" s="18" t="s">
        <v>224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231</v>
      </c>
      <c r="BM169" s="239" t="s">
        <v>4396</v>
      </c>
    </row>
    <row r="170" s="13" customFormat="1">
      <c r="A170" s="13"/>
      <c r="B170" s="241"/>
      <c r="C170" s="242"/>
      <c r="D170" s="243" t="s">
        <v>233</v>
      </c>
      <c r="E170" s="244" t="s">
        <v>1</v>
      </c>
      <c r="F170" s="245" t="s">
        <v>4382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233</v>
      </c>
      <c r="AU170" s="251" t="s">
        <v>85</v>
      </c>
      <c r="AV170" s="13" t="s">
        <v>83</v>
      </c>
      <c r="AW170" s="13" t="s">
        <v>32</v>
      </c>
      <c r="AX170" s="13" t="s">
        <v>76</v>
      </c>
      <c r="AY170" s="251" t="s">
        <v>224</v>
      </c>
    </row>
    <row r="171" s="14" customFormat="1">
      <c r="A171" s="14"/>
      <c r="B171" s="252"/>
      <c r="C171" s="253"/>
      <c r="D171" s="243" t="s">
        <v>233</v>
      </c>
      <c r="E171" s="254" t="s">
        <v>1</v>
      </c>
      <c r="F171" s="255" t="s">
        <v>4397</v>
      </c>
      <c r="G171" s="253"/>
      <c r="H171" s="256">
        <v>56.576000000000001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233</v>
      </c>
      <c r="AU171" s="262" t="s">
        <v>85</v>
      </c>
      <c r="AV171" s="14" t="s">
        <v>85</v>
      </c>
      <c r="AW171" s="14" t="s">
        <v>32</v>
      </c>
      <c r="AX171" s="14" t="s">
        <v>76</v>
      </c>
      <c r="AY171" s="262" t="s">
        <v>224</v>
      </c>
    </row>
    <row r="172" s="14" customFormat="1">
      <c r="A172" s="14"/>
      <c r="B172" s="252"/>
      <c r="C172" s="253"/>
      <c r="D172" s="243" t="s">
        <v>233</v>
      </c>
      <c r="E172" s="254" t="s">
        <v>1</v>
      </c>
      <c r="F172" s="255" t="s">
        <v>4398</v>
      </c>
      <c r="G172" s="253"/>
      <c r="H172" s="256">
        <v>99.445999999999998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233</v>
      </c>
      <c r="AU172" s="262" t="s">
        <v>85</v>
      </c>
      <c r="AV172" s="14" t="s">
        <v>85</v>
      </c>
      <c r="AW172" s="14" t="s">
        <v>32</v>
      </c>
      <c r="AX172" s="14" t="s">
        <v>76</v>
      </c>
      <c r="AY172" s="262" t="s">
        <v>224</v>
      </c>
    </row>
    <row r="173" s="14" customFormat="1">
      <c r="A173" s="14"/>
      <c r="B173" s="252"/>
      <c r="C173" s="253"/>
      <c r="D173" s="243" t="s">
        <v>233</v>
      </c>
      <c r="E173" s="254" t="s">
        <v>1</v>
      </c>
      <c r="F173" s="255" t="s">
        <v>4399</v>
      </c>
      <c r="G173" s="253"/>
      <c r="H173" s="256">
        <v>65.843999999999994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233</v>
      </c>
      <c r="AU173" s="262" t="s">
        <v>85</v>
      </c>
      <c r="AV173" s="14" t="s">
        <v>85</v>
      </c>
      <c r="AW173" s="14" t="s">
        <v>32</v>
      </c>
      <c r="AX173" s="14" t="s">
        <v>76</v>
      </c>
      <c r="AY173" s="262" t="s">
        <v>224</v>
      </c>
    </row>
    <row r="174" s="13" customFormat="1">
      <c r="A174" s="13"/>
      <c r="B174" s="241"/>
      <c r="C174" s="242"/>
      <c r="D174" s="243" t="s">
        <v>233</v>
      </c>
      <c r="E174" s="244" t="s">
        <v>1</v>
      </c>
      <c r="F174" s="245" t="s">
        <v>3986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233</v>
      </c>
      <c r="AU174" s="251" t="s">
        <v>85</v>
      </c>
      <c r="AV174" s="13" t="s">
        <v>83</v>
      </c>
      <c r="AW174" s="13" t="s">
        <v>32</v>
      </c>
      <c r="AX174" s="13" t="s">
        <v>76</v>
      </c>
      <c r="AY174" s="251" t="s">
        <v>224</v>
      </c>
    </row>
    <row r="175" s="14" customFormat="1">
      <c r="A175" s="14"/>
      <c r="B175" s="252"/>
      <c r="C175" s="253"/>
      <c r="D175" s="243" t="s">
        <v>233</v>
      </c>
      <c r="E175" s="254" t="s">
        <v>1</v>
      </c>
      <c r="F175" s="255" t="s">
        <v>4400</v>
      </c>
      <c r="G175" s="253"/>
      <c r="H175" s="256">
        <v>14.355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233</v>
      </c>
      <c r="AU175" s="262" t="s">
        <v>85</v>
      </c>
      <c r="AV175" s="14" t="s">
        <v>85</v>
      </c>
      <c r="AW175" s="14" t="s">
        <v>32</v>
      </c>
      <c r="AX175" s="14" t="s">
        <v>76</v>
      </c>
      <c r="AY175" s="262" t="s">
        <v>224</v>
      </c>
    </row>
    <row r="176" s="14" customFormat="1">
      <c r="A176" s="14"/>
      <c r="B176" s="252"/>
      <c r="C176" s="253"/>
      <c r="D176" s="243" t="s">
        <v>233</v>
      </c>
      <c r="E176" s="254" t="s">
        <v>1</v>
      </c>
      <c r="F176" s="255" t="s">
        <v>4401</v>
      </c>
      <c r="G176" s="253"/>
      <c r="H176" s="256">
        <v>2.9199999999999999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233</v>
      </c>
      <c r="AU176" s="262" t="s">
        <v>85</v>
      </c>
      <c r="AV176" s="14" t="s">
        <v>85</v>
      </c>
      <c r="AW176" s="14" t="s">
        <v>32</v>
      </c>
      <c r="AX176" s="14" t="s">
        <v>76</v>
      </c>
      <c r="AY176" s="262" t="s">
        <v>224</v>
      </c>
    </row>
    <row r="177" s="14" customFormat="1">
      <c r="A177" s="14"/>
      <c r="B177" s="252"/>
      <c r="C177" s="253"/>
      <c r="D177" s="243" t="s">
        <v>233</v>
      </c>
      <c r="E177" s="254" t="s">
        <v>1</v>
      </c>
      <c r="F177" s="255" t="s">
        <v>4402</v>
      </c>
      <c r="G177" s="253"/>
      <c r="H177" s="256">
        <v>17.550000000000001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233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224</v>
      </c>
    </row>
    <row r="178" s="15" customFormat="1">
      <c r="A178" s="15"/>
      <c r="B178" s="263"/>
      <c r="C178" s="264"/>
      <c r="D178" s="243" t="s">
        <v>233</v>
      </c>
      <c r="E178" s="265" t="s">
        <v>1</v>
      </c>
      <c r="F178" s="266" t="s">
        <v>237</v>
      </c>
      <c r="G178" s="264"/>
      <c r="H178" s="267">
        <v>256.69099999999997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3" t="s">
        <v>233</v>
      </c>
      <c r="AU178" s="273" t="s">
        <v>85</v>
      </c>
      <c r="AV178" s="15" t="s">
        <v>231</v>
      </c>
      <c r="AW178" s="15" t="s">
        <v>32</v>
      </c>
      <c r="AX178" s="15" t="s">
        <v>83</v>
      </c>
      <c r="AY178" s="273" t="s">
        <v>224</v>
      </c>
    </row>
    <row r="179" s="2" customFormat="1" ht="24.15" customHeight="1">
      <c r="A179" s="39"/>
      <c r="B179" s="40"/>
      <c r="C179" s="228" t="s">
        <v>337</v>
      </c>
      <c r="D179" s="228" t="s">
        <v>226</v>
      </c>
      <c r="E179" s="229" t="s">
        <v>4052</v>
      </c>
      <c r="F179" s="230" t="s">
        <v>4053</v>
      </c>
      <c r="G179" s="231" t="s">
        <v>296</v>
      </c>
      <c r="H179" s="232">
        <v>256.69099999999997</v>
      </c>
      <c r="I179" s="233"/>
      <c r="J179" s="234">
        <f>ROUND(I179*H179,2)</f>
        <v>0</v>
      </c>
      <c r="K179" s="230" t="s">
        <v>230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231</v>
      </c>
      <c r="AT179" s="239" t="s">
        <v>226</v>
      </c>
      <c r="AU179" s="239" t="s">
        <v>85</v>
      </c>
      <c r="AY179" s="18" t="s">
        <v>224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231</v>
      </c>
      <c r="BM179" s="239" t="s">
        <v>4403</v>
      </c>
    </row>
    <row r="180" s="2" customFormat="1" ht="21.75" customHeight="1">
      <c r="A180" s="39"/>
      <c r="B180" s="40"/>
      <c r="C180" s="228" t="s">
        <v>355</v>
      </c>
      <c r="D180" s="228" t="s">
        <v>226</v>
      </c>
      <c r="E180" s="229" t="s">
        <v>3664</v>
      </c>
      <c r="F180" s="230" t="s">
        <v>3665</v>
      </c>
      <c r="G180" s="231" t="s">
        <v>296</v>
      </c>
      <c r="H180" s="232">
        <v>43.808</v>
      </c>
      <c r="I180" s="233"/>
      <c r="J180" s="234">
        <f>ROUND(I180*H180,2)</f>
        <v>0</v>
      </c>
      <c r="K180" s="230" t="s">
        <v>230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0.00069999999999999999</v>
      </c>
      <c r="R180" s="237">
        <f>Q180*H180</f>
        <v>0.030665600000000001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231</v>
      </c>
      <c r="AT180" s="239" t="s">
        <v>226</v>
      </c>
      <c r="AU180" s="239" t="s">
        <v>85</v>
      </c>
      <c r="AY180" s="18" t="s">
        <v>224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231</v>
      </c>
      <c r="BM180" s="239" t="s">
        <v>4404</v>
      </c>
    </row>
    <row r="181" s="13" customFormat="1">
      <c r="A181" s="13"/>
      <c r="B181" s="241"/>
      <c r="C181" s="242"/>
      <c r="D181" s="243" t="s">
        <v>233</v>
      </c>
      <c r="E181" s="244" t="s">
        <v>1</v>
      </c>
      <c r="F181" s="245" t="s">
        <v>4020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233</v>
      </c>
      <c r="AU181" s="251" t="s">
        <v>85</v>
      </c>
      <c r="AV181" s="13" t="s">
        <v>83</v>
      </c>
      <c r="AW181" s="13" t="s">
        <v>32</v>
      </c>
      <c r="AX181" s="13" t="s">
        <v>76</v>
      </c>
      <c r="AY181" s="251" t="s">
        <v>224</v>
      </c>
    </row>
    <row r="182" s="14" customFormat="1">
      <c r="A182" s="14"/>
      <c r="B182" s="252"/>
      <c r="C182" s="253"/>
      <c r="D182" s="243" t="s">
        <v>233</v>
      </c>
      <c r="E182" s="254" t="s">
        <v>1</v>
      </c>
      <c r="F182" s="255" t="s">
        <v>4405</v>
      </c>
      <c r="G182" s="253"/>
      <c r="H182" s="256">
        <v>22.367999999999999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233</v>
      </c>
      <c r="AU182" s="262" t="s">
        <v>85</v>
      </c>
      <c r="AV182" s="14" t="s">
        <v>85</v>
      </c>
      <c r="AW182" s="14" t="s">
        <v>32</v>
      </c>
      <c r="AX182" s="14" t="s">
        <v>76</v>
      </c>
      <c r="AY182" s="262" t="s">
        <v>224</v>
      </c>
    </row>
    <row r="183" s="13" customFormat="1">
      <c r="A183" s="13"/>
      <c r="B183" s="241"/>
      <c r="C183" s="242"/>
      <c r="D183" s="243" t="s">
        <v>233</v>
      </c>
      <c r="E183" s="244" t="s">
        <v>1</v>
      </c>
      <c r="F183" s="245" t="s">
        <v>4023</v>
      </c>
      <c r="G183" s="242"/>
      <c r="H183" s="244" t="s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233</v>
      </c>
      <c r="AU183" s="251" t="s">
        <v>85</v>
      </c>
      <c r="AV183" s="13" t="s">
        <v>83</v>
      </c>
      <c r="AW183" s="13" t="s">
        <v>32</v>
      </c>
      <c r="AX183" s="13" t="s">
        <v>76</v>
      </c>
      <c r="AY183" s="251" t="s">
        <v>224</v>
      </c>
    </row>
    <row r="184" s="14" customFormat="1">
      <c r="A184" s="14"/>
      <c r="B184" s="252"/>
      <c r="C184" s="253"/>
      <c r="D184" s="243" t="s">
        <v>233</v>
      </c>
      <c r="E184" s="254" t="s">
        <v>1</v>
      </c>
      <c r="F184" s="255" t="s">
        <v>4406</v>
      </c>
      <c r="G184" s="253"/>
      <c r="H184" s="256">
        <v>21.440000000000001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233</v>
      </c>
      <c r="AU184" s="262" t="s">
        <v>85</v>
      </c>
      <c r="AV184" s="14" t="s">
        <v>85</v>
      </c>
      <c r="AW184" s="14" t="s">
        <v>32</v>
      </c>
      <c r="AX184" s="14" t="s">
        <v>76</v>
      </c>
      <c r="AY184" s="262" t="s">
        <v>224</v>
      </c>
    </row>
    <row r="185" s="15" customFormat="1">
      <c r="A185" s="15"/>
      <c r="B185" s="263"/>
      <c r="C185" s="264"/>
      <c r="D185" s="243" t="s">
        <v>233</v>
      </c>
      <c r="E185" s="265" t="s">
        <v>1</v>
      </c>
      <c r="F185" s="266" t="s">
        <v>237</v>
      </c>
      <c r="G185" s="264"/>
      <c r="H185" s="267">
        <v>43.808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3" t="s">
        <v>233</v>
      </c>
      <c r="AU185" s="273" t="s">
        <v>85</v>
      </c>
      <c r="AV185" s="15" t="s">
        <v>231</v>
      </c>
      <c r="AW185" s="15" t="s">
        <v>32</v>
      </c>
      <c r="AX185" s="15" t="s">
        <v>83</v>
      </c>
      <c r="AY185" s="273" t="s">
        <v>224</v>
      </c>
    </row>
    <row r="186" s="2" customFormat="1" ht="16.5" customHeight="1">
      <c r="A186" s="39"/>
      <c r="B186" s="40"/>
      <c r="C186" s="228" t="s">
        <v>363</v>
      </c>
      <c r="D186" s="228" t="s">
        <v>226</v>
      </c>
      <c r="E186" s="229" t="s">
        <v>3668</v>
      </c>
      <c r="F186" s="230" t="s">
        <v>3669</v>
      </c>
      <c r="G186" s="231" t="s">
        <v>296</v>
      </c>
      <c r="H186" s="232">
        <v>43.808</v>
      </c>
      <c r="I186" s="233"/>
      <c r="J186" s="234">
        <f>ROUND(I186*H186,2)</f>
        <v>0</v>
      </c>
      <c r="K186" s="230" t="s">
        <v>230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231</v>
      </c>
      <c r="AT186" s="239" t="s">
        <v>226</v>
      </c>
      <c r="AU186" s="239" t="s">
        <v>85</v>
      </c>
      <c r="AY186" s="18" t="s">
        <v>224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231</v>
      </c>
      <c r="BM186" s="239" t="s">
        <v>4407</v>
      </c>
    </row>
    <row r="187" s="2" customFormat="1" ht="24.15" customHeight="1">
      <c r="A187" s="39"/>
      <c r="B187" s="40"/>
      <c r="C187" s="228" t="s">
        <v>369</v>
      </c>
      <c r="D187" s="228" t="s">
        <v>226</v>
      </c>
      <c r="E187" s="229" t="s">
        <v>4064</v>
      </c>
      <c r="F187" s="230" t="s">
        <v>4065</v>
      </c>
      <c r="G187" s="231" t="s">
        <v>229</v>
      </c>
      <c r="H187" s="232">
        <v>263.10300000000001</v>
      </c>
      <c r="I187" s="233"/>
      <c r="J187" s="234">
        <f>ROUND(I187*H187,2)</f>
        <v>0</v>
      </c>
      <c r="K187" s="230" t="s">
        <v>230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231</v>
      </c>
      <c r="AT187" s="239" t="s">
        <v>226</v>
      </c>
      <c r="AU187" s="239" t="s">
        <v>85</v>
      </c>
      <c r="AY187" s="18" t="s">
        <v>224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231</v>
      </c>
      <c r="BM187" s="239" t="s">
        <v>4408</v>
      </c>
    </row>
    <row r="188" s="13" customFormat="1">
      <c r="A188" s="13"/>
      <c r="B188" s="241"/>
      <c r="C188" s="242"/>
      <c r="D188" s="243" t="s">
        <v>233</v>
      </c>
      <c r="E188" s="244" t="s">
        <v>1</v>
      </c>
      <c r="F188" s="245" t="s">
        <v>4067</v>
      </c>
      <c r="G188" s="242"/>
      <c r="H188" s="244" t="s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233</v>
      </c>
      <c r="AU188" s="251" t="s">
        <v>85</v>
      </c>
      <c r="AV188" s="13" t="s">
        <v>83</v>
      </c>
      <c r="AW188" s="13" t="s">
        <v>32</v>
      </c>
      <c r="AX188" s="13" t="s">
        <v>76</v>
      </c>
      <c r="AY188" s="251" t="s">
        <v>224</v>
      </c>
    </row>
    <row r="189" s="14" customFormat="1">
      <c r="A189" s="14"/>
      <c r="B189" s="252"/>
      <c r="C189" s="253"/>
      <c r="D189" s="243" t="s">
        <v>233</v>
      </c>
      <c r="E189" s="254" t="s">
        <v>1</v>
      </c>
      <c r="F189" s="255" t="s">
        <v>4068</v>
      </c>
      <c r="G189" s="253"/>
      <c r="H189" s="256">
        <v>263.10300000000001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233</v>
      </c>
      <c r="AU189" s="262" t="s">
        <v>85</v>
      </c>
      <c r="AV189" s="14" t="s">
        <v>85</v>
      </c>
      <c r="AW189" s="14" t="s">
        <v>32</v>
      </c>
      <c r="AX189" s="14" t="s">
        <v>83</v>
      </c>
      <c r="AY189" s="262" t="s">
        <v>224</v>
      </c>
    </row>
    <row r="190" s="2" customFormat="1" ht="24.15" customHeight="1">
      <c r="A190" s="39"/>
      <c r="B190" s="40"/>
      <c r="C190" s="228" t="s">
        <v>378</v>
      </c>
      <c r="D190" s="228" t="s">
        <v>226</v>
      </c>
      <c r="E190" s="229" t="s">
        <v>4069</v>
      </c>
      <c r="F190" s="230" t="s">
        <v>4070</v>
      </c>
      <c r="G190" s="231" t="s">
        <v>229</v>
      </c>
      <c r="H190" s="232">
        <v>263.10300000000001</v>
      </c>
      <c r="I190" s="233"/>
      <c r="J190" s="234">
        <f>ROUND(I190*H190,2)</f>
        <v>0</v>
      </c>
      <c r="K190" s="230" t="s">
        <v>230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231</v>
      </c>
      <c r="AT190" s="239" t="s">
        <v>226</v>
      </c>
      <c r="AU190" s="239" t="s">
        <v>85</v>
      </c>
      <c r="AY190" s="18" t="s">
        <v>224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231</v>
      </c>
      <c r="BM190" s="239" t="s">
        <v>4409</v>
      </c>
    </row>
    <row r="191" s="13" customFormat="1">
      <c r="A191" s="13"/>
      <c r="B191" s="241"/>
      <c r="C191" s="242"/>
      <c r="D191" s="243" t="s">
        <v>233</v>
      </c>
      <c r="E191" s="244" t="s">
        <v>1</v>
      </c>
      <c r="F191" s="245" t="s">
        <v>4067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233</v>
      </c>
      <c r="AU191" s="251" t="s">
        <v>85</v>
      </c>
      <c r="AV191" s="13" t="s">
        <v>83</v>
      </c>
      <c r="AW191" s="13" t="s">
        <v>32</v>
      </c>
      <c r="AX191" s="13" t="s">
        <v>76</v>
      </c>
      <c r="AY191" s="251" t="s">
        <v>224</v>
      </c>
    </row>
    <row r="192" s="14" customFormat="1">
      <c r="A192" s="14"/>
      <c r="B192" s="252"/>
      <c r="C192" s="253"/>
      <c r="D192" s="243" t="s">
        <v>233</v>
      </c>
      <c r="E192" s="254" t="s">
        <v>1</v>
      </c>
      <c r="F192" s="255" t="s">
        <v>4068</v>
      </c>
      <c r="G192" s="253"/>
      <c r="H192" s="256">
        <v>263.10300000000001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233</v>
      </c>
      <c r="AU192" s="262" t="s">
        <v>85</v>
      </c>
      <c r="AV192" s="14" t="s">
        <v>85</v>
      </c>
      <c r="AW192" s="14" t="s">
        <v>32</v>
      </c>
      <c r="AX192" s="14" t="s">
        <v>83</v>
      </c>
      <c r="AY192" s="262" t="s">
        <v>224</v>
      </c>
    </row>
    <row r="193" s="2" customFormat="1" ht="33" customHeight="1">
      <c r="A193" s="39"/>
      <c r="B193" s="40"/>
      <c r="C193" s="228" t="s">
        <v>395</v>
      </c>
      <c r="D193" s="228" t="s">
        <v>226</v>
      </c>
      <c r="E193" s="229" t="s">
        <v>2432</v>
      </c>
      <c r="F193" s="230" t="s">
        <v>2433</v>
      </c>
      <c r="G193" s="231" t="s">
        <v>229</v>
      </c>
      <c r="H193" s="232">
        <v>54.673000000000002</v>
      </c>
      <c r="I193" s="233"/>
      <c r="J193" s="234">
        <f>ROUND(I193*H193,2)</f>
        <v>0</v>
      </c>
      <c r="K193" s="230" t="s">
        <v>230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231</v>
      </c>
      <c r="AT193" s="239" t="s">
        <v>226</v>
      </c>
      <c r="AU193" s="239" t="s">
        <v>85</v>
      </c>
      <c r="AY193" s="18" t="s">
        <v>224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231</v>
      </c>
      <c r="BM193" s="239" t="s">
        <v>4410</v>
      </c>
    </row>
    <row r="194" s="14" customFormat="1">
      <c r="A194" s="14"/>
      <c r="B194" s="252"/>
      <c r="C194" s="253"/>
      <c r="D194" s="243" t="s">
        <v>233</v>
      </c>
      <c r="E194" s="254" t="s">
        <v>1</v>
      </c>
      <c r="F194" s="255" t="s">
        <v>4073</v>
      </c>
      <c r="G194" s="253"/>
      <c r="H194" s="256">
        <v>372.44900000000001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233</v>
      </c>
      <c r="AU194" s="262" t="s">
        <v>85</v>
      </c>
      <c r="AV194" s="14" t="s">
        <v>85</v>
      </c>
      <c r="AW194" s="14" t="s">
        <v>32</v>
      </c>
      <c r="AX194" s="14" t="s">
        <v>76</v>
      </c>
      <c r="AY194" s="262" t="s">
        <v>224</v>
      </c>
    </row>
    <row r="195" s="14" customFormat="1">
      <c r="A195" s="14"/>
      <c r="B195" s="252"/>
      <c r="C195" s="253"/>
      <c r="D195" s="243" t="s">
        <v>233</v>
      </c>
      <c r="E195" s="254" t="s">
        <v>1</v>
      </c>
      <c r="F195" s="255" t="s">
        <v>4074</v>
      </c>
      <c r="G195" s="253"/>
      <c r="H195" s="256">
        <v>-263.10300000000001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233</v>
      </c>
      <c r="AU195" s="262" t="s">
        <v>85</v>
      </c>
      <c r="AV195" s="14" t="s">
        <v>85</v>
      </c>
      <c r="AW195" s="14" t="s">
        <v>32</v>
      </c>
      <c r="AX195" s="14" t="s">
        <v>76</v>
      </c>
      <c r="AY195" s="262" t="s">
        <v>224</v>
      </c>
    </row>
    <row r="196" s="15" customFormat="1">
      <c r="A196" s="15"/>
      <c r="B196" s="263"/>
      <c r="C196" s="264"/>
      <c r="D196" s="243" t="s">
        <v>233</v>
      </c>
      <c r="E196" s="265" t="s">
        <v>3057</v>
      </c>
      <c r="F196" s="266" t="s">
        <v>237</v>
      </c>
      <c r="G196" s="264"/>
      <c r="H196" s="267">
        <v>109.346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3" t="s">
        <v>233</v>
      </c>
      <c r="AU196" s="273" t="s">
        <v>85</v>
      </c>
      <c r="AV196" s="15" t="s">
        <v>231</v>
      </c>
      <c r="AW196" s="15" t="s">
        <v>32</v>
      </c>
      <c r="AX196" s="15" t="s">
        <v>76</v>
      </c>
      <c r="AY196" s="273" t="s">
        <v>224</v>
      </c>
    </row>
    <row r="197" s="14" customFormat="1">
      <c r="A197" s="14"/>
      <c r="B197" s="252"/>
      <c r="C197" s="253"/>
      <c r="D197" s="243" t="s">
        <v>233</v>
      </c>
      <c r="E197" s="254" t="s">
        <v>1</v>
      </c>
      <c r="F197" s="255" t="s">
        <v>4075</v>
      </c>
      <c r="G197" s="253"/>
      <c r="H197" s="256">
        <v>54.673000000000002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233</v>
      </c>
      <c r="AU197" s="262" t="s">
        <v>85</v>
      </c>
      <c r="AV197" s="14" t="s">
        <v>85</v>
      </c>
      <c r="AW197" s="14" t="s">
        <v>32</v>
      </c>
      <c r="AX197" s="14" t="s">
        <v>83</v>
      </c>
      <c r="AY197" s="262" t="s">
        <v>224</v>
      </c>
    </row>
    <row r="198" s="2" customFormat="1" ht="37.8" customHeight="1">
      <c r="A198" s="39"/>
      <c r="B198" s="40"/>
      <c r="C198" s="228" t="s">
        <v>401</v>
      </c>
      <c r="D198" s="228" t="s">
        <v>226</v>
      </c>
      <c r="E198" s="229" t="s">
        <v>2437</v>
      </c>
      <c r="F198" s="230" t="s">
        <v>2438</v>
      </c>
      <c r="G198" s="231" t="s">
        <v>229</v>
      </c>
      <c r="H198" s="232">
        <v>546.73000000000002</v>
      </c>
      <c r="I198" s="233"/>
      <c r="J198" s="234">
        <f>ROUND(I198*H198,2)</f>
        <v>0</v>
      </c>
      <c r="K198" s="230" t="s">
        <v>230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231</v>
      </c>
      <c r="AT198" s="239" t="s">
        <v>226</v>
      </c>
      <c r="AU198" s="239" t="s">
        <v>85</v>
      </c>
      <c r="AY198" s="18" t="s">
        <v>224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231</v>
      </c>
      <c r="BM198" s="239" t="s">
        <v>4411</v>
      </c>
    </row>
    <row r="199" s="14" customFormat="1">
      <c r="A199" s="14"/>
      <c r="B199" s="252"/>
      <c r="C199" s="253"/>
      <c r="D199" s="243" t="s">
        <v>233</v>
      </c>
      <c r="E199" s="254" t="s">
        <v>1</v>
      </c>
      <c r="F199" s="255" t="s">
        <v>4077</v>
      </c>
      <c r="G199" s="253"/>
      <c r="H199" s="256">
        <v>546.73000000000002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233</v>
      </c>
      <c r="AU199" s="262" t="s">
        <v>85</v>
      </c>
      <c r="AV199" s="14" t="s">
        <v>85</v>
      </c>
      <c r="AW199" s="14" t="s">
        <v>32</v>
      </c>
      <c r="AX199" s="14" t="s">
        <v>83</v>
      </c>
      <c r="AY199" s="262" t="s">
        <v>224</v>
      </c>
    </row>
    <row r="200" s="2" customFormat="1" ht="33" customHeight="1">
      <c r="A200" s="39"/>
      <c r="B200" s="40"/>
      <c r="C200" s="228" t="s">
        <v>7</v>
      </c>
      <c r="D200" s="228" t="s">
        <v>226</v>
      </c>
      <c r="E200" s="229" t="s">
        <v>4078</v>
      </c>
      <c r="F200" s="230" t="s">
        <v>4079</v>
      </c>
      <c r="G200" s="231" t="s">
        <v>229</v>
      </c>
      <c r="H200" s="232">
        <v>54.673000000000002</v>
      </c>
      <c r="I200" s="233"/>
      <c r="J200" s="234">
        <f>ROUND(I200*H200,2)</f>
        <v>0</v>
      </c>
      <c r="K200" s="230" t="s">
        <v>230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231</v>
      </c>
      <c r="AT200" s="239" t="s">
        <v>226</v>
      </c>
      <c r="AU200" s="239" t="s">
        <v>85</v>
      </c>
      <c r="AY200" s="18" t="s">
        <v>224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231</v>
      </c>
      <c r="BM200" s="239" t="s">
        <v>4412</v>
      </c>
    </row>
    <row r="201" s="14" customFormat="1">
      <c r="A201" s="14"/>
      <c r="B201" s="252"/>
      <c r="C201" s="253"/>
      <c r="D201" s="243" t="s">
        <v>233</v>
      </c>
      <c r="E201" s="254" t="s">
        <v>1</v>
      </c>
      <c r="F201" s="255" t="s">
        <v>4075</v>
      </c>
      <c r="G201" s="253"/>
      <c r="H201" s="256">
        <v>54.673000000000002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233</v>
      </c>
      <c r="AU201" s="262" t="s">
        <v>85</v>
      </c>
      <c r="AV201" s="14" t="s">
        <v>85</v>
      </c>
      <c r="AW201" s="14" t="s">
        <v>32</v>
      </c>
      <c r="AX201" s="14" t="s">
        <v>83</v>
      </c>
      <c r="AY201" s="262" t="s">
        <v>224</v>
      </c>
    </row>
    <row r="202" s="2" customFormat="1" ht="37.8" customHeight="1">
      <c r="A202" s="39"/>
      <c r="B202" s="40"/>
      <c r="C202" s="228" t="s">
        <v>409</v>
      </c>
      <c r="D202" s="228" t="s">
        <v>226</v>
      </c>
      <c r="E202" s="229" t="s">
        <v>4081</v>
      </c>
      <c r="F202" s="230" t="s">
        <v>4082</v>
      </c>
      <c r="G202" s="231" t="s">
        <v>229</v>
      </c>
      <c r="H202" s="232">
        <v>546.73000000000002</v>
      </c>
      <c r="I202" s="233"/>
      <c r="J202" s="234">
        <f>ROUND(I202*H202,2)</f>
        <v>0</v>
      </c>
      <c r="K202" s="230" t="s">
        <v>230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231</v>
      </c>
      <c r="AT202" s="239" t="s">
        <v>226</v>
      </c>
      <c r="AU202" s="239" t="s">
        <v>85</v>
      </c>
      <c r="AY202" s="18" t="s">
        <v>224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231</v>
      </c>
      <c r="BM202" s="239" t="s">
        <v>4413</v>
      </c>
    </row>
    <row r="203" s="14" customFormat="1">
      <c r="A203" s="14"/>
      <c r="B203" s="252"/>
      <c r="C203" s="253"/>
      <c r="D203" s="243" t="s">
        <v>233</v>
      </c>
      <c r="E203" s="254" t="s">
        <v>1</v>
      </c>
      <c r="F203" s="255" t="s">
        <v>4077</v>
      </c>
      <c r="G203" s="253"/>
      <c r="H203" s="256">
        <v>546.73000000000002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233</v>
      </c>
      <c r="AU203" s="262" t="s">
        <v>85</v>
      </c>
      <c r="AV203" s="14" t="s">
        <v>85</v>
      </c>
      <c r="AW203" s="14" t="s">
        <v>32</v>
      </c>
      <c r="AX203" s="14" t="s">
        <v>83</v>
      </c>
      <c r="AY203" s="262" t="s">
        <v>224</v>
      </c>
    </row>
    <row r="204" s="2" customFormat="1" ht="24.15" customHeight="1">
      <c r="A204" s="39"/>
      <c r="B204" s="40"/>
      <c r="C204" s="228" t="s">
        <v>413</v>
      </c>
      <c r="D204" s="228" t="s">
        <v>226</v>
      </c>
      <c r="E204" s="229" t="s">
        <v>271</v>
      </c>
      <c r="F204" s="230" t="s">
        <v>272</v>
      </c>
      <c r="G204" s="231" t="s">
        <v>229</v>
      </c>
      <c r="H204" s="232">
        <v>131.55199999999999</v>
      </c>
      <c r="I204" s="233"/>
      <c r="J204" s="234">
        <f>ROUND(I204*H204,2)</f>
        <v>0</v>
      </c>
      <c r="K204" s="230" t="s">
        <v>230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231</v>
      </c>
      <c r="AT204" s="239" t="s">
        <v>226</v>
      </c>
      <c r="AU204" s="239" t="s">
        <v>85</v>
      </c>
      <c r="AY204" s="18" t="s">
        <v>224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231</v>
      </c>
      <c r="BM204" s="239" t="s">
        <v>4414</v>
      </c>
    </row>
    <row r="205" s="13" customFormat="1">
      <c r="A205" s="13"/>
      <c r="B205" s="241"/>
      <c r="C205" s="242"/>
      <c r="D205" s="243" t="s">
        <v>233</v>
      </c>
      <c r="E205" s="244" t="s">
        <v>1</v>
      </c>
      <c r="F205" s="245" t="s">
        <v>4067</v>
      </c>
      <c r="G205" s="242"/>
      <c r="H205" s="244" t="s">
        <v>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233</v>
      </c>
      <c r="AU205" s="251" t="s">
        <v>85</v>
      </c>
      <c r="AV205" s="13" t="s">
        <v>83</v>
      </c>
      <c r="AW205" s="13" t="s">
        <v>32</v>
      </c>
      <c r="AX205" s="13" t="s">
        <v>76</v>
      </c>
      <c r="AY205" s="251" t="s">
        <v>224</v>
      </c>
    </row>
    <row r="206" s="14" customFormat="1">
      <c r="A206" s="14"/>
      <c r="B206" s="252"/>
      <c r="C206" s="253"/>
      <c r="D206" s="243" t="s">
        <v>233</v>
      </c>
      <c r="E206" s="254" t="s">
        <v>1</v>
      </c>
      <c r="F206" s="255" t="s">
        <v>4085</v>
      </c>
      <c r="G206" s="253"/>
      <c r="H206" s="256">
        <v>131.55199999999999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233</v>
      </c>
      <c r="AU206" s="262" t="s">
        <v>85</v>
      </c>
      <c r="AV206" s="14" t="s">
        <v>85</v>
      </c>
      <c r="AW206" s="14" t="s">
        <v>32</v>
      </c>
      <c r="AX206" s="14" t="s">
        <v>83</v>
      </c>
      <c r="AY206" s="262" t="s">
        <v>224</v>
      </c>
    </row>
    <row r="207" s="2" customFormat="1" ht="24.15" customHeight="1">
      <c r="A207" s="39"/>
      <c r="B207" s="40"/>
      <c r="C207" s="228" t="s">
        <v>419</v>
      </c>
      <c r="D207" s="228" t="s">
        <v>226</v>
      </c>
      <c r="E207" s="229" t="s">
        <v>4086</v>
      </c>
      <c r="F207" s="230" t="s">
        <v>4087</v>
      </c>
      <c r="G207" s="231" t="s">
        <v>229</v>
      </c>
      <c r="H207" s="232">
        <v>131.55199999999999</v>
      </c>
      <c r="I207" s="233"/>
      <c r="J207" s="234">
        <f>ROUND(I207*H207,2)</f>
        <v>0</v>
      </c>
      <c r="K207" s="230" t="s">
        <v>230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231</v>
      </c>
      <c r="AT207" s="239" t="s">
        <v>226</v>
      </c>
      <c r="AU207" s="239" t="s">
        <v>85</v>
      </c>
      <c r="AY207" s="18" t="s">
        <v>224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231</v>
      </c>
      <c r="BM207" s="239" t="s">
        <v>4415</v>
      </c>
    </row>
    <row r="208" s="13" customFormat="1">
      <c r="A208" s="13"/>
      <c r="B208" s="241"/>
      <c r="C208" s="242"/>
      <c r="D208" s="243" t="s">
        <v>233</v>
      </c>
      <c r="E208" s="244" t="s">
        <v>1</v>
      </c>
      <c r="F208" s="245" t="s">
        <v>4067</v>
      </c>
      <c r="G208" s="242"/>
      <c r="H208" s="244" t="s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233</v>
      </c>
      <c r="AU208" s="251" t="s">
        <v>85</v>
      </c>
      <c r="AV208" s="13" t="s">
        <v>83</v>
      </c>
      <c r="AW208" s="13" t="s">
        <v>32</v>
      </c>
      <c r="AX208" s="13" t="s">
        <v>76</v>
      </c>
      <c r="AY208" s="251" t="s">
        <v>224</v>
      </c>
    </row>
    <row r="209" s="14" customFormat="1">
      <c r="A209" s="14"/>
      <c r="B209" s="252"/>
      <c r="C209" s="253"/>
      <c r="D209" s="243" t="s">
        <v>233</v>
      </c>
      <c r="E209" s="254" t="s">
        <v>1</v>
      </c>
      <c r="F209" s="255" t="s">
        <v>4085</v>
      </c>
      <c r="G209" s="253"/>
      <c r="H209" s="256">
        <v>131.55199999999999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233</v>
      </c>
      <c r="AU209" s="262" t="s">
        <v>85</v>
      </c>
      <c r="AV209" s="14" t="s">
        <v>85</v>
      </c>
      <c r="AW209" s="14" t="s">
        <v>32</v>
      </c>
      <c r="AX209" s="14" t="s">
        <v>83</v>
      </c>
      <c r="AY209" s="262" t="s">
        <v>224</v>
      </c>
    </row>
    <row r="210" s="2" customFormat="1" ht="33" customHeight="1">
      <c r="A210" s="39"/>
      <c r="B210" s="40"/>
      <c r="C210" s="228" t="s">
        <v>424</v>
      </c>
      <c r="D210" s="228" t="s">
        <v>226</v>
      </c>
      <c r="E210" s="229" t="s">
        <v>2441</v>
      </c>
      <c r="F210" s="230" t="s">
        <v>2442</v>
      </c>
      <c r="G210" s="231" t="s">
        <v>332</v>
      </c>
      <c r="H210" s="232">
        <v>182.608</v>
      </c>
      <c r="I210" s="233"/>
      <c r="J210" s="234">
        <f>ROUND(I210*H210,2)</f>
        <v>0</v>
      </c>
      <c r="K210" s="230" t="s">
        <v>230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231</v>
      </c>
      <c r="AT210" s="239" t="s">
        <v>226</v>
      </c>
      <c r="AU210" s="239" t="s">
        <v>85</v>
      </c>
      <c r="AY210" s="18" t="s">
        <v>224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231</v>
      </c>
      <c r="BM210" s="239" t="s">
        <v>4416</v>
      </c>
    </row>
    <row r="211" s="14" customFormat="1">
      <c r="A211" s="14"/>
      <c r="B211" s="252"/>
      <c r="C211" s="253"/>
      <c r="D211" s="243" t="s">
        <v>233</v>
      </c>
      <c r="E211" s="254" t="s">
        <v>1</v>
      </c>
      <c r="F211" s="255" t="s">
        <v>4090</v>
      </c>
      <c r="G211" s="253"/>
      <c r="H211" s="256">
        <v>182.608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233</v>
      </c>
      <c r="AU211" s="262" t="s">
        <v>85</v>
      </c>
      <c r="AV211" s="14" t="s">
        <v>85</v>
      </c>
      <c r="AW211" s="14" t="s">
        <v>32</v>
      </c>
      <c r="AX211" s="14" t="s">
        <v>83</v>
      </c>
      <c r="AY211" s="262" t="s">
        <v>224</v>
      </c>
    </row>
    <row r="212" s="2" customFormat="1" ht="16.5" customHeight="1">
      <c r="A212" s="39"/>
      <c r="B212" s="40"/>
      <c r="C212" s="228" t="s">
        <v>435</v>
      </c>
      <c r="D212" s="228" t="s">
        <v>226</v>
      </c>
      <c r="E212" s="229" t="s">
        <v>2445</v>
      </c>
      <c r="F212" s="230" t="s">
        <v>2446</v>
      </c>
      <c r="G212" s="231" t="s">
        <v>229</v>
      </c>
      <c r="H212" s="232">
        <v>109.346</v>
      </c>
      <c r="I212" s="233"/>
      <c r="J212" s="234">
        <f>ROUND(I212*H212,2)</f>
        <v>0</v>
      </c>
      <c r="K212" s="230" t="s">
        <v>230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231</v>
      </c>
      <c r="AT212" s="239" t="s">
        <v>226</v>
      </c>
      <c r="AU212" s="239" t="s">
        <v>85</v>
      </c>
      <c r="AY212" s="18" t="s">
        <v>224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231</v>
      </c>
      <c r="BM212" s="239" t="s">
        <v>4417</v>
      </c>
    </row>
    <row r="213" s="14" customFormat="1">
      <c r="A213" s="14"/>
      <c r="B213" s="252"/>
      <c r="C213" s="253"/>
      <c r="D213" s="243" t="s">
        <v>233</v>
      </c>
      <c r="E213" s="254" t="s">
        <v>1</v>
      </c>
      <c r="F213" s="255" t="s">
        <v>3057</v>
      </c>
      <c r="G213" s="253"/>
      <c r="H213" s="256">
        <v>109.346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233</v>
      </c>
      <c r="AU213" s="262" t="s">
        <v>85</v>
      </c>
      <c r="AV213" s="14" t="s">
        <v>85</v>
      </c>
      <c r="AW213" s="14" t="s">
        <v>32</v>
      </c>
      <c r="AX213" s="14" t="s">
        <v>83</v>
      </c>
      <c r="AY213" s="262" t="s">
        <v>224</v>
      </c>
    </row>
    <row r="214" s="2" customFormat="1" ht="24.15" customHeight="1">
      <c r="A214" s="39"/>
      <c r="B214" s="40"/>
      <c r="C214" s="228" t="s">
        <v>449</v>
      </c>
      <c r="D214" s="228" t="s">
        <v>226</v>
      </c>
      <c r="E214" s="229" t="s">
        <v>2449</v>
      </c>
      <c r="F214" s="230" t="s">
        <v>2450</v>
      </c>
      <c r="G214" s="231" t="s">
        <v>229</v>
      </c>
      <c r="H214" s="232">
        <v>263.10300000000001</v>
      </c>
      <c r="I214" s="233"/>
      <c r="J214" s="234">
        <f>ROUND(I214*H214,2)</f>
        <v>0</v>
      </c>
      <c r="K214" s="230" t="s">
        <v>230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231</v>
      </c>
      <c r="AT214" s="239" t="s">
        <v>226</v>
      </c>
      <c r="AU214" s="239" t="s">
        <v>85</v>
      </c>
      <c r="AY214" s="18" t="s">
        <v>224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231</v>
      </c>
      <c r="BM214" s="239" t="s">
        <v>4418</v>
      </c>
    </row>
    <row r="215" s="14" customFormat="1">
      <c r="A215" s="14"/>
      <c r="B215" s="252"/>
      <c r="C215" s="253"/>
      <c r="D215" s="243" t="s">
        <v>233</v>
      </c>
      <c r="E215" s="254" t="s">
        <v>1</v>
      </c>
      <c r="F215" s="255" t="s">
        <v>4118</v>
      </c>
      <c r="G215" s="253"/>
      <c r="H215" s="256">
        <v>372.44900000000001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233</v>
      </c>
      <c r="AU215" s="262" t="s">
        <v>85</v>
      </c>
      <c r="AV215" s="14" t="s">
        <v>85</v>
      </c>
      <c r="AW215" s="14" t="s">
        <v>32</v>
      </c>
      <c r="AX215" s="14" t="s">
        <v>76</v>
      </c>
      <c r="AY215" s="262" t="s">
        <v>224</v>
      </c>
    </row>
    <row r="216" s="14" customFormat="1">
      <c r="A216" s="14"/>
      <c r="B216" s="252"/>
      <c r="C216" s="253"/>
      <c r="D216" s="243" t="s">
        <v>233</v>
      </c>
      <c r="E216" s="254" t="s">
        <v>1</v>
      </c>
      <c r="F216" s="255" t="s">
        <v>4419</v>
      </c>
      <c r="G216" s="253"/>
      <c r="H216" s="256">
        <v>-47.539000000000001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233</v>
      </c>
      <c r="AU216" s="262" t="s">
        <v>85</v>
      </c>
      <c r="AV216" s="14" t="s">
        <v>85</v>
      </c>
      <c r="AW216" s="14" t="s">
        <v>32</v>
      </c>
      <c r="AX216" s="14" t="s">
        <v>76</v>
      </c>
      <c r="AY216" s="262" t="s">
        <v>224</v>
      </c>
    </row>
    <row r="217" s="14" customFormat="1">
      <c r="A217" s="14"/>
      <c r="B217" s="252"/>
      <c r="C217" s="253"/>
      <c r="D217" s="243" t="s">
        <v>233</v>
      </c>
      <c r="E217" s="254" t="s">
        <v>1</v>
      </c>
      <c r="F217" s="255" t="s">
        <v>4420</v>
      </c>
      <c r="G217" s="253"/>
      <c r="H217" s="256">
        <v>-48.250999999999998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233</v>
      </c>
      <c r="AU217" s="262" t="s">
        <v>85</v>
      </c>
      <c r="AV217" s="14" t="s">
        <v>85</v>
      </c>
      <c r="AW217" s="14" t="s">
        <v>32</v>
      </c>
      <c r="AX217" s="14" t="s">
        <v>76</v>
      </c>
      <c r="AY217" s="262" t="s">
        <v>224</v>
      </c>
    </row>
    <row r="218" s="14" customFormat="1">
      <c r="A218" s="14"/>
      <c r="B218" s="252"/>
      <c r="C218" s="253"/>
      <c r="D218" s="243" t="s">
        <v>233</v>
      </c>
      <c r="E218" s="254" t="s">
        <v>1</v>
      </c>
      <c r="F218" s="255" t="s">
        <v>4421</v>
      </c>
      <c r="G218" s="253"/>
      <c r="H218" s="256">
        <v>-3.6080000000000001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233</v>
      </c>
      <c r="AU218" s="262" t="s">
        <v>85</v>
      </c>
      <c r="AV218" s="14" t="s">
        <v>85</v>
      </c>
      <c r="AW218" s="14" t="s">
        <v>32</v>
      </c>
      <c r="AX218" s="14" t="s">
        <v>76</v>
      </c>
      <c r="AY218" s="262" t="s">
        <v>224</v>
      </c>
    </row>
    <row r="219" s="14" customFormat="1">
      <c r="A219" s="14"/>
      <c r="B219" s="252"/>
      <c r="C219" s="253"/>
      <c r="D219" s="243" t="s">
        <v>233</v>
      </c>
      <c r="E219" s="254" t="s">
        <v>1</v>
      </c>
      <c r="F219" s="255" t="s">
        <v>4422</v>
      </c>
      <c r="G219" s="253"/>
      <c r="H219" s="256">
        <v>-3.7090000000000001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233</v>
      </c>
      <c r="AU219" s="262" t="s">
        <v>85</v>
      </c>
      <c r="AV219" s="14" t="s">
        <v>85</v>
      </c>
      <c r="AW219" s="14" t="s">
        <v>32</v>
      </c>
      <c r="AX219" s="14" t="s">
        <v>76</v>
      </c>
      <c r="AY219" s="262" t="s">
        <v>224</v>
      </c>
    </row>
    <row r="220" s="14" customFormat="1">
      <c r="A220" s="14"/>
      <c r="B220" s="252"/>
      <c r="C220" s="253"/>
      <c r="D220" s="243" t="s">
        <v>233</v>
      </c>
      <c r="E220" s="254" t="s">
        <v>1</v>
      </c>
      <c r="F220" s="255" t="s">
        <v>4423</v>
      </c>
      <c r="G220" s="253"/>
      <c r="H220" s="256">
        <v>-2.1059999999999999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233</v>
      </c>
      <c r="AU220" s="262" t="s">
        <v>85</v>
      </c>
      <c r="AV220" s="14" t="s">
        <v>85</v>
      </c>
      <c r="AW220" s="14" t="s">
        <v>32</v>
      </c>
      <c r="AX220" s="14" t="s">
        <v>76</v>
      </c>
      <c r="AY220" s="262" t="s">
        <v>224</v>
      </c>
    </row>
    <row r="221" s="14" customFormat="1">
      <c r="A221" s="14"/>
      <c r="B221" s="252"/>
      <c r="C221" s="253"/>
      <c r="D221" s="243" t="s">
        <v>233</v>
      </c>
      <c r="E221" s="254" t="s">
        <v>1</v>
      </c>
      <c r="F221" s="255" t="s">
        <v>4424</v>
      </c>
      <c r="G221" s="253"/>
      <c r="H221" s="256">
        <v>-4.133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233</v>
      </c>
      <c r="AU221" s="262" t="s">
        <v>85</v>
      </c>
      <c r="AV221" s="14" t="s">
        <v>85</v>
      </c>
      <c r="AW221" s="14" t="s">
        <v>32</v>
      </c>
      <c r="AX221" s="14" t="s">
        <v>76</v>
      </c>
      <c r="AY221" s="262" t="s">
        <v>224</v>
      </c>
    </row>
    <row r="222" s="15" customFormat="1">
      <c r="A222" s="15"/>
      <c r="B222" s="263"/>
      <c r="C222" s="264"/>
      <c r="D222" s="243" t="s">
        <v>233</v>
      </c>
      <c r="E222" s="265" t="s">
        <v>3645</v>
      </c>
      <c r="F222" s="266" t="s">
        <v>237</v>
      </c>
      <c r="G222" s="264"/>
      <c r="H222" s="267">
        <v>263.10300000000001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3" t="s">
        <v>233</v>
      </c>
      <c r="AU222" s="273" t="s">
        <v>85</v>
      </c>
      <c r="AV222" s="15" t="s">
        <v>231</v>
      </c>
      <c r="AW222" s="15" t="s">
        <v>32</v>
      </c>
      <c r="AX222" s="15" t="s">
        <v>83</v>
      </c>
      <c r="AY222" s="273" t="s">
        <v>224</v>
      </c>
    </row>
    <row r="223" s="2" customFormat="1" ht="24.15" customHeight="1">
      <c r="A223" s="39"/>
      <c r="B223" s="40"/>
      <c r="C223" s="228" t="s">
        <v>458</v>
      </c>
      <c r="D223" s="228" t="s">
        <v>226</v>
      </c>
      <c r="E223" s="229" t="s">
        <v>2453</v>
      </c>
      <c r="F223" s="230" t="s">
        <v>2454</v>
      </c>
      <c r="G223" s="231" t="s">
        <v>229</v>
      </c>
      <c r="H223" s="232">
        <v>39.189</v>
      </c>
      <c r="I223" s="233"/>
      <c r="J223" s="234">
        <f>ROUND(I223*H223,2)</f>
        <v>0</v>
      </c>
      <c r="K223" s="230" t="s">
        <v>230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231</v>
      </c>
      <c r="AT223" s="239" t="s">
        <v>226</v>
      </c>
      <c r="AU223" s="239" t="s">
        <v>85</v>
      </c>
      <c r="AY223" s="18" t="s">
        <v>224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231</v>
      </c>
      <c r="BM223" s="239" t="s">
        <v>4425</v>
      </c>
    </row>
    <row r="224" s="14" customFormat="1">
      <c r="A224" s="14"/>
      <c r="B224" s="252"/>
      <c r="C224" s="253"/>
      <c r="D224" s="243" t="s">
        <v>233</v>
      </c>
      <c r="E224" s="254" t="s">
        <v>1</v>
      </c>
      <c r="F224" s="255" t="s">
        <v>4426</v>
      </c>
      <c r="G224" s="253"/>
      <c r="H224" s="256">
        <v>3.3839999999999999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233</v>
      </c>
      <c r="AU224" s="262" t="s">
        <v>85</v>
      </c>
      <c r="AV224" s="14" t="s">
        <v>85</v>
      </c>
      <c r="AW224" s="14" t="s">
        <v>32</v>
      </c>
      <c r="AX224" s="14" t="s">
        <v>76</v>
      </c>
      <c r="AY224" s="262" t="s">
        <v>224</v>
      </c>
    </row>
    <row r="225" s="14" customFormat="1">
      <c r="A225" s="14"/>
      <c r="B225" s="252"/>
      <c r="C225" s="253"/>
      <c r="D225" s="243" t="s">
        <v>233</v>
      </c>
      <c r="E225" s="254" t="s">
        <v>1</v>
      </c>
      <c r="F225" s="255" t="s">
        <v>4427</v>
      </c>
      <c r="G225" s="253"/>
      <c r="H225" s="256">
        <v>35.805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233</v>
      </c>
      <c r="AU225" s="262" t="s">
        <v>85</v>
      </c>
      <c r="AV225" s="14" t="s">
        <v>85</v>
      </c>
      <c r="AW225" s="14" t="s">
        <v>32</v>
      </c>
      <c r="AX225" s="14" t="s">
        <v>76</v>
      </c>
      <c r="AY225" s="262" t="s">
        <v>224</v>
      </c>
    </row>
    <row r="226" s="15" customFormat="1">
      <c r="A226" s="15"/>
      <c r="B226" s="263"/>
      <c r="C226" s="264"/>
      <c r="D226" s="243" t="s">
        <v>233</v>
      </c>
      <c r="E226" s="265" t="s">
        <v>3941</v>
      </c>
      <c r="F226" s="266" t="s">
        <v>237</v>
      </c>
      <c r="G226" s="264"/>
      <c r="H226" s="267">
        <v>39.189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3" t="s">
        <v>233</v>
      </c>
      <c r="AU226" s="273" t="s">
        <v>85</v>
      </c>
      <c r="AV226" s="15" t="s">
        <v>231</v>
      </c>
      <c r="AW226" s="15" t="s">
        <v>32</v>
      </c>
      <c r="AX226" s="15" t="s">
        <v>83</v>
      </c>
      <c r="AY226" s="273" t="s">
        <v>224</v>
      </c>
    </row>
    <row r="227" s="2" customFormat="1" ht="16.5" customHeight="1">
      <c r="A227" s="39"/>
      <c r="B227" s="40"/>
      <c r="C227" s="285" t="s">
        <v>462</v>
      </c>
      <c r="D227" s="285" t="s">
        <v>420</v>
      </c>
      <c r="E227" s="286" t="s">
        <v>4131</v>
      </c>
      <c r="F227" s="287" t="s">
        <v>4132</v>
      </c>
      <c r="G227" s="288" t="s">
        <v>332</v>
      </c>
      <c r="H227" s="289">
        <v>78.378</v>
      </c>
      <c r="I227" s="290"/>
      <c r="J227" s="291">
        <f>ROUND(I227*H227,2)</f>
        <v>0</v>
      </c>
      <c r="K227" s="287" t="s">
        <v>230</v>
      </c>
      <c r="L227" s="292"/>
      <c r="M227" s="293" t="s">
        <v>1</v>
      </c>
      <c r="N227" s="294" t="s">
        <v>41</v>
      </c>
      <c r="O227" s="92"/>
      <c r="P227" s="237">
        <f>O227*H227</f>
        <v>0</v>
      </c>
      <c r="Q227" s="237">
        <v>1</v>
      </c>
      <c r="R227" s="237">
        <f>Q227*H227</f>
        <v>78.378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293</v>
      </c>
      <c r="AT227" s="239" t="s">
        <v>420</v>
      </c>
      <c r="AU227" s="239" t="s">
        <v>85</v>
      </c>
      <c r="AY227" s="18" t="s">
        <v>224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231</v>
      </c>
      <c r="BM227" s="239" t="s">
        <v>4428</v>
      </c>
    </row>
    <row r="228" s="14" customFormat="1">
      <c r="A228" s="14"/>
      <c r="B228" s="252"/>
      <c r="C228" s="253"/>
      <c r="D228" s="243" t="s">
        <v>233</v>
      </c>
      <c r="E228" s="253"/>
      <c r="F228" s="255" t="s">
        <v>4429</v>
      </c>
      <c r="G228" s="253"/>
      <c r="H228" s="256">
        <v>78.378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233</v>
      </c>
      <c r="AU228" s="262" t="s">
        <v>85</v>
      </c>
      <c r="AV228" s="14" t="s">
        <v>85</v>
      </c>
      <c r="AW228" s="14" t="s">
        <v>4</v>
      </c>
      <c r="AX228" s="14" t="s">
        <v>83</v>
      </c>
      <c r="AY228" s="262" t="s">
        <v>224</v>
      </c>
    </row>
    <row r="229" s="12" customFormat="1" ht="22.8" customHeight="1">
      <c r="A229" s="12"/>
      <c r="B229" s="212"/>
      <c r="C229" s="213"/>
      <c r="D229" s="214" t="s">
        <v>75</v>
      </c>
      <c r="E229" s="226" t="s">
        <v>243</v>
      </c>
      <c r="F229" s="226" t="s">
        <v>368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SUM(P230:P244)</f>
        <v>0</v>
      </c>
      <c r="Q229" s="220"/>
      <c r="R229" s="221">
        <f>SUM(R230:R244)</f>
        <v>8.3450583900000002</v>
      </c>
      <c r="S229" s="220"/>
      <c r="T229" s="222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83</v>
      </c>
      <c r="AT229" s="224" t="s">
        <v>75</v>
      </c>
      <c r="AU229" s="224" t="s">
        <v>83</v>
      </c>
      <c r="AY229" s="223" t="s">
        <v>224</v>
      </c>
      <c r="BK229" s="225">
        <f>SUM(BK230:BK244)</f>
        <v>0</v>
      </c>
    </row>
    <row r="230" s="2" customFormat="1" ht="21.75" customHeight="1">
      <c r="A230" s="39"/>
      <c r="B230" s="40"/>
      <c r="C230" s="228" t="s">
        <v>470</v>
      </c>
      <c r="D230" s="228" t="s">
        <v>226</v>
      </c>
      <c r="E230" s="229" t="s">
        <v>4135</v>
      </c>
      <c r="F230" s="230" t="s">
        <v>4136</v>
      </c>
      <c r="G230" s="231" t="s">
        <v>416</v>
      </c>
      <c r="H230" s="232">
        <v>74</v>
      </c>
      <c r="I230" s="233"/>
      <c r="J230" s="234">
        <f>ROUND(I230*H230,2)</f>
        <v>0</v>
      </c>
      <c r="K230" s="230" t="s">
        <v>230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231</v>
      </c>
      <c r="AT230" s="239" t="s">
        <v>226</v>
      </c>
      <c r="AU230" s="239" t="s">
        <v>85</v>
      </c>
      <c r="AY230" s="18" t="s">
        <v>224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231</v>
      </c>
      <c r="BM230" s="239" t="s">
        <v>4430</v>
      </c>
    </row>
    <row r="231" s="14" customFormat="1">
      <c r="A231" s="14"/>
      <c r="B231" s="252"/>
      <c r="C231" s="253"/>
      <c r="D231" s="243" t="s">
        <v>233</v>
      </c>
      <c r="E231" s="254" t="s">
        <v>1</v>
      </c>
      <c r="F231" s="255" t="s">
        <v>4431</v>
      </c>
      <c r="G231" s="253"/>
      <c r="H231" s="256">
        <v>74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233</v>
      </c>
      <c r="AU231" s="262" t="s">
        <v>85</v>
      </c>
      <c r="AV231" s="14" t="s">
        <v>85</v>
      </c>
      <c r="AW231" s="14" t="s">
        <v>32</v>
      </c>
      <c r="AX231" s="14" t="s">
        <v>83</v>
      </c>
      <c r="AY231" s="262" t="s">
        <v>224</v>
      </c>
    </row>
    <row r="232" s="2" customFormat="1" ht="24.15" customHeight="1">
      <c r="A232" s="39"/>
      <c r="B232" s="40"/>
      <c r="C232" s="228" t="s">
        <v>475</v>
      </c>
      <c r="D232" s="228" t="s">
        <v>226</v>
      </c>
      <c r="E232" s="229" t="s">
        <v>4432</v>
      </c>
      <c r="F232" s="230" t="s">
        <v>4433</v>
      </c>
      <c r="G232" s="231" t="s">
        <v>229</v>
      </c>
      <c r="H232" s="232">
        <v>2.5619999999999998</v>
      </c>
      <c r="I232" s="233"/>
      <c r="J232" s="234">
        <f>ROUND(I232*H232,2)</f>
        <v>0</v>
      </c>
      <c r="K232" s="230" t="s">
        <v>230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2.5297900000000002</v>
      </c>
      <c r="R232" s="237">
        <f>Q232*H232</f>
        <v>6.4813219799999997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231</v>
      </c>
      <c r="AT232" s="239" t="s">
        <v>226</v>
      </c>
      <c r="AU232" s="239" t="s">
        <v>85</v>
      </c>
      <c r="AY232" s="18" t="s">
        <v>224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231</v>
      </c>
      <c r="BM232" s="239" t="s">
        <v>4434</v>
      </c>
    </row>
    <row r="233" s="13" customFormat="1">
      <c r="A233" s="13"/>
      <c r="B233" s="241"/>
      <c r="C233" s="242"/>
      <c r="D233" s="243" t="s">
        <v>233</v>
      </c>
      <c r="E233" s="244" t="s">
        <v>1</v>
      </c>
      <c r="F233" s="245" t="s">
        <v>4435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233</v>
      </c>
      <c r="AU233" s="251" t="s">
        <v>85</v>
      </c>
      <c r="AV233" s="13" t="s">
        <v>83</v>
      </c>
      <c r="AW233" s="13" t="s">
        <v>32</v>
      </c>
      <c r="AX233" s="13" t="s">
        <v>76</v>
      </c>
      <c r="AY233" s="251" t="s">
        <v>224</v>
      </c>
    </row>
    <row r="234" s="14" customFormat="1">
      <c r="A234" s="14"/>
      <c r="B234" s="252"/>
      <c r="C234" s="253"/>
      <c r="D234" s="243" t="s">
        <v>233</v>
      </c>
      <c r="E234" s="254" t="s">
        <v>1</v>
      </c>
      <c r="F234" s="255" t="s">
        <v>4436</v>
      </c>
      <c r="G234" s="253"/>
      <c r="H234" s="256">
        <v>2.798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233</v>
      </c>
      <c r="AU234" s="262" t="s">
        <v>85</v>
      </c>
      <c r="AV234" s="14" t="s">
        <v>85</v>
      </c>
      <c r="AW234" s="14" t="s">
        <v>32</v>
      </c>
      <c r="AX234" s="14" t="s">
        <v>76</v>
      </c>
      <c r="AY234" s="262" t="s">
        <v>224</v>
      </c>
    </row>
    <row r="235" s="14" customFormat="1">
      <c r="A235" s="14"/>
      <c r="B235" s="252"/>
      <c r="C235" s="253"/>
      <c r="D235" s="243" t="s">
        <v>233</v>
      </c>
      <c r="E235" s="254" t="s">
        <v>1</v>
      </c>
      <c r="F235" s="255" t="s">
        <v>4437</v>
      </c>
      <c r="G235" s="253"/>
      <c r="H235" s="256">
        <v>-0.23599999999999999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233</v>
      </c>
      <c r="AU235" s="262" t="s">
        <v>85</v>
      </c>
      <c r="AV235" s="14" t="s">
        <v>85</v>
      </c>
      <c r="AW235" s="14" t="s">
        <v>32</v>
      </c>
      <c r="AX235" s="14" t="s">
        <v>76</v>
      </c>
      <c r="AY235" s="262" t="s">
        <v>224</v>
      </c>
    </row>
    <row r="236" s="15" customFormat="1">
      <c r="A236" s="15"/>
      <c r="B236" s="263"/>
      <c r="C236" s="264"/>
      <c r="D236" s="243" t="s">
        <v>233</v>
      </c>
      <c r="E236" s="265" t="s">
        <v>1</v>
      </c>
      <c r="F236" s="266" t="s">
        <v>237</v>
      </c>
      <c r="G236" s="264"/>
      <c r="H236" s="267">
        <v>2.5620000000000003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3" t="s">
        <v>233</v>
      </c>
      <c r="AU236" s="273" t="s">
        <v>85</v>
      </c>
      <c r="AV236" s="15" t="s">
        <v>231</v>
      </c>
      <c r="AW236" s="15" t="s">
        <v>32</v>
      </c>
      <c r="AX236" s="15" t="s">
        <v>83</v>
      </c>
      <c r="AY236" s="273" t="s">
        <v>224</v>
      </c>
    </row>
    <row r="237" s="2" customFormat="1" ht="24.15" customHeight="1">
      <c r="A237" s="39"/>
      <c r="B237" s="40"/>
      <c r="C237" s="228" t="s">
        <v>480</v>
      </c>
      <c r="D237" s="228" t="s">
        <v>226</v>
      </c>
      <c r="E237" s="229" t="s">
        <v>4438</v>
      </c>
      <c r="F237" s="230" t="s">
        <v>4439</v>
      </c>
      <c r="G237" s="231" t="s">
        <v>296</v>
      </c>
      <c r="H237" s="232">
        <v>4.0199999999999996</v>
      </c>
      <c r="I237" s="233"/>
      <c r="J237" s="234">
        <f>ROUND(I237*H237,2)</f>
        <v>0</v>
      </c>
      <c r="K237" s="230" t="s">
        <v>230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0.0043200000000000001</v>
      </c>
      <c r="R237" s="237">
        <f>Q237*H237</f>
        <v>0.017366399999999997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231</v>
      </c>
      <c r="AT237" s="239" t="s">
        <v>226</v>
      </c>
      <c r="AU237" s="239" t="s">
        <v>85</v>
      </c>
      <c r="AY237" s="18" t="s">
        <v>224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231</v>
      </c>
      <c r="BM237" s="239" t="s">
        <v>4440</v>
      </c>
    </row>
    <row r="238" s="14" customFormat="1">
      <c r="A238" s="14"/>
      <c r="B238" s="252"/>
      <c r="C238" s="253"/>
      <c r="D238" s="243" t="s">
        <v>233</v>
      </c>
      <c r="E238" s="254" t="s">
        <v>1</v>
      </c>
      <c r="F238" s="255" t="s">
        <v>4441</v>
      </c>
      <c r="G238" s="253"/>
      <c r="H238" s="256">
        <v>3.0779999999999998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233</v>
      </c>
      <c r="AU238" s="262" t="s">
        <v>85</v>
      </c>
      <c r="AV238" s="14" t="s">
        <v>85</v>
      </c>
      <c r="AW238" s="14" t="s">
        <v>32</v>
      </c>
      <c r="AX238" s="14" t="s">
        <v>76</v>
      </c>
      <c r="AY238" s="262" t="s">
        <v>224</v>
      </c>
    </row>
    <row r="239" s="14" customFormat="1">
      <c r="A239" s="14"/>
      <c r="B239" s="252"/>
      <c r="C239" s="253"/>
      <c r="D239" s="243" t="s">
        <v>233</v>
      </c>
      <c r="E239" s="254" t="s">
        <v>1</v>
      </c>
      <c r="F239" s="255" t="s">
        <v>4442</v>
      </c>
      <c r="G239" s="253"/>
      <c r="H239" s="256">
        <v>0.94199999999999995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233</v>
      </c>
      <c r="AU239" s="262" t="s">
        <v>85</v>
      </c>
      <c r="AV239" s="14" t="s">
        <v>85</v>
      </c>
      <c r="AW239" s="14" t="s">
        <v>32</v>
      </c>
      <c r="AX239" s="14" t="s">
        <v>76</v>
      </c>
      <c r="AY239" s="262" t="s">
        <v>224</v>
      </c>
    </row>
    <row r="240" s="15" customFormat="1">
      <c r="A240" s="15"/>
      <c r="B240" s="263"/>
      <c r="C240" s="264"/>
      <c r="D240" s="243" t="s">
        <v>233</v>
      </c>
      <c r="E240" s="265" t="s">
        <v>1</v>
      </c>
      <c r="F240" s="266" t="s">
        <v>237</v>
      </c>
      <c r="G240" s="264"/>
      <c r="H240" s="267">
        <v>4.0199999999999996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3" t="s">
        <v>233</v>
      </c>
      <c r="AU240" s="273" t="s">
        <v>85</v>
      </c>
      <c r="AV240" s="15" t="s">
        <v>231</v>
      </c>
      <c r="AW240" s="15" t="s">
        <v>32</v>
      </c>
      <c r="AX240" s="15" t="s">
        <v>83</v>
      </c>
      <c r="AY240" s="273" t="s">
        <v>224</v>
      </c>
    </row>
    <row r="241" s="2" customFormat="1" ht="33" customHeight="1">
      <c r="A241" s="39"/>
      <c r="B241" s="40"/>
      <c r="C241" s="228" t="s">
        <v>448</v>
      </c>
      <c r="D241" s="228" t="s">
        <v>226</v>
      </c>
      <c r="E241" s="229" t="s">
        <v>4443</v>
      </c>
      <c r="F241" s="230" t="s">
        <v>4444</v>
      </c>
      <c r="G241" s="231" t="s">
        <v>296</v>
      </c>
      <c r="H241" s="232">
        <v>4.0199999999999996</v>
      </c>
      <c r="I241" s="233"/>
      <c r="J241" s="234">
        <f>ROUND(I241*H241,2)</f>
        <v>0</v>
      </c>
      <c r="K241" s="230" t="s">
        <v>230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231</v>
      </c>
      <c r="AT241" s="239" t="s">
        <v>226</v>
      </c>
      <c r="AU241" s="239" t="s">
        <v>85</v>
      </c>
      <c r="AY241" s="18" t="s">
        <v>224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231</v>
      </c>
      <c r="BM241" s="239" t="s">
        <v>4445</v>
      </c>
    </row>
    <row r="242" s="2" customFormat="1" ht="24.15" customHeight="1">
      <c r="A242" s="39"/>
      <c r="B242" s="40"/>
      <c r="C242" s="228" t="s">
        <v>505</v>
      </c>
      <c r="D242" s="228" t="s">
        <v>226</v>
      </c>
      <c r="E242" s="229" t="s">
        <v>4446</v>
      </c>
      <c r="F242" s="230" t="s">
        <v>4447</v>
      </c>
      <c r="G242" s="231" t="s">
        <v>332</v>
      </c>
      <c r="H242" s="232">
        <v>0.213</v>
      </c>
      <c r="I242" s="233"/>
      <c r="J242" s="234">
        <f>ROUND(I242*H242,2)</f>
        <v>0</v>
      </c>
      <c r="K242" s="230" t="s">
        <v>230</v>
      </c>
      <c r="L242" s="45"/>
      <c r="M242" s="235" t="s">
        <v>1</v>
      </c>
      <c r="N242" s="236" t="s">
        <v>41</v>
      </c>
      <c r="O242" s="92"/>
      <c r="P242" s="237">
        <f>O242*H242</f>
        <v>0</v>
      </c>
      <c r="Q242" s="237">
        <v>1.06277</v>
      </c>
      <c r="R242" s="237">
        <f>Q242*H242</f>
        <v>0.22637000999999998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231</v>
      </c>
      <c r="AT242" s="239" t="s">
        <v>226</v>
      </c>
      <c r="AU242" s="239" t="s">
        <v>85</v>
      </c>
      <c r="AY242" s="18" t="s">
        <v>224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231</v>
      </c>
      <c r="BM242" s="239" t="s">
        <v>4448</v>
      </c>
    </row>
    <row r="243" s="14" customFormat="1">
      <c r="A243" s="14"/>
      <c r="B243" s="252"/>
      <c r="C243" s="253"/>
      <c r="D243" s="243" t="s">
        <v>233</v>
      </c>
      <c r="E243" s="254" t="s">
        <v>1</v>
      </c>
      <c r="F243" s="255" t="s">
        <v>4449</v>
      </c>
      <c r="G243" s="253"/>
      <c r="H243" s="256">
        <v>0.213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233</v>
      </c>
      <c r="AU243" s="262" t="s">
        <v>85</v>
      </c>
      <c r="AV243" s="14" t="s">
        <v>85</v>
      </c>
      <c r="AW243" s="14" t="s">
        <v>32</v>
      </c>
      <c r="AX243" s="14" t="s">
        <v>83</v>
      </c>
      <c r="AY243" s="262" t="s">
        <v>224</v>
      </c>
    </row>
    <row r="244" s="2" customFormat="1" ht="37.8" customHeight="1">
      <c r="A244" s="39"/>
      <c r="B244" s="40"/>
      <c r="C244" s="228" t="s">
        <v>434</v>
      </c>
      <c r="D244" s="228" t="s">
        <v>226</v>
      </c>
      <c r="E244" s="229" t="s">
        <v>4450</v>
      </c>
      <c r="F244" s="230" t="s">
        <v>4451</v>
      </c>
      <c r="G244" s="231" t="s">
        <v>398</v>
      </c>
      <c r="H244" s="232">
        <v>1</v>
      </c>
      <c r="I244" s="233"/>
      <c r="J244" s="234">
        <f>ROUND(I244*H244,2)</f>
        <v>0</v>
      </c>
      <c r="K244" s="230" t="s">
        <v>230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1.6200000000000001</v>
      </c>
      <c r="R244" s="237">
        <f>Q244*H244</f>
        <v>1.6200000000000001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231</v>
      </c>
      <c r="AT244" s="239" t="s">
        <v>226</v>
      </c>
      <c r="AU244" s="239" t="s">
        <v>85</v>
      </c>
      <c r="AY244" s="18" t="s">
        <v>224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231</v>
      </c>
      <c r="BM244" s="239" t="s">
        <v>4452</v>
      </c>
    </row>
    <row r="245" s="12" customFormat="1" ht="22.8" customHeight="1">
      <c r="A245" s="12"/>
      <c r="B245" s="212"/>
      <c r="C245" s="213"/>
      <c r="D245" s="214" t="s">
        <v>75</v>
      </c>
      <c r="E245" s="226" t="s">
        <v>231</v>
      </c>
      <c r="F245" s="226" t="s">
        <v>512</v>
      </c>
      <c r="G245" s="213"/>
      <c r="H245" s="213"/>
      <c r="I245" s="216"/>
      <c r="J245" s="227">
        <f>BK245</f>
        <v>0</v>
      </c>
      <c r="K245" s="213"/>
      <c r="L245" s="218"/>
      <c r="M245" s="219"/>
      <c r="N245" s="220"/>
      <c r="O245" s="220"/>
      <c r="P245" s="221">
        <f>SUM(P246:P263)</f>
        <v>0</v>
      </c>
      <c r="Q245" s="220"/>
      <c r="R245" s="221">
        <f>SUM(R246:R263)</f>
        <v>26.174468439999998</v>
      </c>
      <c r="S245" s="220"/>
      <c r="T245" s="222">
        <f>SUM(T246:T263)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3" t="s">
        <v>83</v>
      </c>
      <c r="AT245" s="224" t="s">
        <v>75</v>
      </c>
      <c r="AU245" s="224" t="s">
        <v>83</v>
      </c>
      <c r="AY245" s="223" t="s">
        <v>224</v>
      </c>
      <c r="BK245" s="225">
        <f>SUM(BK246:BK263)</f>
        <v>0</v>
      </c>
    </row>
    <row r="246" s="2" customFormat="1" ht="24.15" customHeight="1">
      <c r="A246" s="39"/>
      <c r="B246" s="40"/>
      <c r="C246" s="228" t="s">
        <v>519</v>
      </c>
      <c r="D246" s="228" t="s">
        <v>226</v>
      </c>
      <c r="E246" s="229" t="s">
        <v>2461</v>
      </c>
      <c r="F246" s="230" t="s">
        <v>2462</v>
      </c>
      <c r="G246" s="231" t="s">
        <v>229</v>
      </c>
      <c r="H246" s="232">
        <v>8.3499999999999996</v>
      </c>
      <c r="I246" s="233"/>
      <c r="J246" s="234">
        <f>ROUND(I246*H246,2)</f>
        <v>0</v>
      </c>
      <c r="K246" s="230" t="s">
        <v>230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1.8907700000000001</v>
      </c>
      <c r="R246" s="237">
        <f>Q246*H246</f>
        <v>15.787929500000001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231</v>
      </c>
      <c r="AT246" s="239" t="s">
        <v>226</v>
      </c>
      <c r="AU246" s="239" t="s">
        <v>85</v>
      </c>
      <c r="AY246" s="18" t="s">
        <v>224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231</v>
      </c>
      <c r="BM246" s="239" t="s">
        <v>4453</v>
      </c>
    </row>
    <row r="247" s="14" customFormat="1">
      <c r="A247" s="14"/>
      <c r="B247" s="252"/>
      <c r="C247" s="253"/>
      <c r="D247" s="243" t="s">
        <v>233</v>
      </c>
      <c r="E247" s="254" t="s">
        <v>1</v>
      </c>
      <c r="F247" s="255" t="s">
        <v>4454</v>
      </c>
      <c r="G247" s="253"/>
      <c r="H247" s="256">
        <v>1.0800000000000001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233</v>
      </c>
      <c r="AU247" s="262" t="s">
        <v>85</v>
      </c>
      <c r="AV247" s="14" t="s">
        <v>85</v>
      </c>
      <c r="AW247" s="14" t="s">
        <v>32</v>
      </c>
      <c r="AX247" s="14" t="s">
        <v>76</v>
      </c>
      <c r="AY247" s="262" t="s">
        <v>224</v>
      </c>
    </row>
    <row r="248" s="14" customFormat="1">
      <c r="A248" s="14"/>
      <c r="B248" s="252"/>
      <c r="C248" s="253"/>
      <c r="D248" s="243" t="s">
        <v>233</v>
      </c>
      <c r="E248" s="254" t="s">
        <v>1</v>
      </c>
      <c r="F248" s="255" t="s">
        <v>4455</v>
      </c>
      <c r="G248" s="253"/>
      <c r="H248" s="256">
        <v>6.8200000000000003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233</v>
      </c>
      <c r="AU248" s="262" t="s">
        <v>85</v>
      </c>
      <c r="AV248" s="14" t="s">
        <v>85</v>
      </c>
      <c r="AW248" s="14" t="s">
        <v>32</v>
      </c>
      <c r="AX248" s="14" t="s">
        <v>76</v>
      </c>
      <c r="AY248" s="262" t="s">
        <v>224</v>
      </c>
    </row>
    <row r="249" s="13" customFormat="1">
      <c r="A249" s="13"/>
      <c r="B249" s="241"/>
      <c r="C249" s="242"/>
      <c r="D249" s="243" t="s">
        <v>233</v>
      </c>
      <c r="E249" s="244" t="s">
        <v>1</v>
      </c>
      <c r="F249" s="245" t="s">
        <v>4147</v>
      </c>
      <c r="G249" s="242"/>
      <c r="H249" s="244" t="s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233</v>
      </c>
      <c r="AU249" s="251" t="s">
        <v>85</v>
      </c>
      <c r="AV249" s="13" t="s">
        <v>83</v>
      </c>
      <c r="AW249" s="13" t="s">
        <v>32</v>
      </c>
      <c r="AX249" s="13" t="s">
        <v>76</v>
      </c>
      <c r="AY249" s="251" t="s">
        <v>224</v>
      </c>
    </row>
    <row r="250" s="14" customFormat="1">
      <c r="A250" s="14"/>
      <c r="B250" s="252"/>
      <c r="C250" s="253"/>
      <c r="D250" s="243" t="s">
        <v>233</v>
      </c>
      <c r="E250" s="254" t="s">
        <v>1</v>
      </c>
      <c r="F250" s="255" t="s">
        <v>4148</v>
      </c>
      <c r="G250" s="253"/>
      <c r="H250" s="256">
        <v>0.45000000000000001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233</v>
      </c>
      <c r="AU250" s="262" t="s">
        <v>85</v>
      </c>
      <c r="AV250" s="14" t="s">
        <v>85</v>
      </c>
      <c r="AW250" s="14" t="s">
        <v>32</v>
      </c>
      <c r="AX250" s="14" t="s">
        <v>76</v>
      </c>
      <c r="AY250" s="262" t="s">
        <v>224</v>
      </c>
    </row>
    <row r="251" s="15" customFormat="1">
      <c r="A251" s="15"/>
      <c r="B251" s="263"/>
      <c r="C251" s="264"/>
      <c r="D251" s="243" t="s">
        <v>233</v>
      </c>
      <c r="E251" s="265" t="s">
        <v>3943</v>
      </c>
      <c r="F251" s="266" t="s">
        <v>237</v>
      </c>
      <c r="G251" s="264"/>
      <c r="H251" s="267">
        <v>8.3499999999999996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3" t="s">
        <v>233</v>
      </c>
      <c r="AU251" s="273" t="s">
        <v>85</v>
      </c>
      <c r="AV251" s="15" t="s">
        <v>231</v>
      </c>
      <c r="AW251" s="15" t="s">
        <v>32</v>
      </c>
      <c r="AX251" s="15" t="s">
        <v>83</v>
      </c>
      <c r="AY251" s="273" t="s">
        <v>224</v>
      </c>
    </row>
    <row r="252" s="2" customFormat="1" ht="21.75" customHeight="1">
      <c r="A252" s="39"/>
      <c r="B252" s="40"/>
      <c r="C252" s="228" t="s">
        <v>524</v>
      </c>
      <c r="D252" s="228" t="s">
        <v>226</v>
      </c>
      <c r="E252" s="229" t="s">
        <v>4149</v>
      </c>
      <c r="F252" s="230" t="s">
        <v>3685</v>
      </c>
      <c r="G252" s="231" t="s">
        <v>398</v>
      </c>
      <c r="H252" s="232">
        <v>4</v>
      </c>
      <c r="I252" s="233"/>
      <c r="J252" s="234">
        <f>ROUND(I252*H252,2)</f>
        <v>0</v>
      </c>
      <c r="K252" s="230" t="s">
        <v>230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0.22394</v>
      </c>
      <c r="R252" s="237">
        <f>Q252*H252</f>
        <v>0.89576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231</v>
      </c>
      <c r="AT252" s="239" t="s">
        <v>226</v>
      </c>
      <c r="AU252" s="239" t="s">
        <v>85</v>
      </c>
      <c r="AY252" s="18" t="s">
        <v>224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231</v>
      </c>
      <c r="BM252" s="239" t="s">
        <v>4456</v>
      </c>
    </row>
    <row r="253" s="14" customFormat="1">
      <c r="A253" s="14"/>
      <c r="B253" s="252"/>
      <c r="C253" s="253"/>
      <c r="D253" s="243" t="s">
        <v>233</v>
      </c>
      <c r="E253" s="254" t="s">
        <v>1</v>
      </c>
      <c r="F253" s="255" t="s">
        <v>4457</v>
      </c>
      <c r="G253" s="253"/>
      <c r="H253" s="256">
        <v>4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233</v>
      </c>
      <c r="AU253" s="262" t="s">
        <v>85</v>
      </c>
      <c r="AV253" s="14" t="s">
        <v>85</v>
      </c>
      <c r="AW253" s="14" t="s">
        <v>32</v>
      </c>
      <c r="AX253" s="14" t="s">
        <v>83</v>
      </c>
      <c r="AY253" s="262" t="s">
        <v>224</v>
      </c>
    </row>
    <row r="254" s="2" customFormat="1" ht="24.15" customHeight="1">
      <c r="A254" s="39"/>
      <c r="B254" s="40"/>
      <c r="C254" s="285" t="s">
        <v>530</v>
      </c>
      <c r="D254" s="285" t="s">
        <v>420</v>
      </c>
      <c r="E254" s="286" t="s">
        <v>4228</v>
      </c>
      <c r="F254" s="287" t="s">
        <v>4229</v>
      </c>
      <c r="G254" s="288" t="s">
        <v>398</v>
      </c>
      <c r="H254" s="289">
        <v>2</v>
      </c>
      <c r="I254" s="290"/>
      <c r="J254" s="291">
        <f>ROUND(I254*H254,2)</f>
        <v>0</v>
      </c>
      <c r="K254" s="287" t="s">
        <v>230</v>
      </c>
      <c r="L254" s="292"/>
      <c r="M254" s="293" t="s">
        <v>1</v>
      </c>
      <c r="N254" s="294" t="s">
        <v>41</v>
      </c>
      <c r="O254" s="92"/>
      <c r="P254" s="237">
        <f>O254*H254</f>
        <v>0</v>
      </c>
      <c r="Q254" s="237">
        <v>0.050999999999999997</v>
      </c>
      <c r="R254" s="237">
        <f>Q254*H254</f>
        <v>0.10199999999999999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293</v>
      </c>
      <c r="AT254" s="239" t="s">
        <v>420</v>
      </c>
      <c r="AU254" s="239" t="s">
        <v>85</v>
      </c>
      <c r="AY254" s="18" t="s">
        <v>224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231</v>
      </c>
      <c r="BM254" s="239" t="s">
        <v>4458</v>
      </c>
    </row>
    <row r="255" s="2" customFormat="1" ht="24.15" customHeight="1">
      <c r="A255" s="39"/>
      <c r="B255" s="40"/>
      <c r="C255" s="285" t="s">
        <v>536</v>
      </c>
      <c r="D255" s="285" t="s">
        <v>420</v>
      </c>
      <c r="E255" s="286" t="s">
        <v>4231</v>
      </c>
      <c r="F255" s="287" t="s">
        <v>4232</v>
      </c>
      <c r="G255" s="288" t="s">
        <v>398</v>
      </c>
      <c r="H255" s="289">
        <v>2</v>
      </c>
      <c r="I255" s="290"/>
      <c r="J255" s="291">
        <f>ROUND(I255*H255,2)</f>
        <v>0</v>
      </c>
      <c r="K255" s="287" t="s">
        <v>230</v>
      </c>
      <c r="L255" s="292"/>
      <c r="M255" s="293" t="s">
        <v>1</v>
      </c>
      <c r="N255" s="294" t="s">
        <v>41</v>
      </c>
      <c r="O255" s="92"/>
      <c r="P255" s="237">
        <f>O255*H255</f>
        <v>0</v>
      </c>
      <c r="Q255" s="237">
        <v>0.040000000000000001</v>
      </c>
      <c r="R255" s="237">
        <f>Q255*H255</f>
        <v>0.080000000000000002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293</v>
      </c>
      <c r="AT255" s="239" t="s">
        <v>420</v>
      </c>
      <c r="AU255" s="239" t="s">
        <v>85</v>
      </c>
      <c r="AY255" s="18" t="s">
        <v>224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231</v>
      </c>
      <c r="BM255" s="239" t="s">
        <v>4459</v>
      </c>
    </row>
    <row r="256" s="2" customFormat="1" ht="21.75" customHeight="1">
      <c r="A256" s="39"/>
      <c r="B256" s="40"/>
      <c r="C256" s="228" t="s">
        <v>540</v>
      </c>
      <c r="D256" s="228" t="s">
        <v>226</v>
      </c>
      <c r="E256" s="229" t="s">
        <v>4155</v>
      </c>
      <c r="F256" s="230" t="s">
        <v>4156</v>
      </c>
      <c r="G256" s="231" t="s">
        <v>229</v>
      </c>
      <c r="H256" s="232">
        <v>3.6080000000000001</v>
      </c>
      <c r="I256" s="233"/>
      <c r="J256" s="234">
        <f>ROUND(I256*H256,2)</f>
        <v>0</v>
      </c>
      <c r="K256" s="230" t="s">
        <v>230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2.5018699999999998</v>
      </c>
      <c r="R256" s="237">
        <f>Q256*H256</f>
        <v>9.0267469599999988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231</v>
      </c>
      <c r="AT256" s="239" t="s">
        <v>226</v>
      </c>
      <c r="AU256" s="239" t="s">
        <v>85</v>
      </c>
      <c r="AY256" s="18" t="s">
        <v>224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231</v>
      </c>
      <c r="BM256" s="239" t="s">
        <v>4460</v>
      </c>
    </row>
    <row r="257" s="13" customFormat="1">
      <c r="A257" s="13"/>
      <c r="B257" s="241"/>
      <c r="C257" s="242"/>
      <c r="D257" s="243" t="s">
        <v>233</v>
      </c>
      <c r="E257" s="244" t="s">
        <v>1</v>
      </c>
      <c r="F257" s="245" t="s">
        <v>4370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233</v>
      </c>
      <c r="AU257" s="251" t="s">
        <v>85</v>
      </c>
      <c r="AV257" s="13" t="s">
        <v>83</v>
      </c>
      <c r="AW257" s="13" t="s">
        <v>32</v>
      </c>
      <c r="AX257" s="13" t="s">
        <v>76</v>
      </c>
      <c r="AY257" s="251" t="s">
        <v>224</v>
      </c>
    </row>
    <row r="258" s="14" customFormat="1">
      <c r="A258" s="14"/>
      <c r="B258" s="252"/>
      <c r="C258" s="253"/>
      <c r="D258" s="243" t="s">
        <v>233</v>
      </c>
      <c r="E258" s="254" t="s">
        <v>1</v>
      </c>
      <c r="F258" s="255" t="s">
        <v>4461</v>
      </c>
      <c r="G258" s="253"/>
      <c r="H258" s="256">
        <v>3.6080000000000001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233</v>
      </c>
      <c r="AU258" s="262" t="s">
        <v>85</v>
      </c>
      <c r="AV258" s="14" t="s">
        <v>85</v>
      </c>
      <c r="AW258" s="14" t="s">
        <v>32</v>
      </c>
      <c r="AX258" s="14" t="s">
        <v>83</v>
      </c>
      <c r="AY258" s="262" t="s">
        <v>224</v>
      </c>
    </row>
    <row r="259" s="2" customFormat="1" ht="24.15" customHeight="1">
      <c r="A259" s="39"/>
      <c r="B259" s="40"/>
      <c r="C259" s="228" t="s">
        <v>547</v>
      </c>
      <c r="D259" s="228" t="s">
        <v>226</v>
      </c>
      <c r="E259" s="229" t="s">
        <v>4159</v>
      </c>
      <c r="F259" s="230" t="s">
        <v>4160</v>
      </c>
      <c r="G259" s="231" t="s">
        <v>296</v>
      </c>
      <c r="H259" s="232">
        <v>3.258</v>
      </c>
      <c r="I259" s="233"/>
      <c r="J259" s="234">
        <f>ROUND(I259*H259,2)</f>
        <v>0</v>
      </c>
      <c r="K259" s="230" t="s">
        <v>230</v>
      </c>
      <c r="L259" s="45"/>
      <c r="M259" s="235" t="s">
        <v>1</v>
      </c>
      <c r="N259" s="236" t="s">
        <v>41</v>
      </c>
      <c r="O259" s="92"/>
      <c r="P259" s="237">
        <f>O259*H259</f>
        <v>0</v>
      </c>
      <c r="Q259" s="237">
        <v>0.0063200000000000001</v>
      </c>
      <c r="R259" s="237">
        <f>Q259*H259</f>
        <v>0.020590560000000001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231</v>
      </c>
      <c r="AT259" s="239" t="s">
        <v>226</v>
      </c>
      <c r="AU259" s="239" t="s">
        <v>85</v>
      </c>
      <c r="AY259" s="18" t="s">
        <v>224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231</v>
      </c>
      <c r="BM259" s="239" t="s">
        <v>4462</v>
      </c>
    </row>
    <row r="260" s="14" customFormat="1">
      <c r="A260" s="14"/>
      <c r="B260" s="252"/>
      <c r="C260" s="253"/>
      <c r="D260" s="243" t="s">
        <v>233</v>
      </c>
      <c r="E260" s="254" t="s">
        <v>1</v>
      </c>
      <c r="F260" s="255" t="s">
        <v>4463</v>
      </c>
      <c r="G260" s="253"/>
      <c r="H260" s="256">
        <v>3.258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233</v>
      </c>
      <c r="AU260" s="262" t="s">
        <v>85</v>
      </c>
      <c r="AV260" s="14" t="s">
        <v>85</v>
      </c>
      <c r="AW260" s="14" t="s">
        <v>32</v>
      </c>
      <c r="AX260" s="14" t="s">
        <v>83</v>
      </c>
      <c r="AY260" s="262" t="s">
        <v>224</v>
      </c>
    </row>
    <row r="261" s="2" customFormat="1" ht="24.15" customHeight="1">
      <c r="A261" s="39"/>
      <c r="B261" s="40"/>
      <c r="C261" s="228" t="s">
        <v>555</v>
      </c>
      <c r="D261" s="228" t="s">
        <v>226</v>
      </c>
      <c r="E261" s="229" t="s">
        <v>4163</v>
      </c>
      <c r="F261" s="230" t="s">
        <v>4164</v>
      </c>
      <c r="G261" s="231" t="s">
        <v>332</v>
      </c>
      <c r="H261" s="232">
        <v>0.246</v>
      </c>
      <c r="I261" s="233"/>
      <c r="J261" s="234">
        <f>ROUND(I261*H261,2)</f>
        <v>0</v>
      </c>
      <c r="K261" s="230" t="s">
        <v>230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1.06277</v>
      </c>
      <c r="R261" s="237">
        <f>Q261*H261</f>
        <v>0.26144141999999998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231</v>
      </c>
      <c r="AT261" s="239" t="s">
        <v>226</v>
      </c>
      <c r="AU261" s="239" t="s">
        <v>85</v>
      </c>
      <c r="AY261" s="18" t="s">
        <v>224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231</v>
      </c>
      <c r="BM261" s="239" t="s">
        <v>4464</v>
      </c>
    </row>
    <row r="262" s="13" customFormat="1">
      <c r="A262" s="13"/>
      <c r="B262" s="241"/>
      <c r="C262" s="242"/>
      <c r="D262" s="243" t="s">
        <v>233</v>
      </c>
      <c r="E262" s="244" t="s">
        <v>1</v>
      </c>
      <c r="F262" s="245" t="s">
        <v>3976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233</v>
      </c>
      <c r="AU262" s="251" t="s">
        <v>85</v>
      </c>
      <c r="AV262" s="13" t="s">
        <v>83</v>
      </c>
      <c r="AW262" s="13" t="s">
        <v>32</v>
      </c>
      <c r="AX262" s="13" t="s">
        <v>76</v>
      </c>
      <c r="AY262" s="251" t="s">
        <v>224</v>
      </c>
    </row>
    <row r="263" s="14" customFormat="1">
      <c r="A263" s="14"/>
      <c r="B263" s="252"/>
      <c r="C263" s="253"/>
      <c r="D263" s="243" t="s">
        <v>233</v>
      </c>
      <c r="E263" s="254" t="s">
        <v>1</v>
      </c>
      <c r="F263" s="255" t="s">
        <v>4465</v>
      </c>
      <c r="G263" s="253"/>
      <c r="H263" s="256">
        <v>0.246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233</v>
      </c>
      <c r="AU263" s="262" t="s">
        <v>85</v>
      </c>
      <c r="AV263" s="14" t="s">
        <v>85</v>
      </c>
      <c r="AW263" s="14" t="s">
        <v>32</v>
      </c>
      <c r="AX263" s="14" t="s">
        <v>83</v>
      </c>
      <c r="AY263" s="262" t="s">
        <v>224</v>
      </c>
    </row>
    <row r="264" s="12" customFormat="1" ht="22.8" customHeight="1">
      <c r="A264" s="12"/>
      <c r="B264" s="212"/>
      <c r="C264" s="213"/>
      <c r="D264" s="214" t="s">
        <v>75</v>
      </c>
      <c r="E264" s="226" t="s">
        <v>293</v>
      </c>
      <c r="F264" s="226" t="s">
        <v>909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SUM(P265:P304)</f>
        <v>0</v>
      </c>
      <c r="Q264" s="220"/>
      <c r="R264" s="221">
        <f>SUM(R265:R304)</f>
        <v>27.286996739999999</v>
      </c>
      <c r="S264" s="220"/>
      <c r="T264" s="222">
        <f>SUM(T265:T304)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83</v>
      </c>
      <c r="AT264" s="224" t="s">
        <v>75</v>
      </c>
      <c r="AU264" s="224" t="s">
        <v>83</v>
      </c>
      <c r="AY264" s="223" t="s">
        <v>224</v>
      </c>
      <c r="BK264" s="225">
        <f>SUM(BK265:BK304)</f>
        <v>0</v>
      </c>
    </row>
    <row r="265" s="2" customFormat="1" ht="24.15" customHeight="1">
      <c r="A265" s="39"/>
      <c r="B265" s="40"/>
      <c r="C265" s="228" t="s">
        <v>562</v>
      </c>
      <c r="D265" s="228" t="s">
        <v>226</v>
      </c>
      <c r="E265" s="229" t="s">
        <v>4167</v>
      </c>
      <c r="F265" s="230" t="s">
        <v>4168</v>
      </c>
      <c r="G265" s="231" t="s">
        <v>416</v>
      </c>
      <c r="H265" s="232">
        <v>12</v>
      </c>
      <c r="I265" s="233"/>
      <c r="J265" s="234">
        <f>ROUND(I265*H265,2)</f>
        <v>0</v>
      </c>
      <c r="K265" s="230" t="s">
        <v>230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1.0000000000000001E-05</v>
      </c>
      <c r="R265" s="237">
        <f>Q265*H265</f>
        <v>0.00012000000000000002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231</v>
      </c>
      <c r="AT265" s="239" t="s">
        <v>226</v>
      </c>
      <c r="AU265" s="239" t="s">
        <v>85</v>
      </c>
      <c r="AY265" s="18" t="s">
        <v>224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231</v>
      </c>
      <c r="BM265" s="239" t="s">
        <v>4466</v>
      </c>
    </row>
    <row r="266" s="14" customFormat="1">
      <c r="A266" s="14"/>
      <c r="B266" s="252"/>
      <c r="C266" s="253"/>
      <c r="D266" s="243" t="s">
        <v>233</v>
      </c>
      <c r="E266" s="254" t="s">
        <v>1</v>
      </c>
      <c r="F266" s="255" t="s">
        <v>4467</v>
      </c>
      <c r="G266" s="253"/>
      <c r="H266" s="256">
        <v>12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233</v>
      </c>
      <c r="AU266" s="262" t="s">
        <v>85</v>
      </c>
      <c r="AV266" s="14" t="s">
        <v>85</v>
      </c>
      <c r="AW266" s="14" t="s">
        <v>32</v>
      </c>
      <c r="AX266" s="14" t="s">
        <v>83</v>
      </c>
      <c r="AY266" s="262" t="s">
        <v>224</v>
      </c>
    </row>
    <row r="267" s="2" customFormat="1" ht="24.15" customHeight="1">
      <c r="A267" s="39"/>
      <c r="B267" s="40"/>
      <c r="C267" s="285" t="s">
        <v>601</v>
      </c>
      <c r="D267" s="285" t="s">
        <v>420</v>
      </c>
      <c r="E267" s="286" t="s">
        <v>4178</v>
      </c>
      <c r="F267" s="287" t="s">
        <v>4179</v>
      </c>
      <c r="G267" s="288" t="s">
        <v>416</v>
      </c>
      <c r="H267" s="289">
        <v>12.18</v>
      </c>
      <c r="I267" s="290"/>
      <c r="J267" s="291">
        <f>ROUND(I267*H267,2)</f>
        <v>0</v>
      </c>
      <c r="K267" s="287" t="s">
        <v>230</v>
      </c>
      <c r="L267" s="292"/>
      <c r="M267" s="293" t="s">
        <v>1</v>
      </c>
      <c r="N267" s="294" t="s">
        <v>41</v>
      </c>
      <c r="O267" s="92"/>
      <c r="P267" s="237">
        <f>O267*H267</f>
        <v>0</v>
      </c>
      <c r="Q267" s="237">
        <v>0.0028999999999999998</v>
      </c>
      <c r="R267" s="237">
        <f>Q267*H267</f>
        <v>0.035321999999999999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293</v>
      </c>
      <c r="AT267" s="239" t="s">
        <v>420</v>
      </c>
      <c r="AU267" s="239" t="s">
        <v>85</v>
      </c>
      <c r="AY267" s="18" t="s">
        <v>224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231</v>
      </c>
      <c r="BM267" s="239" t="s">
        <v>4468</v>
      </c>
    </row>
    <row r="268" s="14" customFormat="1">
      <c r="A268" s="14"/>
      <c r="B268" s="252"/>
      <c r="C268" s="253"/>
      <c r="D268" s="243" t="s">
        <v>233</v>
      </c>
      <c r="E268" s="254" t="s">
        <v>1</v>
      </c>
      <c r="F268" s="255" t="s">
        <v>4469</v>
      </c>
      <c r="G268" s="253"/>
      <c r="H268" s="256">
        <v>12.18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233</v>
      </c>
      <c r="AU268" s="262" t="s">
        <v>85</v>
      </c>
      <c r="AV268" s="14" t="s">
        <v>85</v>
      </c>
      <c r="AW268" s="14" t="s">
        <v>32</v>
      </c>
      <c r="AX268" s="14" t="s">
        <v>83</v>
      </c>
      <c r="AY268" s="262" t="s">
        <v>224</v>
      </c>
    </row>
    <row r="269" s="2" customFormat="1" ht="24.15" customHeight="1">
      <c r="A269" s="39"/>
      <c r="B269" s="40"/>
      <c r="C269" s="228" t="s">
        <v>611</v>
      </c>
      <c r="D269" s="228" t="s">
        <v>226</v>
      </c>
      <c r="E269" s="229" t="s">
        <v>4182</v>
      </c>
      <c r="F269" s="230" t="s">
        <v>4183</v>
      </c>
      <c r="G269" s="231" t="s">
        <v>416</v>
      </c>
      <c r="H269" s="232">
        <v>62</v>
      </c>
      <c r="I269" s="233"/>
      <c r="J269" s="234">
        <f>ROUND(I269*H269,2)</f>
        <v>0</v>
      </c>
      <c r="K269" s="230" t="s">
        <v>230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1.0000000000000001E-05</v>
      </c>
      <c r="R269" s="237">
        <f>Q269*H269</f>
        <v>0.00062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231</v>
      </c>
      <c r="AT269" s="239" t="s">
        <v>226</v>
      </c>
      <c r="AU269" s="239" t="s">
        <v>85</v>
      </c>
      <c r="AY269" s="18" t="s">
        <v>224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231</v>
      </c>
      <c r="BM269" s="239" t="s">
        <v>4470</v>
      </c>
    </row>
    <row r="270" s="2" customFormat="1" ht="24.15" customHeight="1">
      <c r="A270" s="39"/>
      <c r="B270" s="40"/>
      <c r="C270" s="285" t="s">
        <v>619</v>
      </c>
      <c r="D270" s="285" t="s">
        <v>420</v>
      </c>
      <c r="E270" s="286" t="s">
        <v>4185</v>
      </c>
      <c r="F270" s="287" t="s">
        <v>4186</v>
      </c>
      <c r="G270" s="288" t="s">
        <v>416</v>
      </c>
      <c r="H270" s="289">
        <v>62.93</v>
      </c>
      <c r="I270" s="290"/>
      <c r="J270" s="291">
        <f>ROUND(I270*H270,2)</f>
        <v>0</v>
      </c>
      <c r="K270" s="287" t="s">
        <v>230</v>
      </c>
      <c r="L270" s="292"/>
      <c r="M270" s="293" t="s">
        <v>1</v>
      </c>
      <c r="N270" s="294" t="s">
        <v>41</v>
      </c>
      <c r="O270" s="92"/>
      <c r="P270" s="237">
        <f>O270*H270</f>
        <v>0</v>
      </c>
      <c r="Q270" s="237">
        <v>0.0046100000000000004</v>
      </c>
      <c r="R270" s="237">
        <f>Q270*H270</f>
        <v>0.29010730000000001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293</v>
      </c>
      <c r="AT270" s="239" t="s">
        <v>420</v>
      </c>
      <c r="AU270" s="239" t="s">
        <v>85</v>
      </c>
      <c r="AY270" s="18" t="s">
        <v>224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231</v>
      </c>
      <c r="BM270" s="239" t="s">
        <v>4471</v>
      </c>
    </row>
    <row r="271" s="14" customFormat="1">
      <c r="A271" s="14"/>
      <c r="B271" s="252"/>
      <c r="C271" s="253"/>
      <c r="D271" s="243" t="s">
        <v>233</v>
      </c>
      <c r="E271" s="253"/>
      <c r="F271" s="255" t="s">
        <v>4472</v>
      </c>
      <c r="G271" s="253"/>
      <c r="H271" s="256">
        <v>62.93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233</v>
      </c>
      <c r="AU271" s="262" t="s">
        <v>85</v>
      </c>
      <c r="AV271" s="14" t="s">
        <v>85</v>
      </c>
      <c r="AW271" s="14" t="s">
        <v>4</v>
      </c>
      <c r="AX271" s="14" t="s">
        <v>83</v>
      </c>
      <c r="AY271" s="262" t="s">
        <v>224</v>
      </c>
    </row>
    <row r="272" s="2" customFormat="1" ht="21.75" customHeight="1">
      <c r="A272" s="39"/>
      <c r="B272" s="40"/>
      <c r="C272" s="228" t="s">
        <v>394</v>
      </c>
      <c r="D272" s="228" t="s">
        <v>226</v>
      </c>
      <c r="E272" s="229" t="s">
        <v>4208</v>
      </c>
      <c r="F272" s="230" t="s">
        <v>4209</v>
      </c>
      <c r="G272" s="231" t="s">
        <v>416</v>
      </c>
      <c r="H272" s="232">
        <v>74</v>
      </c>
      <c r="I272" s="233"/>
      <c r="J272" s="234">
        <f>ROUND(I272*H272,2)</f>
        <v>0</v>
      </c>
      <c r="K272" s="230" t="s">
        <v>230</v>
      </c>
      <c r="L272" s="45"/>
      <c r="M272" s="235" t="s">
        <v>1</v>
      </c>
      <c r="N272" s="236" t="s">
        <v>41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231</v>
      </c>
      <c r="AT272" s="239" t="s">
        <v>226</v>
      </c>
      <c r="AU272" s="239" t="s">
        <v>85</v>
      </c>
      <c r="AY272" s="18" t="s">
        <v>224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83</v>
      </c>
      <c r="BK272" s="240">
        <f>ROUND(I272*H272,2)</f>
        <v>0</v>
      </c>
      <c r="BL272" s="18" t="s">
        <v>231</v>
      </c>
      <c r="BM272" s="239" t="s">
        <v>4473</v>
      </c>
    </row>
    <row r="273" s="2" customFormat="1" ht="24.15" customHeight="1">
      <c r="A273" s="39"/>
      <c r="B273" s="40"/>
      <c r="C273" s="228" t="s">
        <v>637</v>
      </c>
      <c r="D273" s="228" t="s">
        <v>226</v>
      </c>
      <c r="E273" s="229" t="s">
        <v>4215</v>
      </c>
      <c r="F273" s="230" t="s">
        <v>4216</v>
      </c>
      <c r="G273" s="231" t="s">
        <v>398</v>
      </c>
      <c r="H273" s="232">
        <v>1</v>
      </c>
      <c r="I273" s="233"/>
      <c r="J273" s="234">
        <f>ROUND(I273*H273,2)</f>
        <v>0</v>
      </c>
      <c r="K273" s="230" t="s">
        <v>230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1.92726</v>
      </c>
      <c r="R273" s="237">
        <f>Q273*H273</f>
        <v>1.92726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231</v>
      </c>
      <c r="AT273" s="239" t="s">
        <v>226</v>
      </c>
      <c r="AU273" s="239" t="s">
        <v>85</v>
      </c>
      <c r="AY273" s="18" t="s">
        <v>224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231</v>
      </c>
      <c r="BM273" s="239" t="s">
        <v>4474</v>
      </c>
    </row>
    <row r="274" s="2" customFormat="1" ht="24.15" customHeight="1">
      <c r="A274" s="39"/>
      <c r="B274" s="40"/>
      <c r="C274" s="285" t="s">
        <v>645</v>
      </c>
      <c r="D274" s="285" t="s">
        <v>420</v>
      </c>
      <c r="E274" s="286" t="s">
        <v>4218</v>
      </c>
      <c r="F274" s="287" t="s">
        <v>4475</v>
      </c>
      <c r="G274" s="288" t="s">
        <v>398</v>
      </c>
      <c r="H274" s="289">
        <v>1</v>
      </c>
      <c r="I274" s="290"/>
      <c r="J274" s="291">
        <f>ROUND(I274*H274,2)</f>
        <v>0</v>
      </c>
      <c r="K274" s="287" t="s">
        <v>230</v>
      </c>
      <c r="L274" s="292"/>
      <c r="M274" s="293" t="s">
        <v>1</v>
      </c>
      <c r="N274" s="294" t="s">
        <v>41</v>
      </c>
      <c r="O274" s="92"/>
      <c r="P274" s="237">
        <f>O274*H274</f>
        <v>0</v>
      </c>
      <c r="Q274" s="237">
        <v>2.1000000000000001</v>
      </c>
      <c r="R274" s="237">
        <f>Q274*H274</f>
        <v>2.1000000000000001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293</v>
      </c>
      <c r="AT274" s="239" t="s">
        <v>420</v>
      </c>
      <c r="AU274" s="239" t="s">
        <v>85</v>
      </c>
      <c r="AY274" s="18" t="s">
        <v>224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231</v>
      </c>
      <c r="BM274" s="239" t="s">
        <v>4476</v>
      </c>
    </row>
    <row r="275" s="2" customFormat="1" ht="21.75" customHeight="1">
      <c r="A275" s="39"/>
      <c r="B275" s="40"/>
      <c r="C275" s="285" t="s">
        <v>654</v>
      </c>
      <c r="D275" s="285" t="s">
        <v>420</v>
      </c>
      <c r="E275" s="286" t="s">
        <v>4245</v>
      </c>
      <c r="F275" s="287" t="s">
        <v>4246</v>
      </c>
      <c r="G275" s="288" t="s">
        <v>398</v>
      </c>
      <c r="H275" s="289">
        <v>1</v>
      </c>
      <c r="I275" s="290"/>
      <c r="J275" s="291">
        <f>ROUND(I275*H275,2)</f>
        <v>0</v>
      </c>
      <c r="K275" s="287" t="s">
        <v>230</v>
      </c>
      <c r="L275" s="292"/>
      <c r="M275" s="293" t="s">
        <v>1</v>
      </c>
      <c r="N275" s="294" t="s">
        <v>41</v>
      </c>
      <c r="O275" s="92"/>
      <c r="P275" s="237">
        <f>O275*H275</f>
        <v>0</v>
      </c>
      <c r="Q275" s="237">
        <v>0.50600000000000001</v>
      </c>
      <c r="R275" s="237">
        <f>Q275*H275</f>
        <v>0.50600000000000001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293</v>
      </c>
      <c r="AT275" s="239" t="s">
        <v>420</v>
      </c>
      <c r="AU275" s="239" t="s">
        <v>85</v>
      </c>
      <c r="AY275" s="18" t="s">
        <v>224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83</v>
      </c>
      <c r="BK275" s="240">
        <f>ROUND(I275*H275,2)</f>
        <v>0</v>
      </c>
      <c r="BL275" s="18" t="s">
        <v>231</v>
      </c>
      <c r="BM275" s="239" t="s">
        <v>4477</v>
      </c>
    </row>
    <row r="276" s="2" customFormat="1" ht="24.15" customHeight="1">
      <c r="A276" s="39"/>
      <c r="B276" s="40"/>
      <c r="C276" s="285" t="s">
        <v>660</v>
      </c>
      <c r="D276" s="285" t="s">
        <v>420</v>
      </c>
      <c r="E276" s="286" t="s">
        <v>4224</v>
      </c>
      <c r="F276" s="287" t="s">
        <v>4225</v>
      </c>
      <c r="G276" s="288" t="s">
        <v>398</v>
      </c>
      <c r="H276" s="289">
        <v>1</v>
      </c>
      <c r="I276" s="290"/>
      <c r="J276" s="291">
        <f>ROUND(I276*H276,2)</f>
        <v>0</v>
      </c>
      <c r="K276" s="287" t="s">
        <v>230</v>
      </c>
      <c r="L276" s="292"/>
      <c r="M276" s="293" t="s">
        <v>1</v>
      </c>
      <c r="N276" s="294" t="s">
        <v>41</v>
      </c>
      <c r="O276" s="92"/>
      <c r="P276" s="237">
        <f>O276*H276</f>
        <v>0</v>
      </c>
      <c r="Q276" s="237">
        <v>0.58499999999999996</v>
      </c>
      <c r="R276" s="237">
        <f>Q276*H276</f>
        <v>0.58499999999999996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293</v>
      </c>
      <c r="AT276" s="239" t="s">
        <v>420</v>
      </c>
      <c r="AU276" s="239" t="s">
        <v>85</v>
      </c>
      <c r="AY276" s="18" t="s">
        <v>224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231</v>
      </c>
      <c r="BM276" s="239" t="s">
        <v>4478</v>
      </c>
    </row>
    <row r="277" s="2" customFormat="1" ht="24.15" customHeight="1">
      <c r="A277" s="39"/>
      <c r="B277" s="40"/>
      <c r="C277" s="285" t="s">
        <v>665</v>
      </c>
      <c r="D277" s="285" t="s">
        <v>420</v>
      </c>
      <c r="E277" s="286" t="s">
        <v>4234</v>
      </c>
      <c r="F277" s="287" t="s">
        <v>4235</v>
      </c>
      <c r="G277" s="288" t="s">
        <v>398</v>
      </c>
      <c r="H277" s="289">
        <v>3</v>
      </c>
      <c r="I277" s="290"/>
      <c r="J277" s="291">
        <f>ROUND(I277*H277,2)</f>
        <v>0</v>
      </c>
      <c r="K277" s="287" t="s">
        <v>230</v>
      </c>
      <c r="L277" s="292"/>
      <c r="M277" s="293" t="s">
        <v>1</v>
      </c>
      <c r="N277" s="294" t="s">
        <v>41</v>
      </c>
      <c r="O277" s="92"/>
      <c r="P277" s="237">
        <f>O277*H277</f>
        <v>0</v>
      </c>
      <c r="Q277" s="237">
        <v>0.002</v>
      </c>
      <c r="R277" s="237">
        <f>Q277*H277</f>
        <v>0.0060000000000000001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293</v>
      </c>
      <c r="AT277" s="239" t="s">
        <v>420</v>
      </c>
      <c r="AU277" s="239" t="s">
        <v>85</v>
      </c>
      <c r="AY277" s="18" t="s">
        <v>224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231</v>
      </c>
      <c r="BM277" s="239" t="s">
        <v>4479</v>
      </c>
    </row>
    <row r="278" s="2" customFormat="1" ht="24.15" customHeight="1">
      <c r="A278" s="39"/>
      <c r="B278" s="40"/>
      <c r="C278" s="228" t="s">
        <v>680</v>
      </c>
      <c r="D278" s="228" t="s">
        <v>226</v>
      </c>
      <c r="E278" s="229" t="s">
        <v>4240</v>
      </c>
      <c r="F278" s="230" t="s">
        <v>4241</v>
      </c>
      <c r="G278" s="231" t="s">
        <v>398</v>
      </c>
      <c r="H278" s="232">
        <v>4</v>
      </c>
      <c r="I278" s="233"/>
      <c r="J278" s="234">
        <f>ROUND(I278*H278,2)</f>
        <v>0</v>
      </c>
      <c r="K278" s="230" t="s">
        <v>230</v>
      </c>
      <c r="L278" s="45"/>
      <c r="M278" s="235" t="s">
        <v>1</v>
      </c>
      <c r="N278" s="236" t="s">
        <v>41</v>
      </c>
      <c r="O278" s="92"/>
      <c r="P278" s="237">
        <f>O278*H278</f>
        <v>0</v>
      </c>
      <c r="Q278" s="237">
        <v>0.010189999999999999</v>
      </c>
      <c r="R278" s="237">
        <f>Q278*H278</f>
        <v>0.040759999999999998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231</v>
      </c>
      <c r="AT278" s="239" t="s">
        <v>226</v>
      </c>
      <c r="AU278" s="239" t="s">
        <v>85</v>
      </c>
      <c r="AY278" s="18" t="s">
        <v>224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231</v>
      </c>
      <c r="BM278" s="239" t="s">
        <v>4480</v>
      </c>
    </row>
    <row r="279" s="14" customFormat="1">
      <c r="A279" s="14"/>
      <c r="B279" s="252"/>
      <c r="C279" s="253"/>
      <c r="D279" s="243" t="s">
        <v>233</v>
      </c>
      <c r="E279" s="254" t="s">
        <v>1</v>
      </c>
      <c r="F279" s="255" t="s">
        <v>4481</v>
      </c>
      <c r="G279" s="253"/>
      <c r="H279" s="256">
        <v>4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233</v>
      </c>
      <c r="AU279" s="262" t="s">
        <v>85</v>
      </c>
      <c r="AV279" s="14" t="s">
        <v>85</v>
      </c>
      <c r="AW279" s="14" t="s">
        <v>32</v>
      </c>
      <c r="AX279" s="14" t="s">
        <v>83</v>
      </c>
      <c r="AY279" s="262" t="s">
        <v>224</v>
      </c>
    </row>
    <row r="280" s="2" customFormat="1" ht="21.75" customHeight="1">
      <c r="A280" s="39"/>
      <c r="B280" s="40"/>
      <c r="C280" s="285" t="s">
        <v>685</v>
      </c>
      <c r="D280" s="285" t="s">
        <v>420</v>
      </c>
      <c r="E280" s="286" t="s">
        <v>4221</v>
      </c>
      <c r="F280" s="287" t="s">
        <v>4222</v>
      </c>
      <c r="G280" s="288" t="s">
        <v>398</v>
      </c>
      <c r="H280" s="289">
        <v>2</v>
      </c>
      <c r="I280" s="290"/>
      <c r="J280" s="291">
        <f>ROUND(I280*H280,2)</f>
        <v>0</v>
      </c>
      <c r="K280" s="287" t="s">
        <v>230</v>
      </c>
      <c r="L280" s="292"/>
      <c r="M280" s="293" t="s">
        <v>1</v>
      </c>
      <c r="N280" s="294" t="s">
        <v>41</v>
      </c>
      <c r="O280" s="92"/>
      <c r="P280" s="237">
        <f>O280*H280</f>
        <v>0</v>
      </c>
      <c r="Q280" s="237">
        <v>0.254</v>
      </c>
      <c r="R280" s="237">
        <f>Q280*H280</f>
        <v>0.50800000000000001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293</v>
      </c>
      <c r="AT280" s="239" t="s">
        <v>420</v>
      </c>
      <c r="AU280" s="239" t="s">
        <v>85</v>
      </c>
      <c r="AY280" s="18" t="s">
        <v>224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83</v>
      </c>
      <c r="BK280" s="240">
        <f>ROUND(I280*H280,2)</f>
        <v>0</v>
      </c>
      <c r="BL280" s="18" t="s">
        <v>231</v>
      </c>
      <c r="BM280" s="239" t="s">
        <v>4482</v>
      </c>
    </row>
    <row r="281" s="2" customFormat="1" ht="21.75" customHeight="1">
      <c r="A281" s="39"/>
      <c r="B281" s="40"/>
      <c r="C281" s="285" t="s">
        <v>690</v>
      </c>
      <c r="D281" s="285" t="s">
        <v>420</v>
      </c>
      <c r="E281" s="286" t="s">
        <v>4245</v>
      </c>
      <c r="F281" s="287" t="s">
        <v>4246</v>
      </c>
      <c r="G281" s="288" t="s">
        <v>398</v>
      </c>
      <c r="H281" s="289">
        <v>2</v>
      </c>
      <c r="I281" s="290"/>
      <c r="J281" s="291">
        <f>ROUND(I281*H281,2)</f>
        <v>0</v>
      </c>
      <c r="K281" s="287" t="s">
        <v>230</v>
      </c>
      <c r="L281" s="292"/>
      <c r="M281" s="293" t="s">
        <v>1</v>
      </c>
      <c r="N281" s="294" t="s">
        <v>41</v>
      </c>
      <c r="O281" s="92"/>
      <c r="P281" s="237">
        <f>O281*H281</f>
        <v>0</v>
      </c>
      <c r="Q281" s="237">
        <v>0.50600000000000001</v>
      </c>
      <c r="R281" s="237">
        <f>Q281*H281</f>
        <v>1.012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293</v>
      </c>
      <c r="AT281" s="239" t="s">
        <v>420</v>
      </c>
      <c r="AU281" s="239" t="s">
        <v>85</v>
      </c>
      <c r="AY281" s="18" t="s">
        <v>224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231</v>
      </c>
      <c r="BM281" s="239" t="s">
        <v>4483</v>
      </c>
    </row>
    <row r="282" s="2" customFormat="1" ht="24.15" customHeight="1">
      <c r="A282" s="39"/>
      <c r="B282" s="40"/>
      <c r="C282" s="285" t="s">
        <v>695</v>
      </c>
      <c r="D282" s="285" t="s">
        <v>420</v>
      </c>
      <c r="E282" s="286" t="s">
        <v>4234</v>
      </c>
      <c r="F282" s="287" t="s">
        <v>4235</v>
      </c>
      <c r="G282" s="288" t="s">
        <v>398</v>
      </c>
      <c r="H282" s="289">
        <v>10</v>
      </c>
      <c r="I282" s="290"/>
      <c r="J282" s="291">
        <f>ROUND(I282*H282,2)</f>
        <v>0</v>
      </c>
      <c r="K282" s="287" t="s">
        <v>230</v>
      </c>
      <c r="L282" s="292"/>
      <c r="M282" s="293" t="s">
        <v>1</v>
      </c>
      <c r="N282" s="294" t="s">
        <v>41</v>
      </c>
      <c r="O282" s="92"/>
      <c r="P282" s="237">
        <f>O282*H282</f>
        <v>0</v>
      </c>
      <c r="Q282" s="237">
        <v>0.002</v>
      </c>
      <c r="R282" s="237">
        <f>Q282*H282</f>
        <v>0.02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293</v>
      </c>
      <c r="AT282" s="239" t="s">
        <v>420</v>
      </c>
      <c r="AU282" s="239" t="s">
        <v>85</v>
      </c>
      <c r="AY282" s="18" t="s">
        <v>224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231</v>
      </c>
      <c r="BM282" s="239" t="s">
        <v>4484</v>
      </c>
    </row>
    <row r="283" s="2" customFormat="1" ht="24.15" customHeight="1">
      <c r="A283" s="39"/>
      <c r="B283" s="40"/>
      <c r="C283" s="228" t="s">
        <v>700</v>
      </c>
      <c r="D283" s="228" t="s">
        <v>226</v>
      </c>
      <c r="E283" s="229" t="s">
        <v>4249</v>
      </c>
      <c r="F283" s="230" t="s">
        <v>4250</v>
      </c>
      <c r="G283" s="231" t="s">
        <v>398</v>
      </c>
      <c r="H283" s="232">
        <v>2</v>
      </c>
      <c r="I283" s="233"/>
      <c r="J283" s="234">
        <f>ROUND(I283*H283,2)</f>
        <v>0</v>
      </c>
      <c r="K283" s="230" t="s">
        <v>230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0.01248</v>
      </c>
      <c r="R283" s="237">
        <f>Q283*H283</f>
        <v>0.02496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231</v>
      </c>
      <c r="AT283" s="239" t="s">
        <v>226</v>
      </c>
      <c r="AU283" s="239" t="s">
        <v>85</v>
      </c>
      <c r="AY283" s="18" t="s">
        <v>224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231</v>
      </c>
      <c r="BM283" s="239" t="s">
        <v>4485</v>
      </c>
    </row>
    <row r="284" s="14" customFormat="1">
      <c r="A284" s="14"/>
      <c r="B284" s="252"/>
      <c r="C284" s="253"/>
      <c r="D284" s="243" t="s">
        <v>233</v>
      </c>
      <c r="E284" s="254" t="s">
        <v>1</v>
      </c>
      <c r="F284" s="255" t="s">
        <v>4486</v>
      </c>
      <c r="G284" s="253"/>
      <c r="H284" s="256">
        <v>2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233</v>
      </c>
      <c r="AU284" s="262" t="s">
        <v>85</v>
      </c>
      <c r="AV284" s="14" t="s">
        <v>85</v>
      </c>
      <c r="AW284" s="14" t="s">
        <v>32</v>
      </c>
      <c r="AX284" s="14" t="s">
        <v>83</v>
      </c>
      <c r="AY284" s="262" t="s">
        <v>224</v>
      </c>
    </row>
    <row r="285" s="2" customFormat="1" ht="24.15" customHeight="1">
      <c r="A285" s="39"/>
      <c r="B285" s="40"/>
      <c r="C285" s="285" t="s">
        <v>705</v>
      </c>
      <c r="D285" s="285" t="s">
        <v>420</v>
      </c>
      <c r="E285" s="286" t="s">
        <v>4224</v>
      </c>
      <c r="F285" s="287" t="s">
        <v>4225</v>
      </c>
      <c r="G285" s="288" t="s">
        <v>398</v>
      </c>
      <c r="H285" s="289">
        <v>2</v>
      </c>
      <c r="I285" s="290"/>
      <c r="J285" s="291">
        <f>ROUND(I285*H285,2)</f>
        <v>0</v>
      </c>
      <c r="K285" s="287" t="s">
        <v>230</v>
      </c>
      <c r="L285" s="292"/>
      <c r="M285" s="293" t="s">
        <v>1</v>
      </c>
      <c r="N285" s="294" t="s">
        <v>41</v>
      </c>
      <c r="O285" s="92"/>
      <c r="P285" s="237">
        <f>O285*H285</f>
        <v>0</v>
      </c>
      <c r="Q285" s="237">
        <v>0.58499999999999996</v>
      </c>
      <c r="R285" s="237">
        <f>Q285*H285</f>
        <v>1.1699999999999999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293</v>
      </c>
      <c r="AT285" s="239" t="s">
        <v>420</v>
      </c>
      <c r="AU285" s="239" t="s">
        <v>85</v>
      </c>
      <c r="AY285" s="18" t="s">
        <v>224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231</v>
      </c>
      <c r="BM285" s="239" t="s">
        <v>4487</v>
      </c>
    </row>
    <row r="286" s="2" customFormat="1" ht="24.15" customHeight="1">
      <c r="A286" s="39"/>
      <c r="B286" s="40"/>
      <c r="C286" s="228" t="s">
        <v>729</v>
      </c>
      <c r="D286" s="228" t="s">
        <v>226</v>
      </c>
      <c r="E286" s="229" t="s">
        <v>4257</v>
      </c>
      <c r="F286" s="230" t="s">
        <v>4258</v>
      </c>
      <c r="G286" s="231" t="s">
        <v>398</v>
      </c>
      <c r="H286" s="232">
        <v>2</v>
      </c>
      <c r="I286" s="233"/>
      <c r="J286" s="234">
        <f>ROUND(I286*H286,2)</f>
        <v>0</v>
      </c>
      <c r="K286" s="230" t="s">
        <v>230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0.10661</v>
      </c>
      <c r="R286" s="237">
        <f>Q286*H286</f>
        <v>0.21321999999999999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231</v>
      </c>
      <c r="AT286" s="239" t="s">
        <v>226</v>
      </c>
      <c r="AU286" s="239" t="s">
        <v>85</v>
      </c>
      <c r="AY286" s="18" t="s">
        <v>224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83</v>
      </c>
      <c r="BK286" s="240">
        <f>ROUND(I286*H286,2)</f>
        <v>0</v>
      </c>
      <c r="BL286" s="18" t="s">
        <v>231</v>
      </c>
      <c r="BM286" s="239" t="s">
        <v>4488</v>
      </c>
    </row>
    <row r="287" s="2" customFormat="1" ht="24.15" customHeight="1">
      <c r="A287" s="39"/>
      <c r="B287" s="40"/>
      <c r="C287" s="228" t="s">
        <v>749</v>
      </c>
      <c r="D287" s="228" t="s">
        <v>226</v>
      </c>
      <c r="E287" s="229" t="s">
        <v>4489</v>
      </c>
      <c r="F287" s="230" t="s">
        <v>4490</v>
      </c>
      <c r="G287" s="231" t="s">
        <v>398</v>
      </c>
      <c r="H287" s="232">
        <v>1</v>
      </c>
      <c r="I287" s="233"/>
      <c r="J287" s="234">
        <f>ROUND(I287*H287,2)</f>
        <v>0</v>
      </c>
      <c r="K287" s="230" t="s">
        <v>230</v>
      </c>
      <c r="L287" s="45"/>
      <c r="M287" s="235" t="s">
        <v>1</v>
      </c>
      <c r="N287" s="236" t="s">
        <v>41</v>
      </c>
      <c r="O287" s="92"/>
      <c r="P287" s="237">
        <f>O287*H287</f>
        <v>0</v>
      </c>
      <c r="Q287" s="237">
        <v>0.10761999999999999</v>
      </c>
      <c r="R287" s="237">
        <f>Q287*H287</f>
        <v>0.10761999999999999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231</v>
      </c>
      <c r="AT287" s="239" t="s">
        <v>226</v>
      </c>
      <c r="AU287" s="239" t="s">
        <v>85</v>
      </c>
      <c r="AY287" s="18" t="s">
        <v>224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231</v>
      </c>
      <c r="BM287" s="239" t="s">
        <v>4491</v>
      </c>
    </row>
    <row r="288" s="2" customFormat="1" ht="24.15" customHeight="1">
      <c r="A288" s="39"/>
      <c r="B288" s="40"/>
      <c r="C288" s="228" t="s">
        <v>755</v>
      </c>
      <c r="D288" s="228" t="s">
        <v>226</v>
      </c>
      <c r="E288" s="229" t="s">
        <v>4263</v>
      </c>
      <c r="F288" s="230" t="s">
        <v>4264</v>
      </c>
      <c r="G288" s="231" t="s">
        <v>398</v>
      </c>
      <c r="H288" s="232">
        <v>3</v>
      </c>
      <c r="I288" s="233"/>
      <c r="J288" s="234">
        <f>ROUND(I288*H288,2)</f>
        <v>0</v>
      </c>
      <c r="K288" s="230" t="s">
        <v>230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0.024240000000000001</v>
      </c>
      <c r="R288" s="237">
        <f>Q288*H288</f>
        <v>0.072720000000000007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231</v>
      </c>
      <c r="AT288" s="239" t="s">
        <v>226</v>
      </c>
      <c r="AU288" s="239" t="s">
        <v>85</v>
      </c>
      <c r="AY288" s="18" t="s">
        <v>224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231</v>
      </c>
      <c r="BM288" s="239" t="s">
        <v>4492</v>
      </c>
    </row>
    <row r="289" s="2" customFormat="1" ht="24.15" customHeight="1">
      <c r="A289" s="39"/>
      <c r="B289" s="40"/>
      <c r="C289" s="228" t="s">
        <v>769</v>
      </c>
      <c r="D289" s="228" t="s">
        <v>226</v>
      </c>
      <c r="E289" s="229" t="s">
        <v>4266</v>
      </c>
      <c r="F289" s="230" t="s">
        <v>4267</v>
      </c>
      <c r="G289" s="231" t="s">
        <v>398</v>
      </c>
      <c r="H289" s="232">
        <v>3</v>
      </c>
      <c r="I289" s="233"/>
      <c r="J289" s="234">
        <f>ROUND(I289*H289,2)</f>
        <v>0</v>
      </c>
      <c r="K289" s="230" t="s">
        <v>230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231</v>
      </c>
      <c r="AT289" s="239" t="s">
        <v>226</v>
      </c>
      <c r="AU289" s="239" t="s">
        <v>85</v>
      </c>
      <c r="AY289" s="18" t="s">
        <v>224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231</v>
      </c>
      <c r="BM289" s="239" t="s">
        <v>4493</v>
      </c>
    </row>
    <row r="290" s="2" customFormat="1" ht="24.15" customHeight="1">
      <c r="A290" s="39"/>
      <c r="B290" s="40"/>
      <c r="C290" s="228" t="s">
        <v>774</v>
      </c>
      <c r="D290" s="228" t="s">
        <v>226</v>
      </c>
      <c r="E290" s="229" t="s">
        <v>4279</v>
      </c>
      <c r="F290" s="230" t="s">
        <v>4280</v>
      </c>
      <c r="G290" s="231" t="s">
        <v>398</v>
      </c>
      <c r="H290" s="232">
        <v>3</v>
      </c>
      <c r="I290" s="233"/>
      <c r="J290" s="234">
        <f>ROUND(I290*H290,2)</f>
        <v>0</v>
      </c>
      <c r="K290" s="230" t="s">
        <v>230</v>
      </c>
      <c r="L290" s="45"/>
      <c r="M290" s="235" t="s">
        <v>1</v>
      </c>
      <c r="N290" s="236" t="s">
        <v>41</v>
      </c>
      <c r="O290" s="92"/>
      <c r="P290" s="237">
        <f>O290*H290</f>
        <v>0</v>
      </c>
      <c r="Q290" s="237">
        <v>0.21734000000000001</v>
      </c>
      <c r="R290" s="237">
        <f>Q290*H290</f>
        <v>0.65202000000000004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231</v>
      </c>
      <c r="AT290" s="239" t="s">
        <v>226</v>
      </c>
      <c r="AU290" s="239" t="s">
        <v>85</v>
      </c>
      <c r="AY290" s="18" t="s">
        <v>224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83</v>
      </c>
      <c r="BK290" s="240">
        <f>ROUND(I290*H290,2)</f>
        <v>0</v>
      </c>
      <c r="BL290" s="18" t="s">
        <v>231</v>
      </c>
      <c r="BM290" s="239" t="s">
        <v>4494</v>
      </c>
    </row>
    <row r="291" s="13" customFormat="1">
      <c r="A291" s="13"/>
      <c r="B291" s="241"/>
      <c r="C291" s="242"/>
      <c r="D291" s="243" t="s">
        <v>233</v>
      </c>
      <c r="E291" s="244" t="s">
        <v>1</v>
      </c>
      <c r="F291" s="245" t="s">
        <v>4495</v>
      </c>
      <c r="G291" s="242"/>
      <c r="H291" s="244" t="s">
        <v>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233</v>
      </c>
      <c r="AU291" s="251" t="s">
        <v>85</v>
      </c>
      <c r="AV291" s="13" t="s">
        <v>83</v>
      </c>
      <c r="AW291" s="13" t="s">
        <v>32</v>
      </c>
      <c r="AX291" s="13" t="s">
        <v>76</v>
      </c>
      <c r="AY291" s="251" t="s">
        <v>224</v>
      </c>
    </row>
    <row r="292" s="14" customFormat="1">
      <c r="A292" s="14"/>
      <c r="B292" s="252"/>
      <c r="C292" s="253"/>
      <c r="D292" s="243" t="s">
        <v>233</v>
      </c>
      <c r="E292" s="254" t="s">
        <v>1</v>
      </c>
      <c r="F292" s="255" t="s">
        <v>243</v>
      </c>
      <c r="G292" s="253"/>
      <c r="H292" s="256">
        <v>3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233</v>
      </c>
      <c r="AU292" s="262" t="s">
        <v>85</v>
      </c>
      <c r="AV292" s="14" t="s">
        <v>85</v>
      </c>
      <c r="AW292" s="14" t="s">
        <v>32</v>
      </c>
      <c r="AX292" s="14" t="s">
        <v>83</v>
      </c>
      <c r="AY292" s="262" t="s">
        <v>224</v>
      </c>
    </row>
    <row r="293" s="2" customFormat="1" ht="24.15" customHeight="1">
      <c r="A293" s="39"/>
      <c r="B293" s="40"/>
      <c r="C293" s="285" t="s">
        <v>798</v>
      </c>
      <c r="D293" s="285" t="s">
        <v>420</v>
      </c>
      <c r="E293" s="286" t="s">
        <v>4283</v>
      </c>
      <c r="F293" s="287" t="s">
        <v>4284</v>
      </c>
      <c r="G293" s="288" t="s">
        <v>398</v>
      </c>
      <c r="H293" s="289">
        <v>3</v>
      </c>
      <c r="I293" s="290"/>
      <c r="J293" s="291">
        <f>ROUND(I293*H293,2)</f>
        <v>0</v>
      </c>
      <c r="K293" s="287" t="s">
        <v>230</v>
      </c>
      <c r="L293" s="292"/>
      <c r="M293" s="293" t="s">
        <v>1</v>
      </c>
      <c r="N293" s="294" t="s">
        <v>41</v>
      </c>
      <c r="O293" s="92"/>
      <c r="P293" s="237">
        <f>O293*H293</f>
        <v>0</v>
      </c>
      <c r="Q293" s="237">
        <v>0.080000000000000002</v>
      </c>
      <c r="R293" s="237">
        <f>Q293*H293</f>
        <v>0.23999999999999999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293</v>
      </c>
      <c r="AT293" s="239" t="s">
        <v>420</v>
      </c>
      <c r="AU293" s="239" t="s">
        <v>85</v>
      </c>
      <c r="AY293" s="18" t="s">
        <v>224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231</v>
      </c>
      <c r="BM293" s="239" t="s">
        <v>4496</v>
      </c>
    </row>
    <row r="294" s="2" customFormat="1" ht="16.5" customHeight="1">
      <c r="A294" s="39"/>
      <c r="B294" s="40"/>
      <c r="C294" s="285" t="s">
        <v>802</v>
      </c>
      <c r="D294" s="285" t="s">
        <v>420</v>
      </c>
      <c r="E294" s="286" t="s">
        <v>4286</v>
      </c>
      <c r="F294" s="287" t="s">
        <v>4287</v>
      </c>
      <c r="G294" s="288" t="s">
        <v>398</v>
      </c>
      <c r="H294" s="289">
        <v>3</v>
      </c>
      <c r="I294" s="290"/>
      <c r="J294" s="291">
        <f>ROUND(I294*H294,2)</f>
        <v>0</v>
      </c>
      <c r="K294" s="287" t="s">
        <v>230</v>
      </c>
      <c r="L294" s="292"/>
      <c r="M294" s="293" t="s">
        <v>1</v>
      </c>
      <c r="N294" s="294" t="s">
        <v>41</v>
      </c>
      <c r="O294" s="92"/>
      <c r="P294" s="237">
        <f>O294*H294</f>
        <v>0</v>
      </c>
      <c r="Q294" s="237">
        <v>0.22</v>
      </c>
      <c r="R294" s="237">
        <f>Q294*H294</f>
        <v>0.66000000000000003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293</v>
      </c>
      <c r="AT294" s="239" t="s">
        <v>420</v>
      </c>
      <c r="AU294" s="239" t="s">
        <v>85</v>
      </c>
      <c r="AY294" s="18" t="s">
        <v>224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231</v>
      </c>
      <c r="BM294" s="239" t="s">
        <v>4497</v>
      </c>
    </row>
    <row r="295" s="2" customFormat="1" ht="24.15" customHeight="1">
      <c r="A295" s="39"/>
      <c r="B295" s="40"/>
      <c r="C295" s="228" t="s">
        <v>810</v>
      </c>
      <c r="D295" s="228" t="s">
        <v>226</v>
      </c>
      <c r="E295" s="229" t="s">
        <v>4279</v>
      </c>
      <c r="F295" s="230" t="s">
        <v>4280</v>
      </c>
      <c r="G295" s="231" t="s">
        <v>398</v>
      </c>
      <c r="H295" s="232">
        <v>3</v>
      </c>
      <c r="I295" s="233"/>
      <c r="J295" s="234">
        <f>ROUND(I295*H295,2)</f>
        <v>0</v>
      </c>
      <c r="K295" s="230" t="s">
        <v>230</v>
      </c>
      <c r="L295" s="45"/>
      <c r="M295" s="235" t="s">
        <v>1</v>
      </c>
      <c r="N295" s="236" t="s">
        <v>41</v>
      </c>
      <c r="O295" s="92"/>
      <c r="P295" s="237">
        <f>O295*H295</f>
        <v>0</v>
      </c>
      <c r="Q295" s="237">
        <v>0.21734000000000001</v>
      </c>
      <c r="R295" s="237">
        <f>Q295*H295</f>
        <v>0.65202000000000004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231</v>
      </c>
      <c r="AT295" s="239" t="s">
        <v>226</v>
      </c>
      <c r="AU295" s="239" t="s">
        <v>85</v>
      </c>
      <c r="AY295" s="18" t="s">
        <v>224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83</v>
      </c>
      <c r="BK295" s="240">
        <f>ROUND(I295*H295,2)</f>
        <v>0</v>
      </c>
      <c r="BL295" s="18" t="s">
        <v>231</v>
      </c>
      <c r="BM295" s="239" t="s">
        <v>4498</v>
      </c>
    </row>
    <row r="296" s="13" customFormat="1">
      <c r="A296" s="13"/>
      <c r="B296" s="241"/>
      <c r="C296" s="242"/>
      <c r="D296" s="243" t="s">
        <v>233</v>
      </c>
      <c r="E296" s="244" t="s">
        <v>1</v>
      </c>
      <c r="F296" s="245" t="s">
        <v>4499</v>
      </c>
      <c r="G296" s="242"/>
      <c r="H296" s="244" t="s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233</v>
      </c>
      <c r="AU296" s="251" t="s">
        <v>85</v>
      </c>
      <c r="AV296" s="13" t="s">
        <v>83</v>
      </c>
      <c r="AW296" s="13" t="s">
        <v>32</v>
      </c>
      <c r="AX296" s="13" t="s">
        <v>76</v>
      </c>
      <c r="AY296" s="251" t="s">
        <v>224</v>
      </c>
    </row>
    <row r="297" s="14" customFormat="1">
      <c r="A297" s="14"/>
      <c r="B297" s="252"/>
      <c r="C297" s="253"/>
      <c r="D297" s="243" t="s">
        <v>233</v>
      </c>
      <c r="E297" s="254" t="s">
        <v>1</v>
      </c>
      <c r="F297" s="255" t="s">
        <v>4500</v>
      </c>
      <c r="G297" s="253"/>
      <c r="H297" s="256">
        <v>3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233</v>
      </c>
      <c r="AU297" s="262" t="s">
        <v>85</v>
      </c>
      <c r="AV297" s="14" t="s">
        <v>85</v>
      </c>
      <c r="AW297" s="14" t="s">
        <v>32</v>
      </c>
      <c r="AX297" s="14" t="s">
        <v>83</v>
      </c>
      <c r="AY297" s="262" t="s">
        <v>224</v>
      </c>
    </row>
    <row r="298" s="2" customFormat="1" ht="24.15" customHeight="1">
      <c r="A298" s="39"/>
      <c r="B298" s="40"/>
      <c r="C298" s="285" t="s">
        <v>816</v>
      </c>
      <c r="D298" s="285" t="s">
        <v>420</v>
      </c>
      <c r="E298" s="286" t="s">
        <v>4292</v>
      </c>
      <c r="F298" s="287" t="s">
        <v>4293</v>
      </c>
      <c r="G298" s="288" t="s">
        <v>398</v>
      </c>
      <c r="H298" s="289">
        <v>3</v>
      </c>
      <c r="I298" s="290"/>
      <c r="J298" s="291">
        <f>ROUND(I298*H298,2)</f>
        <v>0</v>
      </c>
      <c r="K298" s="287" t="s">
        <v>230</v>
      </c>
      <c r="L298" s="292"/>
      <c r="M298" s="293" t="s">
        <v>1</v>
      </c>
      <c r="N298" s="294" t="s">
        <v>41</v>
      </c>
      <c r="O298" s="92"/>
      <c r="P298" s="237">
        <f>O298*H298</f>
        <v>0</v>
      </c>
      <c r="Q298" s="237">
        <v>0.045999999999999999</v>
      </c>
      <c r="R298" s="237">
        <f>Q298*H298</f>
        <v>0.13800000000000001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293</v>
      </c>
      <c r="AT298" s="239" t="s">
        <v>420</v>
      </c>
      <c r="AU298" s="239" t="s">
        <v>85</v>
      </c>
      <c r="AY298" s="18" t="s">
        <v>224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231</v>
      </c>
      <c r="BM298" s="239" t="s">
        <v>4501</v>
      </c>
    </row>
    <row r="299" s="2" customFormat="1" ht="21.75" customHeight="1">
      <c r="A299" s="39"/>
      <c r="B299" s="40"/>
      <c r="C299" s="228" t="s">
        <v>828</v>
      </c>
      <c r="D299" s="228" t="s">
        <v>226</v>
      </c>
      <c r="E299" s="229" t="s">
        <v>4309</v>
      </c>
      <c r="F299" s="230" t="s">
        <v>4310</v>
      </c>
      <c r="G299" s="231" t="s">
        <v>229</v>
      </c>
      <c r="H299" s="232">
        <v>6.4539999999999997</v>
      </c>
      <c r="I299" s="233"/>
      <c r="J299" s="234">
        <f>ROUND(I299*H299,2)</f>
        <v>0</v>
      </c>
      <c r="K299" s="230" t="s">
        <v>230</v>
      </c>
      <c r="L299" s="45"/>
      <c r="M299" s="235" t="s">
        <v>1</v>
      </c>
      <c r="N299" s="236" t="s">
        <v>41</v>
      </c>
      <c r="O299" s="92"/>
      <c r="P299" s="237">
        <f>O299*H299</f>
        <v>0</v>
      </c>
      <c r="Q299" s="237">
        <v>2.5018699999999998</v>
      </c>
      <c r="R299" s="237">
        <f>Q299*H299</f>
        <v>16.147068979999997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231</v>
      </c>
      <c r="AT299" s="239" t="s">
        <v>226</v>
      </c>
      <c r="AU299" s="239" t="s">
        <v>85</v>
      </c>
      <c r="AY299" s="18" t="s">
        <v>224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83</v>
      </c>
      <c r="BK299" s="240">
        <f>ROUND(I299*H299,2)</f>
        <v>0</v>
      </c>
      <c r="BL299" s="18" t="s">
        <v>231</v>
      </c>
      <c r="BM299" s="239" t="s">
        <v>4502</v>
      </c>
    </row>
    <row r="300" s="13" customFormat="1">
      <c r="A300" s="13"/>
      <c r="B300" s="241"/>
      <c r="C300" s="242"/>
      <c r="D300" s="243" t="s">
        <v>233</v>
      </c>
      <c r="E300" s="244" t="s">
        <v>1</v>
      </c>
      <c r="F300" s="245" t="s">
        <v>4503</v>
      </c>
      <c r="G300" s="242"/>
      <c r="H300" s="244" t="s">
        <v>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233</v>
      </c>
      <c r="AU300" s="251" t="s">
        <v>85</v>
      </c>
      <c r="AV300" s="13" t="s">
        <v>83</v>
      </c>
      <c r="AW300" s="13" t="s">
        <v>32</v>
      </c>
      <c r="AX300" s="13" t="s">
        <v>76</v>
      </c>
      <c r="AY300" s="251" t="s">
        <v>224</v>
      </c>
    </row>
    <row r="301" s="14" customFormat="1">
      <c r="A301" s="14"/>
      <c r="B301" s="252"/>
      <c r="C301" s="253"/>
      <c r="D301" s="243" t="s">
        <v>233</v>
      </c>
      <c r="E301" s="254" t="s">
        <v>1</v>
      </c>
      <c r="F301" s="255" t="s">
        <v>4504</v>
      </c>
      <c r="G301" s="253"/>
      <c r="H301" s="256">
        <v>6.4539999999999997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233</v>
      </c>
      <c r="AU301" s="262" t="s">
        <v>85</v>
      </c>
      <c r="AV301" s="14" t="s">
        <v>85</v>
      </c>
      <c r="AW301" s="14" t="s">
        <v>32</v>
      </c>
      <c r="AX301" s="14" t="s">
        <v>83</v>
      </c>
      <c r="AY301" s="262" t="s">
        <v>224</v>
      </c>
    </row>
    <row r="302" s="2" customFormat="1" ht="24.15" customHeight="1">
      <c r="A302" s="39"/>
      <c r="B302" s="40"/>
      <c r="C302" s="228" t="s">
        <v>838</v>
      </c>
      <c r="D302" s="228" t="s">
        <v>226</v>
      </c>
      <c r="E302" s="229" t="s">
        <v>4505</v>
      </c>
      <c r="F302" s="230" t="s">
        <v>4506</v>
      </c>
      <c r="G302" s="231" t="s">
        <v>296</v>
      </c>
      <c r="H302" s="232">
        <v>44.323</v>
      </c>
      <c r="I302" s="233"/>
      <c r="J302" s="234">
        <f>ROUND(I302*H302,2)</f>
        <v>0</v>
      </c>
      <c r="K302" s="230" t="s">
        <v>230</v>
      </c>
      <c r="L302" s="45"/>
      <c r="M302" s="235" t="s">
        <v>1</v>
      </c>
      <c r="N302" s="236" t="s">
        <v>41</v>
      </c>
      <c r="O302" s="92"/>
      <c r="P302" s="237">
        <f>O302*H302</f>
        <v>0</v>
      </c>
      <c r="Q302" s="237">
        <v>0.0040200000000000001</v>
      </c>
      <c r="R302" s="237">
        <f>Q302*H302</f>
        <v>0.17817846000000001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231</v>
      </c>
      <c r="AT302" s="239" t="s">
        <v>226</v>
      </c>
      <c r="AU302" s="239" t="s">
        <v>85</v>
      </c>
      <c r="AY302" s="18" t="s">
        <v>224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231</v>
      </c>
      <c r="BM302" s="239" t="s">
        <v>4507</v>
      </c>
    </row>
    <row r="303" s="13" customFormat="1">
      <c r="A303" s="13"/>
      <c r="B303" s="241"/>
      <c r="C303" s="242"/>
      <c r="D303" s="243" t="s">
        <v>233</v>
      </c>
      <c r="E303" s="244" t="s">
        <v>1</v>
      </c>
      <c r="F303" s="245" t="s">
        <v>4503</v>
      </c>
      <c r="G303" s="242"/>
      <c r="H303" s="244" t="s">
        <v>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233</v>
      </c>
      <c r="AU303" s="251" t="s">
        <v>85</v>
      </c>
      <c r="AV303" s="13" t="s">
        <v>83</v>
      </c>
      <c r="AW303" s="13" t="s">
        <v>32</v>
      </c>
      <c r="AX303" s="13" t="s">
        <v>76</v>
      </c>
      <c r="AY303" s="251" t="s">
        <v>224</v>
      </c>
    </row>
    <row r="304" s="14" customFormat="1">
      <c r="A304" s="14"/>
      <c r="B304" s="252"/>
      <c r="C304" s="253"/>
      <c r="D304" s="243" t="s">
        <v>233</v>
      </c>
      <c r="E304" s="254" t="s">
        <v>1</v>
      </c>
      <c r="F304" s="255" t="s">
        <v>4508</v>
      </c>
      <c r="G304" s="253"/>
      <c r="H304" s="256">
        <v>44.323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233</v>
      </c>
      <c r="AU304" s="262" t="s">
        <v>85</v>
      </c>
      <c r="AV304" s="14" t="s">
        <v>85</v>
      </c>
      <c r="AW304" s="14" t="s">
        <v>32</v>
      </c>
      <c r="AX304" s="14" t="s">
        <v>83</v>
      </c>
      <c r="AY304" s="262" t="s">
        <v>224</v>
      </c>
    </row>
    <row r="305" s="12" customFormat="1" ht="22.8" customHeight="1">
      <c r="A305" s="12"/>
      <c r="B305" s="212"/>
      <c r="C305" s="213"/>
      <c r="D305" s="214" t="s">
        <v>75</v>
      </c>
      <c r="E305" s="226" t="s">
        <v>303</v>
      </c>
      <c r="F305" s="226" t="s">
        <v>2795</v>
      </c>
      <c r="G305" s="213"/>
      <c r="H305" s="213"/>
      <c r="I305" s="216"/>
      <c r="J305" s="227">
        <f>BK305</f>
        <v>0</v>
      </c>
      <c r="K305" s="213"/>
      <c r="L305" s="218"/>
      <c r="M305" s="219"/>
      <c r="N305" s="220"/>
      <c r="O305" s="220"/>
      <c r="P305" s="221">
        <f>SUM(P306:P310)</f>
        <v>0</v>
      </c>
      <c r="Q305" s="220"/>
      <c r="R305" s="221">
        <f>SUM(R306:R310)</f>
        <v>0.00017899999999999999</v>
      </c>
      <c r="S305" s="220"/>
      <c r="T305" s="222">
        <f>SUM(T306:T310)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3" t="s">
        <v>83</v>
      </c>
      <c r="AT305" s="224" t="s">
        <v>75</v>
      </c>
      <c r="AU305" s="224" t="s">
        <v>83</v>
      </c>
      <c r="AY305" s="223" t="s">
        <v>224</v>
      </c>
      <c r="BK305" s="225">
        <f>SUM(BK306:BK310)</f>
        <v>0</v>
      </c>
    </row>
    <row r="306" s="2" customFormat="1" ht="21.75" customHeight="1">
      <c r="A306" s="39"/>
      <c r="B306" s="40"/>
      <c r="C306" s="228" t="s">
        <v>842</v>
      </c>
      <c r="D306" s="228" t="s">
        <v>226</v>
      </c>
      <c r="E306" s="229" t="s">
        <v>4315</v>
      </c>
      <c r="F306" s="230" t="s">
        <v>4316</v>
      </c>
      <c r="G306" s="231" t="s">
        <v>229</v>
      </c>
      <c r="H306" s="232">
        <v>38.588000000000001</v>
      </c>
      <c r="I306" s="233"/>
      <c r="J306" s="234">
        <f>ROUND(I306*H306,2)</f>
        <v>0</v>
      </c>
      <c r="K306" s="230" t="s">
        <v>230</v>
      </c>
      <c r="L306" s="45"/>
      <c r="M306" s="235" t="s">
        <v>1</v>
      </c>
      <c r="N306" s="236" t="s">
        <v>41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231</v>
      </c>
      <c r="AT306" s="239" t="s">
        <v>226</v>
      </c>
      <c r="AU306" s="239" t="s">
        <v>85</v>
      </c>
      <c r="AY306" s="18" t="s">
        <v>224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83</v>
      </c>
      <c r="BK306" s="240">
        <f>ROUND(I306*H306,2)</f>
        <v>0</v>
      </c>
      <c r="BL306" s="18" t="s">
        <v>231</v>
      </c>
      <c r="BM306" s="239" t="s">
        <v>4509</v>
      </c>
    </row>
    <row r="307" s="14" customFormat="1">
      <c r="A307" s="14"/>
      <c r="B307" s="252"/>
      <c r="C307" s="253"/>
      <c r="D307" s="243" t="s">
        <v>233</v>
      </c>
      <c r="E307" s="254" t="s">
        <v>1</v>
      </c>
      <c r="F307" s="255" t="s">
        <v>4510</v>
      </c>
      <c r="G307" s="253"/>
      <c r="H307" s="256">
        <v>38.588000000000001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233</v>
      </c>
      <c r="AU307" s="262" t="s">
        <v>85</v>
      </c>
      <c r="AV307" s="14" t="s">
        <v>85</v>
      </c>
      <c r="AW307" s="14" t="s">
        <v>32</v>
      </c>
      <c r="AX307" s="14" t="s">
        <v>83</v>
      </c>
      <c r="AY307" s="262" t="s">
        <v>224</v>
      </c>
    </row>
    <row r="308" s="2" customFormat="1" ht="16.5" customHeight="1">
      <c r="A308" s="39"/>
      <c r="B308" s="40"/>
      <c r="C308" s="285" t="s">
        <v>846</v>
      </c>
      <c r="D308" s="285" t="s">
        <v>420</v>
      </c>
      <c r="E308" s="286" t="s">
        <v>4319</v>
      </c>
      <c r="F308" s="287" t="s">
        <v>4320</v>
      </c>
      <c r="G308" s="288" t="s">
        <v>229</v>
      </c>
      <c r="H308" s="289">
        <v>38.588000000000001</v>
      </c>
      <c r="I308" s="290"/>
      <c r="J308" s="291">
        <f>ROUND(I308*H308,2)</f>
        <v>0</v>
      </c>
      <c r="K308" s="287" t="s">
        <v>230</v>
      </c>
      <c r="L308" s="292"/>
      <c r="M308" s="293" t="s">
        <v>1</v>
      </c>
      <c r="N308" s="294" t="s">
        <v>41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293</v>
      </c>
      <c r="AT308" s="239" t="s">
        <v>420</v>
      </c>
      <c r="AU308" s="239" t="s">
        <v>85</v>
      </c>
      <c r="AY308" s="18" t="s">
        <v>224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231</v>
      </c>
      <c r="BM308" s="239" t="s">
        <v>4511</v>
      </c>
    </row>
    <row r="309" s="2" customFormat="1" ht="24.15" customHeight="1">
      <c r="A309" s="39"/>
      <c r="B309" s="40"/>
      <c r="C309" s="228" t="s">
        <v>848</v>
      </c>
      <c r="D309" s="228" t="s">
        <v>226</v>
      </c>
      <c r="E309" s="229" t="s">
        <v>4322</v>
      </c>
      <c r="F309" s="230" t="s">
        <v>4323</v>
      </c>
      <c r="G309" s="231" t="s">
        <v>296</v>
      </c>
      <c r="H309" s="232">
        <v>17.899999999999999</v>
      </c>
      <c r="I309" s="233"/>
      <c r="J309" s="234">
        <f>ROUND(I309*H309,2)</f>
        <v>0</v>
      </c>
      <c r="K309" s="230" t="s">
        <v>230</v>
      </c>
      <c r="L309" s="45"/>
      <c r="M309" s="235" t="s">
        <v>1</v>
      </c>
      <c r="N309" s="236" t="s">
        <v>41</v>
      </c>
      <c r="O309" s="92"/>
      <c r="P309" s="237">
        <f>O309*H309</f>
        <v>0</v>
      </c>
      <c r="Q309" s="237">
        <v>1.0000000000000001E-05</v>
      </c>
      <c r="R309" s="237">
        <f>Q309*H309</f>
        <v>0.00017899999999999999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231</v>
      </c>
      <c r="AT309" s="239" t="s">
        <v>226</v>
      </c>
      <c r="AU309" s="239" t="s">
        <v>85</v>
      </c>
      <c r="AY309" s="18" t="s">
        <v>224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83</v>
      </c>
      <c r="BK309" s="240">
        <f>ROUND(I309*H309,2)</f>
        <v>0</v>
      </c>
      <c r="BL309" s="18" t="s">
        <v>231</v>
      </c>
      <c r="BM309" s="239" t="s">
        <v>4512</v>
      </c>
    </row>
    <row r="310" s="14" customFormat="1">
      <c r="A310" s="14"/>
      <c r="B310" s="252"/>
      <c r="C310" s="253"/>
      <c r="D310" s="243" t="s">
        <v>233</v>
      </c>
      <c r="E310" s="254" t="s">
        <v>1</v>
      </c>
      <c r="F310" s="255" t="s">
        <v>4513</v>
      </c>
      <c r="G310" s="253"/>
      <c r="H310" s="256">
        <v>17.899999999999999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233</v>
      </c>
      <c r="AU310" s="262" t="s">
        <v>85</v>
      </c>
      <c r="AV310" s="14" t="s">
        <v>85</v>
      </c>
      <c r="AW310" s="14" t="s">
        <v>32</v>
      </c>
      <c r="AX310" s="14" t="s">
        <v>83</v>
      </c>
      <c r="AY310" s="262" t="s">
        <v>224</v>
      </c>
    </row>
    <row r="311" s="12" customFormat="1" ht="22.8" customHeight="1">
      <c r="A311" s="12"/>
      <c r="B311" s="212"/>
      <c r="C311" s="213"/>
      <c r="D311" s="214" t="s">
        <v>75</v>
      </c>
      <c r="E311" s="226" t="s">
        <v>1233</v>
      </c>
      <c r="F311" s="226" t="s">
        <v>1234</v>
      </c>
      <c r="G311" s="213"/>
      <c r="H311" s="213"/>
      <c r="I311" s="216"/>
      <c r="J311" s="227">
        <f>BK311</f>
        <v>0</v>
      </c>
      <c r="K311" s="213"/>
      <c r="L311" s="218"/>
      <c r="M311" s="219"/>
      <c r="N311" s="220"/>
      <c r="O311" s="220"/>
      <c r="P311" s="221">
        <f>P312</f>
        <v>0</v>
      </c>
      <c r="Q311" s="220"/>
      <c r="R311" s="221">
        <f>R312</f>
        <v>0</v>
      </c>
      <c r="S311" s="220"/>
      <c r="T311" s="222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3" t="s">
        <v>83</v>
      </c>
      <c r="AT311" s="224" t="s">
        <v>75</v>
      </c>
      <c r="AU311" s="224" t="s">
        <v>83</v>
      </c>
      <c r="AY311" s="223" t="s">
        <v>224</v>
      </c>
      <c r="BK311" s="225">
        <f>BK312</f>
        <v>0</v>
      </c>
    </row>
    <row r="312" s="2" customFormat="1" ht="24.15" customHeight="1">
      <c r="A312" s="39"/>
      <c r="B312" s="40"/>
      <c r="C312" s="228" t="s">
        <v>852</v>
      </c>
      <c r="D312" s="228" t="s">
        <v>226</v>
      </c>
      <c r="E312" s="229" t="s">
        <v>2484</v>
      </c>
      <c r="F312" s="230" t="s">
        <v>2485</v>
      </c>
      <c r="G312" s="231" t="s">
        <v>332</v>
      </c>
      <c r="H312" s="232">
        <v>140.66300000000001</v>
      </c>
      <c r="I312" s="233"/>
      <c r="J312" s="234">
        <f>ROUND(I312*H312,2)</f>
        <v>0</v>
      </c>
      <c r="K312" s="230" t="s">
        <v>230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231</v>
      </c>
      <c r="AT312" s="239" t="s">
        <v>226</v>
      </c>
      <c r="AU312" s="239" t="s">
        <v>85</v>
      </c>
      <c r="AY312" s="18" t="s">
        <v>224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83</v>
      </c>
      <c r="BK312" s="240">
        <f>ROUND(I312*H312,2)</f>
        <v>0</v>
      </c>
      <c r="BL312" s="18" t="s">
        <v>231</v>
      </c>
      <c r="BM312" s="239" t="s">
        <v>4514</v>
      </c>
    </row>
    <row r="313" s="12" customFormat="1" ht="25.92" customHeight="1">
      <c r="A313" s="12"/>
      <c r="B313" s="212"/>
      <c r="C313" s="213"/>
      <c r="D313" s="214" t="s">
        <v>75</v>
      </c>
      <c r="E313" s="215" t="s">
        <v>4342</v>
      </c>
      <c r="F313" s="215" t="s">
        <v>141</v>
      </c>
      <c r="G313" s="213"/>
      <c r="H313" s="213"/>
      <c r="I313" s="216"/>
      <c r="J313" s="217">
        <f>BK313</f>
        <v>0</v>
      </c>
      <c r="K313" s="213"/>
      <c r="L313" s="218"/>
      <c r="M313" s="219"/>
      <c r="N313" s="220"/>
      <c r="O313" s="220"/>
      <c r="P313" s="221">
        <f>P314</f>
        <v>0</v>
      </c>
      <c r="Q313" s="220"/>
      <c r="R313" s="221">
        <f>R314</f>
        <v>0</v>
      </c>
      <c r="S313" s="220"/>
      <c r="T313" s="222">
        <f>T314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264</v>
      </c>
      <c r="AT313" s="224" t="s">
        <v>75</v>
      </c>
      <c r="AU313" s="224" t="s">
        <v>76</v>
      </c>
      <c r="AY313" s="223" t="s">
        <v>224</v>
      </c>
      <c r="BK313" s="225">
        <f>BK314</f>
        <v>0</v>
      </c>
    </row>
    <row r="314" s="12" customFormat="1" ht="22.8" customHeight="1">
      <c r="A314" s="12"/>
      <c r="B314" s="212"/>
      <c r="C314" s="213"/>
      <c r="D314" s="214" t="s">
        <v>75</v>
      </c>
      <c r="E314" s="226" t="s">
        <v>4343</v>
      </c>
      <c r="F314" s="226" t="s">
        <v>4344</v>
      </c>
      <c r="G314" s="213"/>
      <c r="H314" s="213"/>
      <c r="I314" s="216"/>
      <c r="J314" s="227">
        <f>BK314</f>
        <v>0</v>
      </c>
      <c r="K314" s="213"/>
      <c r="L314" s="218"/>
      <c r="M314" s="219"/>
      <c r="N314" s="220"/>
      <c r="O314" s="220"/>
      <c r="P314" s="221">
        <f>SUM(P315:P316)</f>
        <v>0</v>
      </c>
      <c r="Q314" s="220"/>
      <c r="R314" s="221">
        <f>SUM(R315:R316)</f>
        <v>0</v>
      </c>
      <c r="S314" s="220"/>
      <c r="T314" s="222">
        <f>SUM(T315:T316)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3" t="s">
        <v>264</v>
      </c>
      <c r="AT314" s="224" t="s">
        <v>75</v>
      </c>
      <c r="AU314" s="224" t="s">
        <v>83</v>
      </c>
      <c r="AY314" s="223" t="s">
        <v>224</v>
      </c>
      <c r="BK314" s="225">
        <f>SUM(BK315:BK316)</f>
        <v>0</v>
      </c>
    </row>
    <row r="315" s="2" customFormat="1" ht="16.5" customHeight="1">
      <c r="A315" s="39"/>
      <c r="B315" s="40"/>
      <c r="C315" s="228" t="s">
        <v>856</v>
      </c>
      <c r="D315" s="228" t="s">
        <v>226</v>
      </c>
      <c r="E315" s="229" t="s">
        <v>4345</v>
      </c>
      <c r="F315" s="230" t="s">
        <v>4346</v>
      </c>
      <c r="G315" s="231" t="s">
        <v>3053</v>
      </c>
      <c r="H315" s="232">
        <v>1</v>
      </c>
      <c r="I315" s="233"/>
      <c r="J315" s="234">
        <f>ROUND(I315*H315,2)</f>
        <v>0</v>
      </c>
      <c r="K315" s="230" t="s">
        <v>230</v>
      </c>
      <c r="L315" s="45"/>
      <c r="M315" s="235" t="s">
        <v>1</v>
      </c>
      <c r="N315" s="236" t="s">
        <v>41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4347</v>
      </c>
      <c r="AT315" s="239" t="s">
        <v>226</v>
      </c>
      <c r="AU315" s="239" t="s">
        <v>85</v>
      </c>
      <c r="AY315" s="18" t="s">
        <v>224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83</v>
      </c>
      <c r="BK315" s="240">
        <f>ROUND(I315*H315,2)</f>
        <v>0</v>
      </c>
      <c r="BL315" s="18" t="s">
        <v>4347</v>
      </c>
      <c r="BM315" s="239" t="s">
        <v>4515</v>
      </c>
    </row>
    <row r="316" s="2" customFormat="1" ht="16.5" customHeight="1">
      <c r="A316" s="39"/>
      <c r="B316" s="40"/>
      <c r="C316" s="228" t="s">
        <v>860</v>
      </c>
      <c r="D316" s="228" t="s">
        <v>226</v>
      </c>
      <c r="E316" s="229" t="s">
        <v>4349</v>
      </c>
      <c r="F316" s="230" t="s">
        <v>4350</v>
      </c>
      <c r="G316" s="231" t="s">
        <v>3053</v>
      </c>
      <c r="H316" s="232">
        <v>1</v>
      </c>
      <c r="I316" s="233"/>
      <c r="J316" s="234">
        <f>ROUND(I316*H316,2)</f>
        <v>0</v>
      </c>
      <c r="K316" s="230" t="s">
        <v>230</v>
      </c>
      <c r="L316" s="45"/>
      <c r="M316" s="299" t="s">
        <v>1</v>
      </c>
      <c r="N316" s="300" t="s">
        <v>41</v>
      </c>
      <c r="O316" s="301"/>
      <c r="P316" s="302">
        <f>O316*H316</f>
        <v>0</v>
      </c>
      <c r="Q316" s="302">
        <v>0</v>
      </c>
      <c r="R316" s="302">
        <f>Q316*H316</f>
        <v>0</v>
      </c>
      <c r="S316" s="302">
        <v>0</v>
      </c>
      <c r="T316" s="30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4347</v>
      </c>
      <c r="AT316" s="239" t="s">
        <v>226</v>
      </c>
      <c r="AU316" s="239" t="s">
        <v>85</v>
      </c>
      <c r="AY316" s="18" t="s">
        <v>224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83</v>
      </c>
      <c r="BK316" s="240">
        <f>ROUND(I316*H316,2)</f>
        <v>0</v>
      </c>
      <c r="BL316" s="18" t="s">
        <v>4347</v>
      </c>
      <c r="BM316" s="239" t="s">
        <v>4516</v>
      </c>
    </row>
    <row r="317" s="2" customFormat="1" ht="6.96" customHeight="1">
      <c r="A317" s="39"/>
      <c r="B317" s="67"/>
      <c r="C317" s="68"/>
      <c r="D317" s="68"/>
      <c r="E317" s="68"/>
      <c r="F317" s="68"/>
      <c r="G317" s="68"/>
      <c r="H317" s="68"/>
      <c r="I317" s="68"/>
      <c r="J317" s="68"/>
      <c r="K317" s="68"/>
      <c r="L317" s="45"/>
      <c r="M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</sheetData>
  <sheetProtection sheet="1" autoFilter="0" formatColumns="0" formatRows="0" objects="1" scenarios="1" spinCount="100000" saltValue="b/YXZjok9yWKV4ab4wPIKQURnG6oCuTm1Fdd0yjqzzC+yjUY9ds/xHJbRvAV23oN+R+nCXPp2675Z2JP4C8VbQ==" hashValue="ovBGwFJ15uuq9WTFtaSSthMCxc+lLrs2rwVi67hBqDmn5+gKG3dSYB3a9qnJps2HZ0gCRx3lWfue5Bnf3cBKUA==" algorithmName="SHA-512" password="CC35"/>
  <autoFilter ref="C124:K31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  <c r="AZ2" s="147" t="s">
        <v>3057</v>
      </c>
      <c r="BA2" s="147" t="s">
        <v>1</v>
      </c>
      <c r="BB2" s="147" t="s">
        <v>1</v>
      </c>
      <c r="BC2" s="147" t="s">
        <v>4517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3941</v>
      </c>
      <c r="BA3" s="147" t="s">
        <v>1</v>
      </c>
      <c r="BB3" s="147" t="s">
        <v>1</v>
      </c>
      <c r="BC3" s="147" t="s">
        <v>4518</v>
      </c>
      <c r="BD3" s="147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  <c r="AZ4" s="147" t="s">
        <v>3943</v>
      </c>
      <c r="BA4" s="147" t="s">
        <v>1</v>
      </c>
      <c r="BB4" s="147" t="s">
        <v>1</v>
      </c>
      <c r="BC4" s="147" t="s">
        <v>4519</v>
      </c>
      <c r="BD4" s="147" t="s">
        <v>85</v>
      </c>
    </row>
    <row r="5" s="1" customFormat="1" ht="6.96" customHeight="1">
      <c r="B5" s="21"/>
      <c r="L5" s="21"/>
      <c r="AZ5" s="147" t="s">
        <v>170</v>
      </c>
      <c r="BA5" s="147" t="s">
        <v>1</v>
      </c>
      <c r="BB5" s="147" t="s">
        <v>1</v>
      </c>
      <c r="BC5" s="147" t="s">
        <v>4520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3643</v>
      </c>
      <c r="BA6" s="147" t="s">
        <v>1</v>
      </c>
      <c r="BB6" s="147" t="s">
        <v>1</v>
      </c>
      <c r="BC6" s="147" t="s">
        <v>4521</v>
      </c>
      <c r="BD6" s="147" t="s">
        <v>85</v>
      </c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  <c r="AZ7" s="147" t="s">
        <v>3645</v>
      </c>
      <c r="BA7" s="147" t="s">
        <v>1</v>
      </c>
      <c r="BB7" s="147" t="s">
        <v>1</v>
      </c>
      <c r="BC7" s="147" t="s">
        <v>4522</v>
      </c>
      <c r="BD7" s="147" t="s">
        <v>85</v>
      </c>
    </row>
    <row r="8" s="2" customFormat="1" ht="12" customHeight="1">
      <c r="A8" s="39"/>
      <c r="B8" s="45"/>
      <c r="C8" s="39"/>
      <c r="D8" s="152" t="s">
        <v>156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47" t="s">
        <v>4523</v>
      </c>
      <c r="BA8" s="147" t="s">
        <v>1</v>
      </c>
      <c r="BB8" s="147" t="s">
        <v>1</v>
      </c>
      <c r="BC8" s="147" t="s">
        <v>4524</v>
      </c>
      <c r="BD8" s="147" t="s">
        <v>85</v>
      </c>
    </row>
    <row r="9" s="2" customFormat="1" ht="16.5" customHeight="1">
      <c r="A9" s="39"/>
      <c r="B9" s="45"/>
      <c r="C9" s="39"/>
      <c r="D9" s="39"/>
      <c r="E9" s="154" t="s">
        <v>4525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11. 1. 2023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ROUND((SUM(BE124:BE249)),  2)</f>
        <v>0</v>
      </c>
      <c r="G33" s="39"/>
      <c r="H33" s="39"/>
      <c r="I33" s="166">
        <v>0.20999999999999999</v>
      </c>
      <c r="J33" s="165">
        <f>ROUND(((SUM(BE124:BE249))*I33),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ROUND((SUM(BF124:BF249)),  2)</f>
        <v>0</v>
      </c>
      <c r="G34" s="39"/>
      <c r="H34" s="39"/>
      <c r="I34" s="166">
        <v>0.12</v>
      </c>
      <c r="J34" s="165">
        <f>ROUND(((SUM(BF124:BF249))*I34),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ROUND((SUM(BG124:BG249)),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ROUND((SUM(BH124:BH249)),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ROUND((SUM(BI124:BI249)),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008 - SO08 Vodovodní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11. 1. 2023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Ing.arch.Petr Klier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177</v>
      </c>
      <c r="D94" s="187"/>
      <c r="E94" s="187"/>
      <c r="F94" s="187"/>
      <c r="G94" s="187"/>
      <c r="H94" s="187"/>
      <c r="I94" s="187"/>
      <c r="J94" s="188" t="s">
        <v>178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179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180</v>
      </c>
    </row>
    <row r="97" s="9" customFormat="1" ht="24.96" customHeight="1">
      <c r="A97" s="9"/>
      <c r="B97" s="190"/>
      <c r="C97" s="191"/>
      <c r="D97" s="192" t="s">
        <v>181</v>
      </c>
      <c r="E97" s="193"/>
      <c r="F97" s="193"/>
      <c r="G97" s="193"/>
      <c r="H97" s="193"/>
      <c r="I97" s="193"/>
      <c r="J97" s="194">
        <f>J125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182</v>
      </c>
      <c r="E98" s="198"/>
      <c r="F98" s="198"/>
      <c r="G98" s="198"/>
      <c r="H98" s="198"/>
      <c r="I98" s="198"/>
      <c r="J98" s="199">
        <f>J126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185</v>
      </c>
      <c r="E99" s="198"/>
      <c r="F99" s="198"/>
      <c r="G99" s="198"/>
      <c r="H99" s="198"/>
      <c r="I99" s="198"/>
      <c r="J99" s="199">
        <f>J207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187</v>
      </c>
      <c r="E100" s="198"/>
      <c r="F100" s="198"/>
      <c r="G100" s="198"/>
      <c r="H100" s="198"/>
      <c r="I100" s="198"/>
      <c r="J100" s="199">
        <f>J211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189</v>
      </c>
      <c r="E101" s="198"/>
      <c r="F101" s="198"/>
      <c r="G101" s="198"/>
      <c r="H101" s="198"/>
      <c r="I101" s="198"/>
      <c r="J101" s="199">
        <f>J238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190</v>
      </c>
      <c r="E102" s="198"/>
      <c r="F102" s="198"/>
      <c r="G102" s="198"/>
      <c r="H102" s="198"/>
      <c r="I102" s="198"/>
      <c r="J102" s="199">
        <f>J244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3952</v>
      </c>
      <c r="E103" s="193"/>
      <c r="F103" s="193"/>
      <c r="G103" s="193"/>
      <c r="H103" s="193"/>
      <c r="I103" s="193"/>
      <c r="J103" s="194">
        <f>J246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3953</v>
      </c>
      <c r="E104" s="198"/>
      <c r="F104" s="198"/>
      <c r="G104" s="198"/>
      <c r="H104" s="198"/>
      <c r="I104" s="198"/>
      <c r="J104" s="199">
        <f>J247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Rekonstrukce sportovně - kulturního areálu TJ Juřina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156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008 - SO08 Vodovodní přípojka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Valašské Meziříčí</v>
      </c>
      <c r="G118" s="41"/>
      <c r="H118" s="41"/>
      <c r="I118" s="33" t="s">
        <v>22</v>
      </c>
      <c r="J118" s="80" t="str">
        <f>IF(J12="","",J12)</f>
        <v>11. 1. 2023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Město Valašské Meziříčí</v>
      </c>
      <c r="G120" s="41"/>
      <c r="H120" s="41"/>
      <c r="I120" s="33" t="s">
        <v>30</v>
      </c>
      <c r="J120" s="37" t="str">
        <f>E21</f>
        <v>Ing.arch.Petr Klier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Fajfrová Irena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210</v>
      </c>
      <c r="D123" s="204" t="s">
        <v>61</v>
      </c>
      <c r="E123" s="204" t="s">
        <v>57</v>
      </c>
      <c r="F123" s="204" t="s">
        <v>58</v>
      </c>
      <c r="G123" s="204" t="s">
        <v>211</v>
      </c>
      <c r="H123" s="204" t="s">
        <v>212</v>
      </c>
      <c r="I123" s="204" t="s">
        <v>213</v>
      </c>
      <c r="J123" s="204" t="s">
        <v>178</v>
      </c>
      <c r="K123" s="205" t="s">
        <v>214</v>
      </c>
      <c r="L123" s="206"/>
      <c r="M123" s="101" t="s">
        <v>1</v>
      </c>
      <c r="N123" s="102" t="s">
        <v>40</v>
      </c>
      <c r="O123" s="102" t="s">
        <v>215</v>
      </c>
      <c r="P123" s="102" t="s">
        <v>216</v>
      </c>
      <c r="Q123" s="102" t="s">
        <v>217</v>
      </c>
      <c r="R123" s="102" t="s">
        <v>218</v>
      </c>
      <c r="S123" s="102" t="s">
        <v>219</v>
      </c>
      <c r="T123" s="103" t="s">
        <v>220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221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P125+P246</f>
        <v>0</v>
      </c>
      <c r="Q124" s="105"/>
      <c r="R124" s="209">
        <f>R125+R246</f>
        <v>31.877054359999999</v>
      </c>
      <c r="S124" s="105"/>
      <c r="T124" s="210">
        <f>T125+T246</f>
        <v>0.013650000000000001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180</v>
      </c>
      <c r="BK124" s="211">
        <f>BK125+BK246</f>
        <v>0</v>
      </c>
    </row>
    <row r="125" s="12" customFormat="1" ht="25.92" customHeight="1">
      <c r="A125" s="12"/>
      <c r="B125" s="212"/>
      <c r="C125" s="213"/>
      <c r="D125" s="214" t="s">
        <v>75</v>
      </c>
      <c r="E125" s="215" t="s">
        <v>222</v>
      </c>
      <c r="F125" s="215" t="s">
        <v>223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P126+P207+P211+P238+P244</f>
        <v>0</v>
      </c>
      <c r="Q125" s="220"/>
      <c r="R125" s="221">
        <f>R126+R207+R211+R238+R244</f>
        <v>31.877054359999999</v>
      </c>
      <c r="S125" s="220"/>
      <c r="T125" s="222">
        <f>T126+T207+T211+T238+T244</f>
        <v>0.013650000000000001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83</v>
      </c>
      <c r="AT125" s="224" t="s">
        <v>75</v>
      </c>
      <c r="AU125" s="224" t="s">
        <v>76</v>
      </c>
      <c r="AY125" s="223" t="s">
        <v>224</v>
      </c>
      <c r="BK125" s="225">
        <f>BK126+BK207+BK211+BK238+BK244</f>
        <v>0</v>
      </c>
    </row>
    <row r="126" s="12" customFormat="1" ht="22.8" customHeight="1">
      <c r="A126" s="12"/>
      <c r="B126" s="212"/>
      <c r="C126" s="213"/>
      <c r="D126" s="214" t="s">
        <v>75</v>
      </c>
      <c r="E126" s="226" t="s">
        <v>83</v>
      </c>
      <c r="F126" s="226" t="s">
        <v>225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SUM(P127:P206)</f>
        <v>0</v>
      </c>
      <c r="Q126" s="220"/>
      <c r="R126" s="221">
        <f>SUM(R127:R206)</f>
        <v>25.702034359999999</v>
      </c>
      <c r="S126" s="220"/>
      <c r="T126" s="222">
        <f>SUM(T127:T206)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83</v>
      </c>
      <c r="AY126" s="223" t="s">
        <v>224</v>
      </c>
      <c r="BK126" s="225">
        <f>SUM(BK127:BK206)</f>
        <v>0</v>
      </c>
    </row>
    <row r="127" s="2" customFormat="1" ht="24.15" customHeight="1">
      <c r="A127" s="39"/>
      <c r="B127" s="40"/>
      <c r="C127" s="228" t="s">
        <v>83</v>
      </c>
      <c r="D127" s="228" t="s">
        <v>226</v>
      </c>
      <c r="E127" s="229" t="s">
        <v>3954</v>
      </c>
      <c r="F127" s="230" t="s">
        <v>3955</v>
      </c>
      <c r="G127" s="231" t="s">
        <v>2993</v>
      </c>
      <c r="H127" s="232">
        <v>240</v>
      </c>
      <c r="I127" s="233"/>
      <c r="J127" s="234">
        <f>ROUND(I127*H127,2)</f>
        <v>0</v>
      </c>
      <c r="K127" s="230" t="s">
        <v>230</v>
      </c>
      <c r="L127" s="45"/>
      <c r="M127" s="235" t="s">
        <v>1</v>
      </c>
      <c r="N127" s="236" t="s">
        <v>41</v>
      </c>
      <c r="O127" s="92"/>
      <c r="P127" s="237">
        <f>O127*H127</f>
        <v>0</v>
      </c>
      <c r="Q127" s="237">
        <v>3.0000000000000001E-05</v>
      </c>
      <c r="R127" s="237">
        <f>Q127*H127</f>
        <v>0.0071999999999999998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231</v>
      </c>
      <c r="AT127" s="239" t="s">
        <v>226</v>
      </c>
      <c r="AU127" s="239" t="s">
        <v>85</v>
      </c>
      <c r="AY127" s="18" t="s">
        <v>224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231</v>
      </c>
      <c r="BM127" s="239" t="s">
        <v>4526</v>
      </c>
    </row>
    <row r="128" s="14" customFormat="1">
      <c r="A128" s="14"/>
      <c r="B128" s="252"/>
      <c r="C128" s="253"/>
      <c r="D128" s="243" t="s">
        <v>233</v>
      </c>
      <c r="E128" s="254" t="s">
        <v>1</v>
      </c>
      <c r="F128" s="255" t="s">
        <v>4527</v>
      </c>
      <c r="G128" s="253"/>
      <c r="H128" s="256">
        <v>240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233</v>
      </c>
      <c r="AU128" s="262" t="s">
        <v>85</v>
      </c>
      <c r="AV128" s="14" t="s">
        <v>85</v>
      </c>
      <c r="AW128" s="14" t="s">
        <v>32</v>
      </c>
      <c r="AX128" s="14" t="s">
        <v>83</v>
      </c>
      <c r="AY128" s="262" t="s">
        <v>224</v>
      </c>
    </row>
    <row r="129" s="2" customFormat="1" ht="24.15" customHeight="1">
      <c r="A129" s="39"/>
      <c r="B129" s="40"/>
      <c r="C129" s="228" t="s">
        <v>85</v>
      </c>
      <c r="D129" s="228" t="s">
        <v>226</v>
      </c>
      <c r="E129" s="229" t="s">
        <v>3958</v>
      </c>
      <c r="F129" s="230" t="s">
        <v>3959</v>
      </c>
      <c r="G129" s="231" t="s">
        <v>3960</v>
      </c>
      <c r="H129" s="232">
        <v>10</v>
      </c>
      <c r="I129" s="233"/>
      <c r="J129" s="234">
        <f>ROUND(I129*H129,2)</f>
        <v>0</v>
      </c>
      <c r="K129" s="230" t="s">
        <v>230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231</v>
      </c>
      <c r="AT129" s="239" t="s">
        <v>226</v>
      </c>
      <c r="AU129" s="239" t="s">
        <v>85</v>
      </c>
      <c r="AY129" s="18" t="s">
        <v>224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231</v>
      </c>
      <c r="BM129" s="239" t="s">
        <v>4528</v>
      </c>
    </row>
    <row r="130" s="2" customFormat="1" ht="24.15" customHeight="1">
      <c r="A130" s="39"/>
      <c r="B130" s="40"/>
      <c r="C130" s="228" t="s">
        <v>243</v>
      </c>
      <c r="D130" s="228" t="s">
        <v>226</v>
      </c>
      <c r="E130" s="229" t="s">
        <v>3966</v>
      </c>
      <c r="F130" s="230" t="s">
        <v>3967</v>
      </c>
      <c r="G130" s="231" t="s">
        <v>416</v>
      </c>
      <c r="H130" s="232">
        <v>7.5</v>
      </c>
      <c r="I130" s="233"/>
      <c r="J130" s="234">
        <f>ROUND(I130*H130,2)</f>
        <v>0</v>
      </c>
      <c r="K130" s="230" t="s">
        <v>230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0.036900000000000002</v>
      </c>
      <c r="R130" s="237">
        <f>Q130*H130</f>
        <v>0.27675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231</v>
      </c>
      <c r="AT130" s="239" t="s">
        <v>226</v>
      </c>
      <c r="AU130" s="239" t="s">
        <v>85</v>
      </c>
      <c r="AY130" s="18" t="s">
        <v>224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231</v>
      </c>
      <c r="BM130" s="239" t="s">
        <v>4529</v>
      </c>
    </row>
    <row r="131" s="14" customFormat="1">
      <c r="A131" s="14"/>
      <c r="B131" s="252"/>
      <c r="C131" s="253"/>
      <c r="D131" s="243" t="s">
        <v>233</v>
      </c>
      <c r="E131" s="254" t="s">
        <v>1</v>
      </c>
      <c r="F131" s="255" t="s">
        <v>3969</v>
      </c>
      <c r="G131" s="253"/>
      <c r="H131" s="256">
        <v>7.5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233</v>
      </c>
      <c r="AU131" s="262" t="s">
        <v>85</v>
      </c>
      <c r="AV131" s="14" t="s">
        <v>85</v>
      </c>
      <c r="AW131" s="14" t="s">
        <v>32</v>
      </c>
      <c r="AX131" s="14" t="s">
        <v>83</v>
      </c>
      <c r="AY131" s="262" t="s">
        <v>224</v>
      </c>
    </row>
    <row r="132" s="2" customFormat="1" ht="33" customHeight="1">
      <c r="A132" s="39"/>
      <c r="B132" s="40"/>
      <c r="C132" s="228" t="s">
        <v>231</v>
      </c>
      <c r="D132" s="228" t="s">
        <v>226</v>
      </c>
      <c r="E132" s="229" t="s">
        <v>3983</v>
      </c>
      <c r="F132" s="230" t="s">
        <v>3984</v>
      </c>
      <c r="G132" s="231" t="s">
        <v>229</v>
      </c>
      <c r="H132" s="232">
        <v>20.706</v>
      </c>
      <c r="I132" s="233"/>
      <c r="J132" s="234">
        <f>ROUND(I132*H132,2)</f>
        <v>0</v>
      </c>
      <c r="K132" s="230" t="s">
        <v>230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231</v>
      </c>
      <c r="AT132" s="239" t="s">
        <v>226</v>
      </c>
      <c r="AU132" s="239" t="s">
        <v>85</v>
      </c>
      <c r="AY132" s="18" t="s">
        <v>224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231</v>
      </c>
      <c r="BM132" s="239" t="s">
        <v>4530</v>
      </c>
    </row>
    <row r="133" s="13" customFormat="1">
      <c r="A133" s="13"/>
      <c r="B133" s="241"/>
      <c r="C133" s="242"/>
      <c r="D133" s="243" t="s">
        <v>233</v>
      </c>
      <c r="E133" s="244" t="s">
        <v>1</v>
      </c>
      <c r="F133" s="245" t="s">
        <v>4531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233</v>
      </c>
      <c r="AU133" s="251" t="s">
        <v>85</v>
      </c>
      <c r="AV133" s="13" t="s">
        <v>83</v>
      </c>
      <c r="AW133" s="13" t="s">
        <v>32</v>
      </c>
      <c r="AX133" s="13" t="s">
        <v>76</v>
      </c>
      <c r="AY133" s="251" t="s">
        <v>224</v>
      </c>
    </row>
    <row r="134" s="14" customFormat="1">
      <c r="A134" s="14"/>
      <c r="B134" s="252"/>
      <c r="C134" s="253"/>
      <c r="D134" s="243" t="s">
        <v>233</v>
      </c>
      <c r="E134" s="254" t="s">
        <v>1</v>
      </c>
      <c r="F134" s="255" t="s">
        <v>4532</v>
      </c>
      <c r="G134" s="253"/>
      <c r="H134" s="256">
        <v>17.922000000000001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233</v>
      </c>
      <c r="AU134" s="262" t="s">
        <v>85</v>
      </c>
      <c r="AV134" s="14" t="s">
        <v>85</v>
      </c>
      <c r="AW134" s="14" t="s">
        <v>32</v>
      </c>
      <c r="AX134" s="14" t="s">
        <v>76</v>
      </c>
      <c r="AY134" s="262" t="s">
        <v>224</v>
      </c>
    </row>
    <row r="135" s="14" customFormat="1">
      <c r="A135" s="14"/>
      <c r="B135" s="252"/>
      <c r="C135" s="253"/>
      <c r="D135" s="243" t="s">
        <v>233</v>
      </c>
      <c r="E135" s="254" t="s">
        <v>1</v>
      </c>
      <c r="F135" s="255" t="s">
        <v>4533</v>
      </c>
      <c r="G135" s="253"/>
      <c r="H135" s="256">
        <v>23.489000000000001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233</v>
      </c>
      <c r="AU135" s="262" t="s">
        <v>85</v>
      </c>
      <c r="AV135" s="14" t="s">
        <v>85</v>
      </c>
      <c r="AW135" s="14" t="s">
        <v>32</v>
      </c>
      <c r="AX135" s="14" t="s">
        <v>76</v>
      </c>
      <c r="AY135" s="262" t="s">
        <v>224</v>
      </c>
    </row>
    <row r="136" s="15" customFormat="1">
      <c r="A136" s="15"/>
      <c r="B136" s="263"/>
      <c r="C136" s="264"/>
      <c r="D136" s="243" t="s">
        <v>233</v>
      </c>
      <c r="E136" s="265" t="s">
        <v>170</v>
      </c>
      <c r="F136" s="266" t="s">
        <v>237</v>
      </c>
      <c r="G136" s="264"/>
      <c r="H136" s="267">
        <v>41.411000000000001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3" t="s">
        <v>233</v>
      </c>
      <c r="AU136" s="273" t="s">
        <v>85</v>
      </c>
      <c r="AV136" s="15" t="s">
        <v>231</v>
      </c>
      <c r="AW136" s="15" t="s">
        <v>32</v>
      </c>
      <c r="AX136" s="15" t="s">
        <v>76</v>
      </c>
      <c r="AY136" s="273" t="s">
        <v>224</v>
      </c>
    </row>
    <row r="137" s="14" customFormat="1">
      <c r="A137" s="14"/>
      <c r="B137" s="252"/>
      <c r="C137" s="253"/>
      <c r="D137" s="243" t="s">
        <v>233</v>
      </c>
      <c r="E137" s="254" t="s">
        <v>1</v>
      </c>
      <c r="F137" s="255" t="s">
        <v>3994</v>
      </c>
      <c r="G137" s="253"/>
      <c r="H137" s="256">
        <v>20.706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233</v>
      </c>
      <c r="AU137" s="262" t="s">
        <v>85</v>
      </c>
      <c r="AV137" s="14" t="s">
        <v>85</v>
      </c>
      <c r="AW137" s="14" t="s">
        <v>32</v>
      </c>
      <c r="AX137" s="14" t="s">
        <v>83</v>
      </c>
      <c r="AY137" s="262" t="s">
        <v>224</v>
      </c>
    </row>
    <row r="138" s="2" customFormat="1" ht="33" customHeight="1">
      <c r="A138" s="39"/>
      <c r="B138" s="40"/>
      <c r="C138" s="228" t="s">
        <v>264</v>
      </c>
      <c r="D138" s="228" t="s">
        <v>226</v>
      </c>
      <c r="E138" s="229" t="s">
        <v>4011</v>
      </c>
      <c r="F138" s="230" t="s">
        <v>4012</v>
      </c>
      <c r="G138" s="231" t="s">
        <v>229</v>
      </c>
      <c r="H138" s="232">
        <v>20.706</v>
      </c>
      <c r="I138" s="233"/>
      <c r="J138" s="234">
        <f>ROUND(I138*H138,2)</f>
        <v>0</v>
      </c>
      <c r="K138" s="230" t="s">
        <v>230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231</v>
      </c>
      <c r="AT138" s="239" t="s">
        <v>226</v>
      </c>
      <c r="AU138" s="239" t="s">
        <v>85</v>
      </c>
      <c r="AY138" s="18" t="s">
        <v>224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231</v>
      </c>
      <c r="BM138" s="239" t="s">
        <v>4534</v>
      </c>
    </row>
    <row r="139" s="14" customFormat="1">
      <c r="A139" s="14"/>
      <c r="B139" s="252"/>
      <c r="C139" s="253"/>
      <c r="D139" s="243" t="s">
        <v>233</v>
      </c>
      <c r="E139" s="254" t="s">
        <v>1</v>
      </c>
      <c r="F139" s="255" t="s">
        <v>3994</v>
      </c>
      <c r="G139" s="253"/>
      <c r="H139" s="256">
        <v>20.706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233</v>
      </c>
      <c r="AU139" s="262" t="s">
        <v>85</v>
      </c>
      <c r="AV139" s="14" t="s">
        <v>85</v>
      </c>
      <c r="AW139" s="14" t="s">
        <v>32</v>
      </c>
      <c r="AX139" s="14" t="s">
        <v>83</v>
      </c>
      <c r="AY139" s="262" t="s">
        <v>224</v>
      </c>
    </row>
    <row r="140" s="2" customFormat="1" ht="24.15" customHeight="1">
      <c r="A140" s="39"/>
      <c r="B140" s="40"/>
      <c r="C140" s="228" t="s">
        <v>270</v>
      </c>
      <c r="D140" s="228" t="s">
        <v>226</v>
      </c>
      <c r="E140" s="229" t="s">
        <v>3659</v>
      </c>
      <c r="F140" s="230" t="s">
        <v>3660</v>
      </c>
      <c r="G140" s="231" t="s">
        <v>229</v>
      </c>
      <c r="H140" s="232">
        <v>4.0499999999999998</v>
      </c>
      <c r="I140" s="233"/>
      <c r="J140" s="234">
        <f>ROUND(I140*H140,2)</f>
        <v>0</v>
      </c>
      <c r="K140" s="230" t="s">
        <v>230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231</v>
      </c>
      <c r="AT140" s="239" t="s">
        <v>226</v>
      </c>
      <c r="AU140" s="239" t="s">
        <v>85</v>
      </c>
      <c r="AY140" s="18" t="s">
        <v>224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231</v>
      </c>
      <c r="BM140" s="239" t="s">
        <v>4535</v>
      </c>
    </row>
    <row r="141" s="13" customFormat="1">
      <c r="A141" s="13"/>
      <c r="B141" s="241"/>
      <c r="C141" s="242"/>
      <c r="D141" s="243" t="s">
        <v>233</v>
      </c>
      <c r="E141" s="244" t="s">
        <v>1</v>
      </c>
      <c r="F141" s="245" t="s">
        <v>4536</v>
      </c>
      <c r="G141" s="242"/>
      <c r="H141" s="244" t="s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233</v>
      </c>
      <c r="AU141" s="251" t="s">
        <v>85</v>
      </c>
      <c r="AV141" s="13" t="s">
        <v>83</v>
      </c>
      <c r="AW141" s="13" t="s">
        <v>32</v>
      </c>
      <c r="AX141" s="13" t="s">
        <v>76</v>
      </c>
      <c r="AY141" s="251" t="s">
        <v>224</v>
      </c>
    </row>
    <row r="142" s="14" customFormat="1">
      <c r="A142" s="14"/>
      <c r="B142" s="252"/>
      <c r="C142" s="253"/>
      <c r="D142" s="243" t="s">
        <v>233</v>
      </c>
      <c r="E142" s="254" t="s">
        <v>1</v>
      </c>
      <c r="F142" s="255" t="s">
        <v>4537</v>
      </c>
      <c r="G142" s="253"/>
      <c r="H142" s="256">
        <v>4.0499999999999998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233</v>
      </c>
      <c r="AU142" s="262" t="s">
        <v>85</v>
      </c>
      <c r="AV142" s="14" t="s">
        <v>85</v>
      </c>
      <c r="AW142" s="14" t="s">
        <v>32</v>
      </c>
      <c r="AX142" s="14" t="s">
        <v>76</v>
      </c>
      <c r="AY142" s="262" t="s">
        <v>224</v>
      </c>
    </row>
    <row r="143" s="13" customFormat="1">
      <c r="A143" s="13"/>
      <c r="B143" s="241"/>
      <c r="C143" s="242"/>
      <c r="D143" s="243" t="s">
        <v>233</v>
      </c>
      <c r="E143" s="244" t="s">
        <v>1</v>
      </c>
      <c r="F143" s="245" t="s">
        <v>4538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233</v>
      </c>
      <c r="AU143" s="251" t="s">
        <v>85</v>
      </c>
      <c r="AV143" s="13" t="s">
        <v>83</v>
      </c>
      <c r="AW143" s="13" t="s">
        <v>32</v>
      </c>
      <c r="AX143" s="13" t="s">
        <v>76</v>
      </c>
      <c r="AY143" s="251" t="s">
        <v>224</v>
      </c>
    </row>
    <row r="144" s="14" customFormat="1">
      <c r="A144" s="14"/>
      <c r="B144" s="252"/>
      <c r="C144" s="253"/>
      <c r="D144" s="243" t="s">
        <v>233</v>
      </c>
      <c r="E144" s="254" t="s">
        <v>1</v>
      </c>
      <c r="F144" s="255" t="s">
        <v>4537</v>
      </c>
      <c r="G144" s="253"/>
      <c r="H144" s="256">
        <v>4.0499999999999998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233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224</v>
      </c>
    </row>
    <row r="145" s="15" customFormat="1">
      <c r="A145" s="15"/>
      <c r="B145" s="263"/>
      <c r="C145" s="264"/>
      <c r="D145" s="243" t="s">
        <v>233</v>
      </c>
      <c r="E145" s="265" t="s">
        <v>3643</v>
      </c>
      <c r="F145" s="266" t="s">
        <v>237</v>
      </c>
      <c r="G145" s="264"/>
      <c r="H145" s="267">
        <v>8.0999999999999996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3" t="s">
        <v>233</v>
      </c>
      <c r="AU145" s="273" t="s">
        <v>85</v>
      </c>
      <c r="AV145" s="15" t="s">
        <v>231</v>
      </c>
      <c r="AW145" s="15" t="s">
        <v>32</v>
      </c>
      <c r="AX145" s="15" t="s">
        <v>76</v>
      </c>
      <c r="AY145" s="273" t="s">
        <v>224</v>
      </c>
    </row>
    <row r="146" s="14" customFormat="1">
      <c r="A146" s="14"/>
      <c r="B146" s="252"/>
      <c r="C146" s="253"/>
      <c r="D146" s="243" t="s">
        <v>233</v>
      </c>
      <c r="E146" s="254" t="s">
        <v>1</v>
      </c>
      <c r="F146" s="255" t="s">
        <v>4026</v>
      </c>
      <c r="G146" s="253"/>
      <c r="H146" s="256">
        <v>4.0499999999999998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233</v>
      </c>
      <c r="AU146" s="262" t="s">
        <v>85</v>
      </c>
      <c r="AV146" s="14" t="s">
        <v>85</v>
      </c>
      <c r="AW146" s="14" t="s">
        <v>32</v>
      </c>
      <c r="AX146" s="14" t="s">
        <v>83</v>
      </c>
      <c r="AY146" s="262" t="s">
        <v>224</v>
      </c>
    </row>
    <row r="147" s="2" customFormat="1" ht="24.15" customHeight="1">
      <c r="A147" s="39"/>
      <c r="B147" s="40"/>
      <c r="C147" s="228" t="s">
        <v>275</v>
      </c>
      <c r="D147" s="228" t="s">
        <v>226</v>
      </c>
      <c r="E147" s="229" t="s">
        <v>4393</v>
      </c>
      <c r="F147" s="230" t="s">
        <v>4394</v>
      </c>
      <c r="G147" s="231" t="s">
        <v>229</v>
      </c>
      <c r="H147" s="232">
        <v>4.0499999999999998</v>
      </c>
      <c r="I147" s="233"/>
      <c r="J147" s="234">
        <f>ROUND(I147*H147,2)</f>
        <v>0</v>
      </c>
      <c r="K147" s="230" t="s">
        <v>230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231</v>
      </c>
      <c r="AT147" s="239" t="s">
        <v>226</v>
      </c>
      <c r="AU147" s="239" t="s">
        <v>85</v>
      </c>
      <c r="AY147" s="18" t="s">
        <v>224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231</v>
      </c>
      <c r="BM147" s="239" t="s">
        <v>4539</v>
      </c>
    </row>
    <row r="148" s="14" customFormat="1">
      <c r="A148" s="14"/>
      <c r="B148" s="252"/>
      <c r="C148" s="253"/>
      <c r="D148" s="243" t="s">
        <v>233</v>
      </c>
      <c r="E148" s="254" t="s">
        <v>1</v>
      </c>
      <c r="F148" s="255" t="s">
        <v>4026</v>
      </c>
      <c r="G148" s="253"/>
      <c r="H148" s="256">
        <v>4.0499999999999998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233</v>
      </c>
      <c r="AU148" s="262" t="s">
        <v>85</v>
      </c>
      <c r="AV148" s="14" t="s">
        <v>85</v>
      </c>
      <c r="AW148" s="14" t="s">
        <v>32</v>
      </c>
      <c r="AX148" s="14" t="s">
        <v>83</v>
      </c>
      <c r="AY148" s="262" t="s">
        <v>224</v>
      </c>
    </row>
    <row r="149" s="2" customFormat="1" ht="21.75" customHeight="1">
      <c r="A149" s="39"/>
      <c r="B149" s="40"/>
      <c r="C149" s="228" t="s">
        <v>293</v>
      </c>
      <c r="D149" s="228" t="s">
        <v>226</v>
      </c>
      <c r="E149" s="229" t="s">
        <v>4030</v>
      </c>
      <c r="F149" s="230" t="s">
        <v>4031</v>
      </c>
      <c r="G149" s="231" t="s">
        <v>296</v>
      </c>
      <c r="H149" s="232">
        <v>103.529</v>
      </c>
      <c r="I149" s="233"/>
      <c r="J149" s="234">
        <f>ROUND(I149*H149,2)</f>
        <v>0</v>
      </c>
      <c r="K149" s="230" t="s">
        <v>230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0.00084000000000000003</v>
      </c>
      <c r="R149" s="237">
        <f>Q149*H149</f>
        <v>0.086964360000000004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231</v>
      </c>
      <c r="AT149" s="239" t="s">
        <v>226</v>
      </c>
      <c r="AU149" s="239" t="s">
        <v>85</v>
      </c>
      <c r="AY149" s="18" t="s">
        <v>224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231</v>
      </c>
      <c r="BM149" s="239" t="s">
        <v>4540</v>
      </c>
    </row>
    <row r="150" s="13" customFormat="1">
      <c r="A150" s="13"/>
      <c r="B150" s="241"/>
      <c r="C150" s="242"/>
      <c r="D150" s="243" t="s">
        <v>233</v>
      </c>
      <c r="E150" s="244" t="s">
        <v>1</v>
      </c>
      <c r="F150" s="245" t="s">
        <v>4531</v>
      </c>
      <c r="G150" s="242"/>
      <c r="H150" s="244" t="s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233</v>
      </c>
      <c r="AU150" s="251" t="s">
        <v>85</v>
      </c>
      <c r="AV150" s="13" t="s">
        <v>83</v>
      </c>
      <c r="AW150" s="13" t="s">
        <v>32</v>
      </c>
      <c r="AX150" s="13" t="s">
        <v>76</v>
      </c>
      <c r="AY150" s="251" t="s">
        <v>224</v>
      </c>
    </row>
    <row r="151" s="14" customFormat="1">
      <c r="A151" s="14"/>
      <c r="B151" s="252"/>
      <c r="C151" s="253"/>
      <c r="D151" s="243" t="s">
        <v>233</v>
      </c>
      <c r="E151" s="254" t="s">
        <v>1</v>
      </c>
      <c r="F151" s="255" t="s">
        <v>4541</v>
      </c>
      <c r="G151" s="253"/>
      <c r="H151" s="256">
        <v>44.805999999999997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233</v>
      </c>
      <c r="AU151" s="262" t="s">
        <v>85</v>
      </c>
      <c r="AV151" s="14" t="s">
        <v>85</v>
      </c>
      <c r="AW151" s="14" t="s">
        <v>32</v>
      </c>
      <c r="AX151" s="14" t="s">
        <v>76</v>
      </c>
      <c r="AY151" s="262" t="s">
        <v>224</v>
      </c>
    </row>
    <row r="152" s="14" customFormat="1">
      <c r="A152" s="14"/>
      <c r="B152" s="252"/>
      <c r="C152" s="253"/>
      <c r="D152" s="243" t="s">
        <v>233</v>
      </c>
      <c r="E152" s="254" t="s">
        <v>1</v>
      </c>
      <c r="F152" s="255" t="s">
        <v>4542</v>
      </c>
      <c r="G152" s="253"/>
      <c r="H152" s="256">
        <v>58.722999999999999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233</v>
      </c>
      <c r="AU152" s="262" t="s">
        <v>85</v>
      </c>
      <c r="AV152" s="14" t="s">
        <v>85</v>
      </c>
      <c r="AW152" s="14" t="s">
        <v>32</v>
      </c>
      <c r="AX152" s="14" t="s">
        <v>76</v>
      </c>
      <c r="AY152" s="262" t="s">
        <v>224</v>
      </c>
    </row>
    <row r="153" s="15" customFormat="1">
      <c r="A153" s="15"/>
      <c r="B153" s="263"/>
      <c r="C153" s="264"/>
      <c r="D153" s="243" t="s">
        <v>233</v>
      </c>
      <c r="E153" s="265" t="s">
        <v>1</v>
      </c>
      <c r="F153" s="266" t="s">
        <v>237</v>
      </c>
      <c r="G153" s="264"/>
      <c r="H153" s="267">
        <v>103.529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3" t="s">
        <v>233</v>
      </c>
      <c r="AU153" s="273" t="s">
        <v>85</v>
      </c>
      <c r="AV153" s="15" t="s">
        <v>231</v>
      </c>
      <c r="AW153" s="15" t="s">
        <v>32</v>
      </c>
      <c r="AX153" s="15" t="s">
        <v>83</v>
      </c>
      <c r="AY153" s="273" t="s">
        <v>224</v>
      </c>
    </row>
    <row r="154" s="2" customFormat="1" ht="24.15" customHeight="1">
      <c r="A154" s="39"/>
      <c r="B154" s="40"/>
      <c r="C154" s="228" t="s">
        <v>303</v>
      </c>
      <c r="D154" s="228" t="s">
        <v>226</v>
      </c>
      <c r="E154" s="229" t="s">
        <v>4052</v>
      </c>
      <c r="F154" s="230" t="s">
        <v>4053</v>
      </c>
      <c r="G154" s="231" t="s">
        <v>296</v>
      </c>
      <c r="H154" s="232">
        <v>103.529</v>
      </c>
      <c r="I154" s="233"/>
      <c r="J154" s="234">
        <f>ROUND(I154*H154,2)</f>
        <v>0</v>
      </c>
      <c r="K154" s="230" t="s">
        <v>230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231</v>
      </c>
      <c r="AT154" s="239" t="s">
        <v>226</v>
      </c>
      <c r="AU154" s="239" t="s">
        <v>85</v>
      </c>
      <c r="AY154" s="18" t="s">
        <v>224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231</v>
      </c>
      <c r="BM154" s="239" t="s">
        <v>4543</v>
      </c>
    </row>
    <row r="155" s="2" customFormat="1" ht="21.75" customHeight="1">
      <c r="A155" s="39"/>
      <c r="B155" s="40"/>
      <c r="C155" s="228" t="s">
        <v>316</v>
      </c>
      <c r="D155" s="228" t="s">
        <v>226</v>
      </c>
      <c r="E155" s="229" t="s">
        <v>3664</v>
      </c>
      <c r="F155" s="230" t="s">
        <v>3665</v>
      </c>
      <c r="G155" s="231" t="s">
        <v>296</v>
      </c>
      <c r="H155" s="232">
        <v>21.600000000000001</v>
      </c>
      <c r="I155" s="233"/>
      <c r="J155" s="234">
        <f>ROUND(I155*H155,2)</f>
        <v>0</v>
      </c>
      <c r="K155" s="230" t="s">
        <v>230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0.00069999999999999999</v>
      </c>
      <c r="R155" s="237">
        <f>Q155*H155</f>
        <v>0.015120000000000002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231</v>
      </c>
      <c r="AT155" s="239" t="s">
        <v>226</v>
      </c>
      <c r="AU155" s="239" t="s">
        <v>85</v>
      </c>
      <c r="AY155" s="18" t="s">
        <v>224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231</v>
      </c>
      <c r="BM155" s="239" t="s">
        <v>4544</v>
      </c>
    </row>
    <row r="156" s="13" customFormat="1">
      <c r="A156" s="13"/>
      <c r="B156" s="241"/>
      <c r="C156" s="242"/>
      <c r="D156" s="243" t="s">
        <v>233</v>
      </c>
      <c r="E156" s="244" t="s">
        <v>1</v>
      </c>
      <c r="F156" s="245" t="s">
        <v>4536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233</v>
      </c>
      <c r="AU156" s="251" t="s">
        <v>85</v>
      </c>
      <c r="AV156" s="13" t="s">
        <v>83</v>
      </c>
      <c r="AW156" s="13" t="s">
        <v>32</v>
      </c>
      <c r="AX156" s="13" t="s">
        <v>76</v>
      </c>
      <c r="AY156" s="251" t="s">
        <v>224</v>
      </c>
    </row>
    <row r="157" s="14" customFormat="1">
      <c r="A157" s="14"/>
      <c r="B157" s="252"/>
      <c r="C157" s="253"/>
      <c r="D157" s="243" t="s">
        <v>233</v>
      </c>
      <c r="E157" s="254" t="s">
        <v>1</v>
      </c>
      <c r="F157" s="255" t="s">
        <v>4545</v>
      </c>
      <c r="G157" s="253"/>
      <c r="H157" s="256">
        <v>10.800000000000001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233</v>
      </c>
      <c r="AU157" s="262" t="s">
        <v>85</v>
      </c>
      <c r="AV157" s="14" t="s">
        <v>85</v>
      </c>
      <c r="AW157" s="14" t="s">
        <v>32</v>
      </c>
      <c r="AX157" s="14" t="s">
        <v>76</v>
      </c>
      <c r="AY157" s="262" t="s">
        <v>224</v>
      </c>
    </row>
    <row r="158" s="13" customFormat="1">
      <c r="A158" s="13"/>
      <c r="B158" s="241"/>
      <c r="C158" s="242"/>
      <c r="D158" s="243" t="s">
        <v>233</v>
      </c>
      <c r="E158" s="244" t="s">
        <v>1</v>
      </c>
      <c r="F158" s="245" t="s">
        <v>4538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233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224</v>
      </c>
    </row>
    <row r="159" s="14" customFormat="1">
      <c r="A159" s="14"/>
      <c r="B159" s="252"/>
      <c r="C159" s="253"/>
      <c r="D159" s="243" t="s">
        <v>233</v>
      </c>
      <c r="E159" s="254" t="s">
        <v>1</v>
      </c>
      <c r="F159" s="255" t="s">
        <v>4545</v>
      </c>
      <c r="G159" s="253"/>
      <c r="H159" s="256">
        <v>10.800000000000001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233</v>
      </c>
      <c r="AU159" s="262" t="s">
        <v>85</v>
      </c>
      <c r="AV159" s="14" t="s">
        <v>85</v>
      </c>
      <c r="AW159" s="14" t="s">
        <v>32</v>
      </c>
      <c r="AX159" s="14" t="s">
        <v>76</v>
      </c>
      <c r="AY159" s="262" t="s">
        <v>224</v>
      </c>
    </row>
    <row r="160" s="15" customFormat="1">
      <c r="A160" s="15"/>
      <c r="B160" s="263"/>
      <c r="C160" s="264"/>
      <c r="D160" s="243" t="s">
        <v>233</v>
      </c>
      <c r="E160" s="265" t="s">
        <v>1</v>
      </c>
      <c r="F160" s="266" t="s">
        <v>237</v>
      </c>
      <c r="G160" s="264"/>
      <c r="H160" s="267">
        <v>21.600000000000001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3" t="s">
        <v>233</v>
      </c>
      <c r="AU160" s="273" t="s">
        <v>85</v>
      </c>
      <c r="AV160" s="15" t="s">
        <v>231</v>
      </c>
      <c r="AW160" s="15" t="s">
        <v>32</v>
      </c>
      <c r="AX160" s="15" t="s">
        <v>83</v>
      </c>
      <c r="AY160" s="273" t="s">
        <v>224</v>
      </c>
    </row>
    <row r="161" s="2" customFormat="1" ht="16.5" customHeight="1">
      <c r="A161" s="39"/>
      <c r="B161" s="40"/>
      <c r="C161" s="228" t="s">
        <v>321</v>
      </c>
      <c r="D161" s="228" t="s">
        <v>226</v>
      </c>
      <c r="E161" s="229" t="s">
        <v>3668</v>
      </c>
      <c r="F161" s="230" t="s">
        <v>3669</v>
      </c>
      <c r="G161" s="231" t="s">
        <v>296</v>
      </c>
      <c r="H161" s="232">
        <v>21.600000000000001</v>
      </c>
      <c r="I161" s="233"/>
      <c r="J161" s="234">
        <f>ROUND(I161*H161,2)</f>
        <v>0</v>
      </c>
      <c r="K161" s="230" t="s">
        <v>230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231</v>
      </c>
      <c r="AT161" s="239" t="s">
        <v>226</v>
      </c>
      <c r="AU161" s="239" t="s">
        <v>85</v>
      </c>
      <c r="AY161" s="18" t="s">
        <v>224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231</v>
      </c>
      <c r="BM161" s="239" t="s">
        <v>4546</v>
      </c>
    </row>
    <row r="162" s="2" customFormat="1" ht="24.15" customHeight="1">
      <c r="A162" s="39"/>
      <c r="B162" s="40"/>
      <c r="C162" s="228" t="s">
        <v>8</v>
      </c>
      <c r="D162" s="228" t="s">
        <v>226</v>
      </c>
      <c r="E162" s="229" t="s">
        <v>4064</v>
      </c>
      <c r="F162" s="230" t="s">
        <v>4065</v>
      </c>
      <c r="G162" s="231" t="s">
        <v>229</v>
      </c>
      <c r="H162" s="232">
        <v>32.500999999999998</v>
      </c>
      <c r="I162" s="233"/>
      <c r="J162" s="234">
        <f>ROUND(I162*H162,2)</f>
        <v>0</v>
      </c>
      <c r="K162" s="230" t="s">
        <v>230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231</v>
      </c>
      <c r="AT162" s="239" t="s">
        <v>226</v>
      </c>
      <c r="AU162" s="239" t="s">
        <v>85</v>
      </c>
      <c r="AY162" s="18" t="s">
        <v>224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231</v>
      </c>
      <c r="BM162" s="239" t="s">
        <v>4547</v>
      </c>
    </row>
    <row r="163" s="13" customFormat="1">
      <c r="A163" s="13"/>
      <c r="B163" s="241"/>
      <c r="C163" s="242"/>
      <c r="D163" s="243" t="s">
        <v>233</v>
      </c>
      <c r="E163" s="244" t="s">
        <v>1</v>
      </c>
      <c r="F163" s="245" t="s">
        <v>4067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233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224</v>
      </c>
    </row>
    <row r="164" s="14" customFormat="1">
      <c r="A164" s="14"/>
      <c r="B164" s="252"/>
      <c r="C164" s="253"/>
      <c r="D164" s="243" t="s">
        <v>233</v>
      </c>
      <c r="E164" s="254" t="s">
        <v>1</v>
      </c>
      <c r="F164" s="255" t="s">
        <v>4068</v>
      </c>
      <c r="G164" s="253"/>
      <c r="H164" s="256">
        <v>32.500999999999998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233</v>
      </c>
      <c r="AU164" s="262" t="s">
        <v>85</v>
      </c>
      <c r="AV164" s="14" t="s">
        <v>85</v>
      </c>
      <c r="AW164" s="14" t="s">
        <v>32</v>
      </c>
      <c r="AX164" s="14" t="s">
        <v>83</v>
      </c>
      <c r="AY164" s="262" t="s">
        <v>224</v>
      </c>
    </row>
    <row r="165" s="2" customFormat="1" ht="24.15" customHeight="1">
      <c r="A165" s="39"/>
      <c r="B165" s="40"/>
      <c r="C165" s="228" t="s">
        <v>329</v>
      </c>
      <c r="D165" s="228" t="s">
        <v>226</v>
      </c>
      <c r="E165" s="229" t="s">
        <v>4069</v>
      </c>
      <c r="F165" s="230" t="s">
        <v>4070</v>
      </c>
      <c r="G165" s="231" t="s">
        <v>229</v>
      </c>
      <c r="H165" s="232">
        <v>32.500999999999998</v>
      </c>
      <c r="I165" s="233"/>
      <c r="J165" s="234">
        <f>ROUND(I165*H165,2)</f>
        <v>0</v>
      </c>
      <c r="K165" s="230" t="s">
        <v>230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231</v>
      </c>
      <c r="AT165" s="239" t="s">
        <v>226</v>
      </c>
      <c r="AU165" s="239" t="s">
        <v>85</v>
      </c>
      <c r="AY165" s="18" t="s">
        <v>224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231</v>
      </c>
      <c r="BM165" s="239" t="s">
        <v>4548</v>
      </c>
    </row>
    <row r="166" s="13" customFormat="1">
      <c r="A166" s="13"/>
      <c r="B166" s="241"/>
      <c r="C166" s="242"/>
      <c r="D166" s="243" t="s">
        <v>233</v>
      </c>
      <c r="E166" s="244" t="s">
        <v>1</v>
      </c>
      <c r="F166" s="245" t="s">
        <v>4067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233</v>
      </c>
      <c r="AU166" s="251" t="s">
        <v>85</v>
      </c>
      <c r="AV166" s="13" t="s">
        <v>83</v>
      </c>
      <c r="AW166" s="13" t="s">
        <v>32</v>
      </c>
      <c r="AX166" s="13" t="s">
        <v>76</v>
      </c>
      <c r="AY166" s="251" t="s">
        <v>224</v>
      </c>
    </row>
    <row r="167" s="14" customFormat="1">
      <c r="A167" s="14"/>
      <c r="B167" s="252"/>
      <c r="C167" s="253"/>
      <c r="D167" s="243" t="s">
        <v>233</v>
      </c>
      <c r="E167" s="254" t="s">
        <v>1</v>
      </c>
      <c r="F167" s="255" t="s">
        <v>4068</v>
      </c>
      <c r="G167" s="253"/>
      <c r="H167" s="256">
        <v>32.500999999999998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233</v>
      </c>
      <c r="AU167" s="262" t="s">
        <v>85</v>
      </c>
      <c r="AV167" s="14" t="s">
        <v>85</v>
      </c>
      <c r="AW167" s="14" t="s">
        <v>32</v>
      </c>
      <c r="AX167" s="14" t="s">
        <v>83</v>
      </c>
      <c r="AY167" s="262" t="s">
        <v>224</v>
      </c>
    </row>
    <row r="168" s="2" customFormat="1" ht="33" customHeight="1">
      <c r="A168" s="39"/>
      <c r="B168" s="40"/>
      <c r="C168" s="228" t="s">
        <v>337</v>
      </c>
      <c r="D168" s="228" t="s">
        <v>226</v>
      </c>
      <c r="E168" s="229" t="s">
        <v>2432</v>
      </c>
      <c r="F168" s="230" t="s">
        <v>2433</v>
      </c>
      <c r="G168" s="231" t="s">
        <v>229</v>
      </c>
      <c r="H168" s="232">
        <v>8.5050000000000008</v>
      </c>
      <c r="I168" s="233"/>
      <c r="J168" s="234">
        <f>ROUND(I168*H168,2)</f>
        <v>0</v>
      </c>
      <c r="K168" s="230" t="s">
        <v>230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231</v>
      </c>
      <c r="AT168" s="239" t="s">
        <v>226</v>
      </c>
      <c r="AU168" s="239" t="s">
        <v>85</v>
      </c>
      <c r="AY168" s="18" t="s">
        <v>224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231</v>
      </c>
      <c r="BM168" s="239" t="s">
        <v>4549</v>
      </c>
    </row>
    <row r="169" s="14" customFormat="1">
      <c r="A169" s="14"/>
      <c r="B169" s="252"/>
      <c r="C169" s="253"/>
      <c r="D169" s="243" t="s">
        <v>233</v>
      </c>
      <c r="E169" s="254" t="s">
        <v>1</v>
      </c>
      <c r="F169" s="255" t="s">
        <v>4550</v>
      </c>
      <c r="G169" s="253"/>
      <c r="H169" s="256">
        <v>49.511000000000003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233</v>
      </c>
      <c r="AU169" s="262" t="s">
        <v>85</v>
      </c>
      <c r="AV169" s="14" t="s">
        <v>85</v>
      </c>
      <c r="AW169" s="14" t="s">
        <v>32</v>
      </c>
      <c r="AX169" s="14" t="s">
        <v>76</v>
      </c>
      <c r="AY169" s="262" t="s">
        <v>224</v>
      </c>
    </row>
    <row r="170" s="14" customFormat="1">
      <c r="A170" s="14"/>
      <c r="B170" s="252"/>
      <c r="C170" s="253"/>
      <c r="D170" s="243" t="s">
        <v>233</v>
      </c>
      <c r="E170" s="254" t="s">
        <v>1</v>
      </c>
      <c r="F170" s="255" t="s">
        <v>4074</v>
      </c>
      <c r="G170" s="253"/>
      <c r="H170" s="256">
        <v>-32.500999999999998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233</v>
      </c>
      <c r="AU170" s="262" t="s">
        <v>85</v>
      </c>
      <c r="AV170" s="14" t="s">
        <v>85</v>
      </c>
      <c r="AW170" s="14" t="s">
        <v>32</v>
      </c>
      <c r="AX170" s="14" t="s">
        <v>76</v>
      </c>
      <c r="AY170" s="262" t="s">
        <v>224</v>
      </c>
    </row>
    <row r="171" s="15" customFormat="1">
      <c r="A171" s="15"/>
      <c r="B171" s="263"/>
      <c r="C171" s="264"/>
      <c r="D171" s="243" t="s">
        <v>233</v>
      </c>
      <c r="E171" s="265" t="s">
        <v>3057</v>
      </c>
      <c r="F171" s="266" t="s">
        <v>237</v>
      </c>
      <c r="G171" s="264"/>
      <c r="H171" s="267">
        <v>17.010000000000005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3" t="s">
        <v>233</v>
      </c>
      <c r="AU171" s="273" t="s">
        <v>85</v>
      </c>
      <c r="AV171" s="15" t="s">
        <v>231</v>
      </c>
      <c r="AW171" s="15" t="s">
        <v>32</v>
      </c>
      <c r="AX171" s="15" t="s">
        <v>76</v>
      </c>
      <c r="AY171" s="273" t="s">
        <v>224</v>
      </c>
    </row>
    <row r="172" s="14" customFormat="1">
      <c r="A172" s="14"/>
      <c r="B172" s="252"/>
      <c r="C172" s="253"/>
      <c r="D172" s="243" t="s">
        <v>233</v>
      </c>
      <c r="E172" s="254" t="s">
        <v>1</v>
      </c>
      <c r="F172" s="255" t="s">
        <v>4075</v>
      </c>
      <c r="G172" s="253"/>
      <c r="H172" s="256">
        <v>8.5050000000000008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233</v>
      </c>
      <c r="AU172" s="262" t="s">
        <v>85</v>
      </c>
      <c r="AV172" s="14" t="s">
        <v>85</v>
      </c>
      <c r="AW172" s="14" t="s">
        <v>32</v>
      </c>
      <c r="AX172" s="14" t="s">
        <v>83</v>
      </c>
      <c r="AY172" s="262" t="s">
        <v>224</v>
      </c>
    </row>
    <row r="173" s="2" customFormat="1" ht="37.8" customHeight="1">
      <c r="A173" s="39"/>
      <c r="B173" s="40"/>
      <c r="C173" s="228" t="s">
        <v>355</v>
      </c>
      <c r="D173" s="228" t="s">
        <v>226</v>
      </c>
      <c r="E173" s="229" t="s">
        <v>2437</v>
      </c>
      <c r="F173" s="230" t="s">
        <v>2438</v>
      </c>
      <c r="G173" s="231" t="s">
        <v>229</v>
      </c>
      <c r="H173" s="232">
        <v>85.049999999999997</v>
      </c>
      <c r="I173" s="233"/>
      <c r="J173" s="234">
        <f>ROUND(I173*H173,2)</f>
        <v>0</v>
      </c>
      <c r="K173" s="230" t="s">
        <v>230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231</v>
      </c>
      <c r="AT173" s="239" t="s">
        <v>226</v>
      </c>
      <c r="AU173" s="239" t="s">
        <v>85</v>
      </c>
      <c r="AY173" s="18" t="s">
        <v>224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231</v>
      </c>
      <c r="BM173" s="239" t="s">
        <v>4551</v>
      </c>
    </row>
    <row r="174" s="14" customFormat="1">
      <c r="A174" s="14"/>
      <c r="B174" s="252"/>
      <c r="C174" s="253"/>
      <c r="D174" s="243" t="s">
        <v>233</v>
      </c>
      <c r="E174" s="254" t="s">
        <v>1</v>
      </c>
      <c r="F174" s="255" t="s">
        <v>4077</v>
      </c>
      <c r="G174" s="253"/>
      <c r="H174" s="256">
        <v>85.049999999999997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233</v>
      </c>
      <c r="AU174" s="262" t="s">
        <v>85</v>
      </c>
      <c r="AV174" s="14" t="s">
        <v>85</v>
      </c>
      <c r="AW174" s="14" t="s">
        <v>32</v>
      </c>
      <c r="AX174" s="14" t="s">
        <v>83</v>
      </c>
      <c r="AY174" s="262" t="s">
        <v>224</v>
      </c>
    </row>
    <row r="175" s="2" customFormat="1" ht="33" customHeight="1">
      <c r="A175" s="39"/>
      <c r="B175" s="40"/>
      <c r="C175" s="228" t="s">
        <v>363</v>
      </c>
      <c r="D175" s="228" t="s">
        <v>226</v>
      </c>
      <c r="E175" s="229" t="s">
        <v>4078</v>
      </c>
      <c r="F175" s="230" t="s">
        <v>4079</v>
      </c>
      <c r="G175" s="231" t="s">
        <v>229</v>
      </c>
      <c r="H175" s="232">
        <v>8.5050000000000008</v>
      </c>
      <c r="I175" s="233"/>
      <c r="J175" s="234">
        <f>ROUND(I175*H175,2)</f>
        <v>0</v>
      </c>
      <c r="K175" s="230" t="s">
        <v>230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231</v>
      </c>
      <c r="AT175" s="239" t="s">
        <v>226</v>
      </c>
      <c r="AU175" s="239" t="s">
        <v>85</v>
      </c>
      <c r="AY175" s="18" t="s">
        <v>224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231</v>
      </c>
      <c r="BM175" s="239" t="s">
        <v>4552</v>
      </c>
    </row>
    <row r="176" s="14" customFormat="1">
      <c r="A176" s="14"/>
      <c r="B176" s="252"/>
      <c r="C176" s="253"/>
      <c r="D176" s="243" t="s">
        <v>233</v>
      </c>
      <c r="E176" s="254" t="s">
        <v>1</v>
      </c>
      <c r="F176" s="255" t="s">
        <v>4075</v>
      </c>
      <c r="G176" s="253"/>
      <c r="H176" s="256">
        <v>8.5050000000000008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233</v>
      </c>
      <c r="AU176" s="262" t="s">
        <v>85</v>
      </c>
      <c r="AV176" s="14" t="s">
        <v>85</v>
      </c>
      <c r="AW176" s="14" t="s">
        <v>32</v>
      </c>
      <c r="AX176" s="14" t="s">
        <v>83</v>
      </c>
      <c r="AY176" s="262" t="s">
        <v>224</v>
      </c>
    </row>
    <row r="177" s="2" customFormat="1" ht="37.8" customHeight="1">
      <c r="A177" s="39"/>
      <c r="B177" s="40"/>
      <c r="C177" s="228" t="s">
        <v>369</v>
      </c>
      <c r="D177" s="228" t="s">
        <v>226</v>
      </c>
      <c r="E177" s="229" t="s">
        <v>4081</v>
      </c>
      <c r="F177" s="230" t="s">
        <v>4082</v>
      </c>
      <c r="G177" s="231" t="s">
        <v>229</v>
      </c>
      <c r="H177" s="232">
        <v>85.049999999999997</v>
      </c>
      <c r="I177" s="233"/>
      <c r="J177" s="234">
        <f>ROUND(I177*H177,2)</f>
        <v>0</v>
      </c>
      <c r="K177" s="230" t="s">
        <v>230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231</v>
      </c>
      <c r="AT177" s="239" t="s">
        <v>226</v>
      </c>
      <c r="AU177" s="239" t="s">
        <v>85</v>
      </c>
      <c r="AY177" s="18" t="s">
        <v>224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231</v>
      </c>
      <c r="BM177" s="239" t="s">
        <v>4553</v>
      </c>
    </row>
    <row r="178" s="14" customFormat="1">
      <c r="A178" s="14"/>
      <c r="B178" s="252"/>
      <c r="C178" s="253"/>
      <c r="D178" s="243" t="s">
        <v>233</v>
      </c>
      <c r="E178" s="254" t="s">
        <v>1</v>
      </c>
      <c r="F178" s="255" t="s">
        <v>4077</v>
      </c>
      <c r="G178" s="253"/>
      <c r="H178" s="256">
        <v>85.049999999999997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233</v>
      </c>
      <c r="AU178" s="262" t="s">
        <v>85</v>
      </c>
      <c r="AV178" s="14" t="s">
        <v>85</v>
      </c>
      <c r="AW178" s="14" t="s">
        <v>32</v>
      </c>
      <c r="AX178" s="14" t="s">
        <v>83</v>
      </c>
      <c r="AY178" s="262" t="s">
        <v>224</v>
      </c>
    </row>
    <row r="179" s="2" customFormat="1" ht="24.15" customHeight="1">
      <c r="A179" s="39"/>
      <c r="B179" s="40"/>
      <c r="C179" s="228" t="s">
        <v>378</v>
      </c>
      <c r="D179" s="228" t="s">
        <v>226</v>
      </c>
      <c r="E179" s="229" t="s">
        <v>271</v>
      </c>
      <c r="F179" s="230" t="s">
        <v>272</v>
      </c>
      <c r="G179" s="231" t="s">
        <v>229</v>
      </c>
      <c r="H179" s="232">
        <v>16.251000000000001</v>
      </c>
      <c r="I179" s="233"/>
      <c r="J179" s="234">
        <f>ROUND(I179*H179,2)</f>
        <v>0</v>
      </c>
      <c r="K179" s="230" t="s">
        <v>230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231</v>
      </c>
      <c r="AT179" s="239" t="s">
        <v>226</v>
      </c>
      <c r="AU179" s="239" t="s">
        <v>85</v>
      </c>
      <c r="AY179" s="18" t="s">
        <v>224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231</v>
      </c>
      <c r="BM179" s="239" t="s">
        <v>4554</v>
      </c>
    </row>
    <row r="180" s="13" customFormat="1">
      <c r="A180" s="13"/>
      <c r="B180" s="241"/>
      <c r="C180" s="242"/>
      <c r="D180" s="243" t="s">
        <v>233</v>
      </c>
      <c r="E180" s="244" t="s">
        <v>1</v>
      </c>
      <c r="F180" s="245" t="s">
        <v>4067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233</v>
      </c>
      <c r="AU180" s="251" t="s">
        <v>85</v>
      </c>
      <c r="AV180" s="13" t="s">
        <v>83</v>
      </c>
      <c r="AW180" s="13" t="s">
        <v>32</v>
      </c>
      <c r="AX180" s="13" t="s">
        <v>76</v>
      </c>
      <c r="AY180" s="251" t="s">
        <v>224</v>
      </c>
    </row>
    <row r="181" s="14" customFormat="1">
      <c r="A181" s="14"/>
      <c r="B181" s="252"/>
      <c r="C181" s="253"/>
      <c r="D181" s="243" t="s">
        <v>233</v>
      </c>
      <c r="E181" s="254" t="s">
        <v>1</v>
      </c>
      <c r="F181" s="255" t="s">
        <v>4085</v>
      </c>
      <c r="G181" s="253"/>
      <c r="H181" s="256">
        <v>16.251000000000001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233</v>
      </c>
      <c r="AU181" s="262" t="s">
        <v>85</v>
      </c>
      <c r="AV181" s="14" t="s">
        <v>85</v>
      </c>
      <c r="AW181" s="14" t="s">
        <v>32</v>
      </c>
      <c r="AX181" s="14" t="s">
        <v>83</v>
      </c>
      <c r="AY181" s="262" t="s">
        <v>224</v>
      </c>
    </row>
    <row r="182" s="2" customFormat="1" ht="24.15" customHeight="1">
      <c r="A182" s="39"/>
      <c r="B182" s="40"/>
      <c r="C182" s="228" t="s">
        <v>395</v>
      </c>
      <c r="D182" s="228" t="s">
        <v>226</v>
      </c>
      <c r="E182" s="229" t="s">
        <v>4086</v>
      </c>
      <c r="F182" s="230" t="s">
        <v>4087</v>
      </c>
      <c r="G182" s="231" t="s">
        <v>229</v>
      </c>
      <c r="H182" s="232">
        <v>16.251000000000001</v>
      </c>
      <c r="I182" s="233"/>
      <c r="J182" s="234">
        <f>ROUND(I182*H182,2)</f>
        <v>0</v>
      </c>
      <c r="K182" s="230" t="s">
        <v>230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231</v>
      </c>
      <c r="AT182" s="239" t="s">
        <v>226</v>
      </c>
      <c r="AU182" s="239" t="s">
        <v>85</v>
      </c>
      <c r="AY182" s="18" t="s">
        <v>224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231</v>
      </c>
      <c r="BM182" s="239" t="s">
        <v>4555</v>
      </c>
    </row>
    <row r="183" s="13" customFormat="1">
      <c r="A183" s="13"/>
      <c r="B183" s="241"/>
      <c r="C183" s="242"/>
      <c r="D183" s="243" t="s">
        <v>233</v>
      </c>
      <c r="E183" s="244" t="s">
        <v>1</v>
      </c>
      <c r="F183" s="245" t="s">
        <v>4067</v>
      </c>
      <c r="G183" s="242"/>
      <c r="H183" s="244" t="s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233</v>
      </c>
      <c r="AU183" s="251" t="s">
        <v>85</v>
      </c>
      <c r="AV183" s="13" t="s">
        <v>83</v>
      </c>
      <c r="AW183" s="13" t="s">
        <v>32</v>
      </c>
      <c r="AX183" s="13" t="s">
        <v>76</v>
      </c>
      <c r="AY183" s="251" t="s">
        <v>224</v>
      </c>
    </row>
    <row r="184" s="14" customFormat="1">
      <c r="A184" s="14"/>
      <c r="B184" s="252"/>
      <c r="C184" s="253"/>
      <c r="D184" s="243" t="s">
        <v>233</v>
      </c>
      <c r="E184" s="254" t="s">
        <v>1</v>
      </c>
      <c r="F184" s="255" t="s">
        <v>4085</v>
      </c>
      <c r="G184" s="253"/>
      <c r="H184" s="256">
        <v>16.251000000000001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233</v>
      </c>
      <c r="AU184" s="262" t="s">
        <v>85</v>
      </c>
      <c r="AV184" s="14" t="s">
        <v>85</v>
      </c>
      <c r="AW184" s="14" t="s">
        <v>32</v>
      </c>
      <c r="AX184" s="14" t="s">
        <v>83</v>
      </c>
      <c r="AY184" s="262" t="s">
        <v>224</v>
      </c>
    </row>
    <row r="185" s="2" customFormat="1" ht="33" customHeight="1">
      <c r="A185" s="39"/>
      <c r="B185" s="40"/>
      <c r="C185" s="228" t="s">
        <v>401</v>
      </c>
      <c r="D185" s="228" t="s">
        <v>226</v>
      </c>
      <c r="E185" s="229" t="s">
        <v>2441</v>
      </c>
      <c r="F185" s="230" t="s">
        <v>2442</v>
      </c>
      <c r="G185" s="231" t="s">
        <v>332</v>
      </c>
      <c r="H185" s="232">
        <v>28.407</v>
      </c>
      <c r="I185" s="233"/>
      <c r="J185" s="234">
        <f>ROUND(I185*H185,2)</f>
        <v>0</v>
      </c>
      <c r="K185" s="230" t="s">
        <v>230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231</v>
      </c>
      <c r="AT185" s="239" t="s">
        <v>226</v>
      </c>
      <c r="AU185" s="239" t="s">
        <v>85</v>
      </c>
      <c r="AY185" s="18" t="s">
        <v>224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231</v>
      </c>
      <c r="BM185" s="239" t="s">
        <v>4556</v>
      </c>
    </row>
    <row r="186" s="14" customFormat="1">
      <c r="A186" s="14"/>
      <c r="B186" s="252"/>
      <c r="C186" s="253"/>
      <c r="D186" s="243" t="s">
        <v>233</v>
      </c>
      <c r="E186" s="254" t="s">
        <v>1</v>
      </c>
      <c r="F186" s="255" t="s">
        <v>4090</v>
      </c>
      <c r="G186" s="253"/>
      <c r="H186" s="256">
        <v>28.407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233</v>
      </c>
      <c r="AU186" s="262" t="s">
        <v>85</v>
      </c>
      <c r="AV186" s="14" t="s">
        <v>85</v>
      </c>
      <c r="AW186" s="14" t="s">
        <v>32</v>
      </c>
      <c r="AX186" s="14" t="s">
        <v>83</v>
      </c>
      <c r="AY186" s="262" t="s">
        <v>224</v>
      </c>
    </row>
    <row r="187" s="2" customFormat="1" ht="16.5" customHeight="1">
      <c r="A187" s="39"/>
      <c r="B187" s="40"/>
      <c r="C187" s="228" t="s">
        <v>7</v>
      </c>
      <c r="D187" s="228" t="s">
        <v>226</v>
      </c>
      <c r="E187" s="229" t="s">
        <v>2445</v>
      </c>
      <c r="F187" s="230" t="s">
        <v>2446</v>
      </c>
      <c r="G187" s="231" t="s">
        <v>229</v>
      </c>
      <c r="H187" s="232">
        <v>17.010000000000002</v>
      </c>
      <c r="I187" s="233"/>
      <c r="J187" s="234">
        <f>ROUND(I187*H187,2)</f>
        <v>0</v>
      </c>
      <c r="K187" s="230" t="s">
        <v>230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231</v>
      </c>
      <c r="AT187" s="239" t="s">
        <v>226</v>
      </c>
      <c r="AU187" s="239" t="s">
        <v>85</v>
      </c>
      <c r="AY187" s="18" t="s">
        <v>224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231</v>
      </c>
      <c r="BM187" s="239" t="s">
        <v>4557</v>
      </c>
    </row>
    <row r="188" s="14" customFormat="1">
      <c r="A188" s="14"/>
      <c r="B188" s="252"/>
      <c r="C188" s="253"/>
      <c r="D188" s="243" t="s">
        <v>233</v>
      </c>
      <c r="E188" s="254" t="s">
        <v>1</v>
      </c>
      <c r="F188" s="255" t="s">
        <v>3057</v>
      </c>
      <c r="G188" s="253"/>
      <c r="H188" s="256">
        <v>17.010000000000002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233</v>
      </c>
      <c r="AU188" s="262" t="s">
        <v>85</v>
      </c>
      <c r="AV188" s="14" t="s">
        <v>85</v>
      </c>
      <c r="AW188" s="14" t="s">
        <v>32</v>
      </c>
      <c r="AX188" s="14" t="s">
        <v>83</v>
      </c>
      <c r="AY188" s="262" t="s">
        <v>224</v>
      </c>
    </row>
    <row r="189" s="2" customFormat="1" ht="24.15" customHeight="1">
      <c r="A189" s="39"/>
      <c r="B189" s="40"/>
      <c r="C189" s="228" t="s">
        <v>409</v>
      </c>
      <c r="D189" s="228" t="s">
        <v>226</v>
      </c>
      <c r="E189" s="229" t="s">
        <v>2449</v>
      </c>
      <c r="F189" s="230" t="s">
        <v>2450</v>
      </c>
      <c r="G189" s="231" t="s">
        <v>229</v>
      </c>
      <c r="H189" s="232">
        <v>32.500999999999998</v>
      </c>
      <c r="I189" s="233"/>
      <c r="J189" s="234">
        <f>ROUND(I189*H189,2)</f>
        <v>0</v>
      </c>
      <c r="K189" s="230" t="s">
        <v>230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231</v>
      </c>
      <c r="AT189" s="239" t="s">
        <v>226</v>
      </c>
      <c r="AU189" s="239" t="s">
        <v>85</v>
      </c>
      <c r="AY189" s="18" t="s">
        <v>224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231</v>
      </c>
      <c r="BM189" s="239" t="s">
        <v>4558</v>
      </c>
    </row>
    <row r="190" s="14" customFormat="1">
      <c r="A190" s="14"/>
      <c r="B190" s="252"/>
      <c r="C190" s="253"/>
      <c r="D190" s="243" t="s">
        <v>233</v>
      </c>
      <c r="E190" s="254" t="s">
        <v>1</v>
      </c>
      <c r="F190" s="255" t="s">
        <v>4550</v>
      </c>
      <c r="G190" s="253"/>
      <c r="H190" s="256">
        <v>49.511000000000003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233</v>
      </c>
      <c r="AU190" s="262" t="s">
        <v>85</v>
      </c>
      <c r="AV190" s="14" t="s">
        <v>85</v>
      </c>
      <c r="AW190" s="14" t="s">
        <v>32</v>
      </c>
      <c r="AX190" s="14" t="s">
        <v>76</v>
      </c>
      <c r="AY190" s="262" t="s">
        <v>224</v>
      </c>
    </row>
    <row r="191" s="14" customFormat="1">
      <c r="A191" s="14"/>
      <c r="B191" s="252"/>
      <c r="C191" s="253"/>
      <c r="D191" s="243" t="s">
        <v>233</v>
      </c>
      <c r="E191" s="254" t="s">
        <v>1</v>
      </c>
      <c r="F191" s="255" t="s">
        <v>4559</v>
      </c>
      <c r="G191" s="253"/>
      <c r="H191" s="256">
        <v>-17.010000000000002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233</v>
      </c>
      <c r="AU191" s="262" t="s">
        <v>85</v>
      </c>
      <c r="AV191" s="14" t="s">
        <v>85</v>
      </c>
      <c r="AW191" s="14" t="s">
        <v>32</v>
      </c>
      <c r="AX191" s="14" t="s">
        <v>76</v>
      </c>
      <c r="AY191" s="262" t="s">
        <v>224</v>
      </c>
    </row>
    <row r="192" s="15" customFormat="1">
      <c r="A192" s="15"/>
      <c r="B192" s="263"/>
      <c r="C192" s="264"/>
      <c r="D192" s="243" t="s">
        <v>233</v>
      </c>
      <c r="E192" s="265" t="s">
        <v>3645</v>
      </c>
      <c r="F192" s="266" t="s">
        <v>237</v>
      </c>
      <c r="G192" s="264"/>
      <c r="H192" s="267">
        <v>32.500999999999998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3" t="s">
        <v>233</v>
      </c>
      <c r="AU192" s="273" t="s">
        <v>85</v>
      </c>
      <c r="AV192" s="15" t="s">
        <v>231</v>
      </c>
      <c r="AW192" s="15" t="s">
        <v>32</v>
      </c>
      <c r="AX192" s="15" t="s">
        <v>83</v>
      </c>
      <c r="AY192" s="273" t="s">
        <v>224</v>
      </c>
    </row>
    <row r="193" s="2" customFormat="1" ht="24.15" customHeight="1">
      <c r="A193" s="39"/>
      <c r="B193" s="40"/>
      <c r="C193" s="228" t="s">
        <v>413</v>
      </c>
      <c r="D193" s="228" t="s">
        <v>226</v>
      </c>
      <c r="E193" s="229" t="s">
        <v>2449</v>
      </c>
      <c r="F193" s="230" t="s">
        <v>2450</v>
      </c>
      <c r="G193" s="231" t="s">
        <v>229</v>
      </c>
      <c r="H193" s="232">
        <v>4.0499999999999998</v>
      </c>
      <c r="I193" s="233"/>
      <c r="J193" s="234">
        <f>ROUND(I193*H193,2)</f>
        <v>0</v>
      </c>
      <c r="K193" s="230" t="s">
        <v>230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231</v>
      </c>
      <c r="AT193" s="239" t="s">
        <v>226</v>
      </c>
      <c r="AU193" s="239" t="s">
        <v>85</v>
      </c>
      <c r="AY193" s="18" t="s">
        <v>224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231</v>
      </c>
      <c r="BM193" s="239" t="s">
        <v>4560</v>
      </c>
    </row>
    <row r="194" s="13" customFormat="1">
      <c r="A194" s="13"/>
      <c r="B194" s="241"/>
      <c r="C194" s="242"/>
      <c r="D194" s="243" t="s">
        <v>233</v>
      </c>
      <c r="E194" s="244" t="s">
        <v>1</v>
      </c>
      <c r="F194" s="245" t="s">
        <v>4536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233</v>
      </c>
      <c r="AU194" s="251" t="s">
        <v>85</v>
      </c>
      <c r="AV194" s="13" t="s">
        <v>83</v>
      </c>
      <c r="AW194" s="13" t="s">
        <v>32</v>
      </c>
      <c r="AX194" s="13" t="s">
        <v>76</v>
      </c>
      <c r="AY194" s="251" t="s">
        <v>224</v>
      </c>
    </row>
    <row r="195" s="14" customFormat="1">
      <c r="A195" s="14"/>
      <c r="B195" s="252"/>
      <c r="C195" s="253"/>
      <c r="D195" s="243" t="s">
        <v>233</v>
      </c>
      <c r="E195" s="254" t="s">
        <v>4523</v>
      </c>
      <c r="F195" s="255" t="s">
        <v>4537</v>
      </c>
      <c r="G195" s="253"/>
      <c r="H195" s="256">
        <v>4.0499999999999998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233</v>
      </c>
      <c r="AU195" s="262" t="s">
        <v>85</v>
      </c>
      <c r="AV195" s="14" t="s">
        <v>85</v>
      </c>
      <c r="AW195" s="14" t="s">
        <v>32</v>
      </c>
      <c r="AX195" s="14" t="s">
        <v>83</v>
      </c>
      <c r="AY195" s="262" t="s">
        <v>224</v>
      </c>
    </row>
    <row r="196" s="2" customFormat="1" ht="16.5" customHeight="1">
      <c r="A196" s="39"/>
      <c r="B196" s="40"/>
      <c r="C196" s="285" t="s">
        <v>419</v>
      </c>
      <c r="D196" s="285" t="s">
        <v>420</v>
      </c>
      <c r="E196" s="286" t="s">
        <v>4131</v>
      </c>
      <c r="F196" s="287" t="s">
        <v>4132</v>
      </c>
      <c r="G196" s="288" t="s">
        <v>332</v>
      </c>
      <c r="H196" s="289">
        <v>5.1559999999999997</v>
      </c>
      <c r="I196" s="290"/>
      <c r="J196" s="291">
        <f>ROUND(I196*H196,2)</f>
        <v>0</v>
      </c>
      <c r="K196" s="287" t="s">
        <v>230</v>
      </c>
      <c r="L196" s="292"/>
      <c r="M196" s="293" t="s">
        <v>1</v>
      </c>
      <c r="N196" s="294" t="s">
        <v>41</v>
      </c>
      <c r="O196" s="92"/>
      <c r="P196" s="237">
        <f>O196*H196</f>
        <v>0</v>
      </c>
      <c r="Q196" s="237">
        <v>1</v>
      </c>
      <c r="R196" s="237">
        <f>Q196*H196</f>
        <v>5.1559999999999997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293</v>
      </c>
      <c r="AT196" s="239" t="s">
        <v>420</v>
      </c>
      <c r="AU196" s="239" t="s">
        <v>85</v>
      </c>
      <c r="AY196" s="18" t="s">
        <v>224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231</v>
      </c>
      <c r="BM196" s="239" t="s">
        <v>4561</v>
      </c>
    </row>
    <row r="197" s="13" customFormat="1">
      <c r="A197" s="13"/>
      <c r="B197" s="241"/>
      <c r="C197" s="242"/>
      <c r="D197" s="243" t="s">
        <v>233</v>
      </c>
      <c r="E197" s="244" t="s">
        <v>1</v>
      </c>
      <c r="F197" s="245" t="s">
        <v>4536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233</v>
      </c>
      <c r="AU197" s="251" t="s">
        <v>85</v>
      </c>
      <c r="AV197" s="13" t="s">
        <v>83</v>
      </c>
      <c r="AW197" s="13" t="s">
        <v>32</v>
      </c>
      <c r="AX197" s="13" t="s">
        <v>76</v>
      </c>
      <c r="AY197" s="251" t="s">
        <v>224</v>
      </c>
    </row>
    <row r="198" s="14" customFormat="1">
      <c r="A198" s="14"/>
      <c r="B198" s="252"/>
      <c r="C198" s="253"/>
      <c r="D198" s="243" t="s">
        <v>233</v>
      </c>
      <c r="E198" s="254" t="s">
        <v>1</v>
      </c>
      <c r="F198" s="255" t="s">
        <v>4537</v>
      </c>
      <c r="G198" s="253"/>
      <c r="H198" s="256">
        <v>4.0499999999999998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233</v>
      </c>
      <c r="AU198" s="262" t="s">
        <v>85</v>
      </c>
      <c r="AV198" s="14" t="s">
        <v>85</v>
      </c>
      <c r="AW198" s="14" t="s">
        <v>32</v>
      </c>
      <c r="AX198" s="14" t="s">
        <v>76</v>
      </c>
      <c r="AY198" s="262" t="s">
        <v>224</v>
      </c>
    </row>
    <row r="199" s="14" customFormat="1">
      <c r="A199" s="14"/>
      <c r="B199" s="252"/>
      <c r="C199" s="253"/>
      <c r="D199" s="243" t="s">
        <v>233</v>
      </c>
      <c r="E199" s="254" t="s">
        <v>1</v>
      </c>
      <c r="F199" s="255" t="s">
        <v>4562</v>
      </c>
      <c r="G199" s="253"/>
      <c r="H199" s="256">
        <v>-1.472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233</v>
      </c>
      <c r="AU199" s="262" t="s">
        <v>85</v>
      </c>
      <c r="AV199" s="14" t="s">
        <v>85</v>
      </c>
      <c r="AW199" s="14" t="s">
        <v>32</v>
      </c>
      <c r="AX199" s="14" t="s">
        <v>76</v>
      </c>
      <c r="AY199" s="262" t="s">
        <v>224</v>
      </c>
    </row>
    <row r="200" s="16" customFormat="1">
      <c r="A200" s="16"/>
      <c r="B200" s="274"/>
      <c r="C200" s="275"/>
      <c r="D200" s="243" t="s">
        <v>233</v>
      </c>
      <c r="E200" s="276" t="s">
        <v>1</v>
      </c>
      <c r="F200" s="277" t="s">
        <v>288</v>
      </c>
      <c r="G200" s="275"/>
      <c r="H200" s="278">
        <v>2.5779999999999998</v>
      </c>
      <c r="I200" s="279"/>
      <c r="J200" s="275"/>
      <c r="K200" s="275"/>
      <c r="L200" s="280"/>
      <c r="M200" s="281"/>
      <c r="N200" s="282"/>
      <c r="O200" s="282"/>
      <c r="P200" s="282"/>
      <c r="Q200" s="282"/>
      <c r="R200" s="282"/>
      <c r="S200" s="282"/>
      <c r="T200" s="283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4" t="s">
        <v>233</v>
      </c>
      <c r="AU200" s="284" t="s">
        <v>85</v>
      </c>
      <c r="AV200" s="16" t="s">
        <v>243</v>
      </c>
      <c r="AW200" s="16" t="s">
        <v>32</v>
      </c>
      <c r="AX200" s="16" t="s">
        <v>76</v>
      </c>
      <c r="AY200" s="284" t="s">
        <v>224</v>
      </c>
    </row>
    <row r="201" s="14" customFormat="1">
      <c r="A201" s="14"/>
      <c r="B201" s="252"/>
      <c r="C201" s="253"/>
      <c r="D201" s="243" t="s">
        <v>233</v>
      </c>
      <c r="E201" s="254" t="s">
        <v>1</v>
      </c>
      <c r="F201" s="255" t="s">
        <v>4563</v>
      </c>
      <c r="G201" s="253"/>
      <c r="H201" s="256">
        <v>5.1559999999999997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233</v>
      </c>
      <c r="AU201" s="262" t="s">
        <v>85</v>
      </c>
      <c r="AV201" s="14" t="s">
        <v>85</v>
      </c>
      <c r="AW201" s="14" t="s">
        <v>32</v>
      </c>
      <c r="AX201" s="14" t="s">
        <v>83</v>
      </c>
      <c r="AY201" s="262" t="s">
        <v>224</v>
      </c>
    </row>
    <row r="202" s="2" customFormat="1" ht="24.15" customHeight="1">
      <c r="A202" s="39"/>
      <c r="B202" s="40"/>
      <c r="C202" s="228" t="s">
        <v>424</v>
      </c>
      <c r="D202" s="228" t="s">
        <v>226</v>
      </c>
      <c r="E202" s="229" t="s">
        <v>2453</v>
      </c>
      <c r="F202" s="230" t="s">
        <v>2454</v>
      </c>
      <c r="G202" s="231" t="s">
        <v>229</v>
      </c>
      <c r="H202" s="232">
        <v>10.08</v>
      </c>
      <c r="I202" s="233"/>
      <c r="J202" s="234">
        <f>ROUND(I202*H202,2)</f>
        <v>0</v>
      </c>
      <c r="K202" s="230" t="s">
        <v>230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231</v>
      </c>
      <c r="AT202" s="239" t="s">
        <v>226</v>
      </c>
      <c r="AU202" s="239" t="s">
        <v>85</v>
      </c>
      <c r="AY202" s="18" t="s">
        <v>224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231</v>
      </c>
      <c r="BM202" s="239" t="s">
        <v>4564</v>
      </c>
    </row>
    <row r="203" s="14" customFormat="1">
      <c r="A203" s="14"/>
      <c r="B203" s="252"/>
      <c r="C203" s="253"/>
      <c r="D203" s="243" t="s">
        <v>233</v>
      </c>
      <c r="E203" s="254" t="s">
        <v>1</v>
      </c>
      <c r="F203" s="255" t="s">
        <v>4565</v>
      </c>
      <c r="G203" s="253"/>
      <c r="H203" s="256">
        <v>10.08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233</v>
      </c>
      <c r="AU203" s="262" t="s">
        <v>85</v>
      </c>
      <c r="AV203" s="14" t="s">
        <v>85</v>
      </c>
      <c r="AW203" s="14" t="s">
        <v>32</v>
      </c>
      <c r="AX203" s="14" t="s">
        <v>76</v>
      </c>
      <c r="AY203" s="262" t="s">
        <v>224</v>
      </c>
    </row>
    <row r="204" s="15" customFormat="1">
      <c r="A204" s="15"/>
      <c r="B204" s="263"/>
      <c r="C204" s="264"/>
      <c r="D204" s="243" t="s">
        <v>233</v>
      </c>
      <c r="E204" s="265" t="s">
        <v>3941</v>
      </c>
      <c r="F204" s="266" t="s">
        <v>237</v>
      </c>
      <c r="G204" s="264"/>
      <c r="H204" s="267">
        <v>10.08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3" t="s">
        <v>233</v>
      </c>
      <c r="AU204" s="273" t="s">
        <v>85</v>
      </c>
      <c r="AV204" s="15" t="s">
        <v>231</v>
      </c>
      <c r="AW204" s="15" t="s">
        <v>32</v>
      </c>
      <c r="AX204" s="15" t="s">
        <v>83</v>
      </c>
      <c r="AY204" s="273" t="s">
        <v>224</v>
      </c>
    </row>
    <row r="205" s="2" customFormat="1" ht="16.5" customHeight="1">
      <c r="A205" s="39"/>
      <c r="B205" s="40"/>
      <c r="C205" s="285" t="s">
        <v>435</v>
      </c>
      <c r="D205" s="285" t="s">
        <v>420</v>
      </c>
      <c r="E205" s="286" t="s">
        <v>2457</v>
      </c>
      <c r="F205" s="287" t="s">
        <v>2458</v>
      </c>
      <c r="G205" s="288" t="s">
        <v>332</v>
      </c>
      <c r="H205" s="289">
        <v>20.16</v>
      </c>
      <c r="I205" s="290"/>
      <c r="J205" s="291">
        <f>ROUND(I205*H205,2)</f>
        <v>0</v>
      </c>
      <c r="K205" s="287" t="s">
        <v>230</v>
      </c>
      <c r="L205" s="292"/>
      <c r="M205" s="293" t="s">
        <v>1</v>
      </c>
      <c r="N205" s="294" t="s">
        <v>41</v>
      </c>
      <c r="O205" s="92"/>
      <c r="P205" s="237">
        <f>O205*H205</f>
        <v>0</v>
      </c>
      <c r="Q205" s="237">
        <v>1</v>
      </c>
      <c r="R205" s="237">
        <f>Q205*H205</f>
        <v>20.16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293</v>
      </c>
      <c r="AT205" s="239" t="s">
        <v>420</v>
      </c>
      <c r="AU205" s="239" t="s">
        <v>85</v>
      </c>
      <c r="AY205" s="18" t="s">
        <v>224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231</v>
      </c>
      <c r="BM205" s="239" t="s">
        <v>4566</v>
      </c>
    </row>
    <row r="206" s="14" customFormat="1">
      <c r="A206" s="14"/>
      <c r="B206" s="252"/>
      <c r="C206" s="253"/>
      <c r="D206" s="243" t="s">
        <v>233</v>
      </c>
      <c r="E206" s="253"/>
      <c r="F206" s="255" t="s">
        <v>4567</v>
      </c>
      <c r="G206" s="253"/>
      <c r="H206" s="256">
        <v>20.16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233</v>
      </c>
      <c r="AU206" s="262" t="s">
        <v>85</v>
      </c>
      <c r="AV206" s="14" t="s">
        <v>85</v>
      </c>
      <c r="AW206" s="14" t="s">
        <v>4</v>
      </c>
      <c r="AX206" s="14" t="s">
        <v>83</v>
      </c>
      <c r="AY206" s="262" t="s">
        <v>224</v>
      </c>
    </row>
    <row r="207" s="12" customFormat="1" ht="22.8" customHeight="1">
      <c r="A207" s="12"/>
      <c r="B207" s="212"/>
      <c r="C207" s="213"/>
      <c r="D207" s="214" t="s">
        <v>75</v>
      </c>
      <c r="E207" s="226" t="s">
        <v>231</v>
      </c>
      <c r="F207" s="226" t="s">
        <v>512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SUM(P208:P210)</f>
        <v>0</v>
      </c>
      <c r="Q207" s="220"/>
      <c r="R207" s="221">
        <f>SUM(R208:R210)</f>
        <v>5.4454175999999999</v>
      </c>
      <c r="S207" s="220"/>
      <c r="T207" s="22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83</v>
      </c>
      <c r="AT207" s="224" t="s">
        <v>75</v>
      </c>
      <c r="AU207" s="224" t="s">
        <v>83</v>
      </c>
      <c r="AY207" s="223" t="s">
        <v>224</v>
      </c>
      <c r="BK207" s="225">
        <f>SUM(BK208:BK210)</f>
        <v>0</v>
      </c>
    </row>
    <row r="208" s="2" customFormat="1" ht="24.15" customHeight="1">
      <c r="A208" s="39"/>
      <c r="B208" s="40"/>
      <c r="C208" s="228" t="s">
        <v>449</v>
      </c>
      <c r="D208" s="228" t="s">
        <v>226</v>
      </c>
      <c r="E208" s="229" t="s">
        <v>2461</v>
      </c>
      <c r="F208" s="230" t="s">
        <v>2462</v>
      </c>
      <c r="G208" s="231" t="s">
        <v>229</v>
      </c>
      <c r="H208" s="232">
        <v>2.8799999999999999</v>
      </c>
      <c r="I208" s="233"/>
      <c r="J208" s="234">
        <f>ROUND(I208*H208,2)</f>
        <v>0</v>
      </c>
      <c r="K208" s="230" t="s">
        <v>230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1.8907700000000001</v>
      </c>
      <c r="R208" s="237">
        <f>Q208*H208</f>
        <v>5.4454175999999999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231</v>
      </c>
      <c r="AT208" s="239" t="s">
        <v>226</v>
      </c>
      <c r="AU208" s="239" t="s">
        <v>85</v>
      </c>
      <c r="AY208" s="18" t="s">
        <v>224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231</v>
      </c>
      <c r="BM208" s="239" t="s">
        <v>4568</v>
      </c>
    </row>
    <row r="209" s="14" customFormat="1">
      <c r="A209" s="14"/>
      <c r="B209" s="252"/>
      <c r="C209" s="253"/>
      <c r="D209" s="243" t="s">
        <v>233</v>
      </c>
      <c r="E209" s="254" t="s">
        <v>1</v>
      </c>
      <c r="F209" s="255" t="s">
        <v>4569</v>
      </c>
      <c r="G209" s="253"/>
      <c r="H209" s="256">
        <v>2.8799999999999999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233</v>
      </c>
      <c r="AU209" s="262" t="s">
        <v>85</v>
      </c>
      <c r="AV209" s="14" t="s">
        <v>85</v>
      </c>
      <c r="AW209" s="14" t="s">
        <v>32</v>
      </c>
      <c r="AX209" s="14" t="s">
        <v>76</v>
      </c>
      <c r="AY209" s="262" t="s">
        <v>224</v>
      </c>
    </row>
    <row r="210" s="15" customFormat="1">
      <c r="A210" s="15"/>
      <c r="B210" s="263"/>
      <c r="C210" s="264"/>
      <c r="D210" s="243" t="s">
        <v>233</v>
      </c>
      <c r="E210" s="265" t="s">
        <v>3943</v>
      </c>
      <c r="F210" s="266" t="s">
        <v>237</v>
      </c>
      <c r="G210" s="264"/>
      <c r="H210" s="267">
        <v>2.8799999999999999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3" t="s">
        <v>233</v>
      </c>
      <c r="AU210" s="273" t="s">
        <v>85</v>
      </c>
      <c r="AV210" s="15" t="s">
        <v>231</v>
      </c>
      <c r="AW210" s="15" t="s">
        <v>32</v>
      </c>
      <c r="AX210" s="15" t="s">
        <v>83</v>
      </c>
      <c r="AY210" s="273" t="s">
        <v>224</v>
      </c>
    </row>
    <row r="211" s="12" customFormat="1" ht="22.8" customHeight="1">
      <c r="A211" s="12"/>
      <c r="B211" s="212"/>
      <c r="C211" s="213"/>
      <c r="D211" s="214" t="s">
        <v>75</v>
      </c>
      <c r="E211" s="226" t="s">
        <v>293</v>
      </c>
      <c r="F211" s="226" t="s">
        <v>909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SUM(P212:P237)</f>
        <v>0</v>
      </c>
      <c r="Q211" s="220"/>
      <c r="R211" s="221">
        <f>SUM(R212:R237)</f>
        <v>0.72960239999999998</v>
      </c>
      <c r="S211" s="220"/>
      <c r="T211" s="222">
        <f>SUM(T212:T237)</f>
        <v>0.013650000000000001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83</v>
      </c>
      <c r="AT211" s="224" t="s">
        <v>75</v>
      </c>
      <c r="AU211" s="224" t="s">
        <v>83</v>
      </c>
      <c r="AY211" s="223" t="s">
        <v>224</v>
      </c>
      <c r="BK211" s="225">
        <f>SUM(BK212:BK237)</f>
        <v>0</v>
      </c>
    </row>
    <row r="212" s="2" customFormat="1" ht="24.15" customHeight="1">
      <c r="A212" s="39"/>
      <c r="B212" s="40"/>
      <c r="C212" s="228" t="s">
        <v>458</v>
      </c>
      <c r="D212" s="228" t="s">
        <v>226</v>
      </c>
      <c r="E212" s="229" t="s">
        <v>4570</v>
      </c>
      <c r="F212" s="230" t="s">
        <v>4571</v>
      </c>
      <c r="G212" s="231" t="s">
        <v>416</v>
      </c>
      <c r="H212" s="232">
        <v>36</v>
      </c>
      <c r="I212" s="233"/>
      <c r="J212" s="234">
        <f>ROUND(I212*H212,2)</f>
        <v>0</v>
      </c>
      <c r="K212" s="230" t="s">
        <v>230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231</v>
      </c>
      <c r="AT212" s="239" t="s">
        <v>226</v>
      </c>
      <c r="AU212" s="239" t="s">
        <v>85</v>
      </c>
      <c r="AY212" s="18" t="s">
        <v>224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231</v>
      </c>
      <c r="BM212" s="239" t="s">
        <v>4572</v>
      </c>
    </row>
    <row r="213" s="2" customFormat="1" ht="24.15" customHeight="1">
      <c r="A213" s="39"/>
      <c r="B213" s="40"/>
      <c r="C213" s="285" t="s">
        <v>462</v>
      </c>
      <c r="D213" s="285" t="s">
        <v>420</v>
      </c>
      <c r="E213" s="286" t="s">
        <v>4573</v>
      </c>
      <c r="F213" s="287" t="s">
        <v>4574</v>
      </c>
      <c r="G213" s="288" t="s">
        <v>416</v>
      </c>
      <c r="H213" s="289">
        <v>36.539999999999999</v>
      </c>
      <c r="I213" s="290"/>
      <c r="J213" s="291">
        <f>ROUND(I213*H213,2)</f>
        <v>0</v>
      </c>
      <c r="K213" s="287" t="s">
        <v>230</v>
      </c>
      <c r="L213" s="292"/>
      <c r="M213" s="293" t="s">
        <v>1</v>
      </c>
      <c r="N213" s="294" t="s">
        <v>41</v>
      </c>
      <c r="O213" s="92"/>
      <c r="P213" s="237">
        <f>O213*H213</f>
        <v>0</v>
      </c>
      <c r="Q213" s="237">
        <v>0.00106</v>
      </c>
      <c r="R213" s="237">
        <f>Q213*H213</f>
        <v>0.0387324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293</v>
      </c>
      <c r="AT213" s="239" t="s">
        <v>420</v>
      </c>
      <c r="AU213" s="239" t="s">
        <v>85</v>
      </c>
      <c r="AY213" s="18" t="s">
        <v>224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231</v>
      </c>
      <c r="BM213" s="239" t="s">
        <v>4575</v>
      </c>
    </row>
    <row r="214" s="14" customFormat="1">
      <c r="A214" s="14"/>
      <c r="B214" s="252"/>
      <c r="C214" s="253"/>
      <c r="D214" s="243" t="s">
        <v>233</v>
      </c>
      <c r="E214" s="253"/>
      <c r="F214" s="255" t="s">
        <v>4576</v>
      </c>
      <c r="G214" s="253"/>
      <c r="H214" s="256">
        <v>36.539999999999999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233</v>
      </c>
      <c r="AU214" s="262" t="s">
        <v>85</v>
      </c>
      <c r="AV214" s="14" t="s">
        <v>85</v>
      </c>
      <c r="AW214" s="14" t="s">
        <v>4</v>
      </c>
      <c r="AX214" s="14" t="s">
        <v>83</v>
      </c>
      <c r="AY214" s="262" t="s">
        <v>224</v>
      </c>
    </row>
    <row r="215" s="2" customFormat="1" ht="21.75" customHeight="1">
      <c r="A215" s="39"/>
      <c r="B215" s="40"/>
      <c r="C215" s="228" t="s">
        <v>470</v>
      </c>
      <c r="D215" s="228" t="s">
        <v>226</v>
      </c>
      <c r="E215" s="229" t="s">
        <v>4577</v>
      </c>
      <c r="F215" s="230" t="s">
        <v>4578</v>
      </c>
      <c r="G215" s="231" t="s">
        <v>416</v>
      </c>
      <c r="H215" s="232">
        <v>19.5</v>
      </c>
      <c r="I215" s="233"/>
      <c r="J215" s="234">
        <f>ROUND(I215*H215,2)</f>
        <v>0</v>
      </c>
      <c r="K215" s="230" t="s">
        <v>230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0.00069999999999999999</v>
      </c>
      <c r="T215" s="238">
        <f>S215*H215</f>
        <v>0.013650000000000001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231</v>
      </c>
      <c r="AT215" s="239" t="s">
        <v>226</v>
      </c>
      <c r="AU215" s="239" t="s">
        <v>85</v>
      </c>
      <c r="AY215" s="18" t="s">
        <v>224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231</v>
      </c>
      <c r="BM215" s="239" t="s">
        <v>4579</v>
      </c>
    </row>
    <row r="216" s="2" customFormat="1" ht="24.15" customHeight="1">
      <c r="A216" s="39"/>
      <c r="B216" s="40"/>
      <c r="C216" s="228" t="s">
        <v>475</v>
      </c>
      <c r="D216" s="228" t="s">
        <v>226</v>
      </c>
      <c r="E216" s="229" t="s">
        <v>4580</v>
      </c>
      <c r="F216" s="230" t="s">
        <v>4581</v>
      </c>
      <c r="G216" s="231" t="s">
        <v>398</v>
      </c>
      <c r="H216" s="232">
        <v>3</v>
      </c>
      <c r="I216" s="233"/>
      <c r="J216" s="234">
        <f>ROUND(I216*H216,2)</f>
        <v>0</v>
      </c>
      <c r="K216" s="230" t="s">
        <v>230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231</v>
      </c>
      <c r="AT216" s="239" t="s">
        <v>226</v>
      </c>
      <c r="AU216" s="239" t="s">
        <v>85</v>
      </c>
      <c r="AY216" s="18" t="s">
        <v>224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231</v>
      </c>
      <c r="BM216" s="239" t="s">
        <v>4582</v>
      </c>
    </row>
    <row r="217" s="2" customFormat="1" ht="16.5" customHeight="1">
      <c r="A217" s="39"/>
      <c r="B217" s="40"/>
      <c r="C217" s="285" t="s">
        <v>480</v>
      </c>
      <c r="D217" s="285" t="s">
        <v>420</v>
      </c>
      <c r="E217" s="286" t="s">
        <v>4583</v>
      </c>
      <c r="F217" s="287" t="s">
        <v>4584</v>
      </c>
      <c r="G217" s="288" t="s">
        <v>398</v>
      </c>
      <c r="H217" s="289">
        <v>3</v>
      </c>
      <c r="I217" s="290"/>
      <c r="J217" s="291">
        <f>ROUND(I217*H217,2)</f>
        <v>0</v>
      </c>
      <c r="K217" s="287" t="s">
        <v>230</v>
      </c>
      <c r="L217" s="292"/>
      <c r="M217" s="293" t="s">
        <v>1</v>
      </c>
      <c r="N217" s="294" t="s">
        <v>41</v>
      </c>
      <c r="O217" s="92"/>
      <c r="P217" s="237">
        <f>O217*H217</f>
        <v>0</v>
      </c>
      <c r="Q217" s="237">
        <v>0.00022000000000000001</v>
      </c>
      <c r="R217" s="237">
        <f>Q217*H217</f>
        <v>0.00066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293</v>
      </c>
      <c r="AT217" s="239" t="s">
        <v>420</v>
      </c>
      <c r="AU217" s="239" t="s">
        <v>85</v>
      </c>
      <c r="AY217" s="18" t="s">
        <v>224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231</v>
      </c>
      <c r="BM217" s="239" t="s">
        <v>4585</v>
      </c>
    </row>
    <row r="218" s="2" customFormat="1" ht="24.15" customHeight="1">
      <c r="A218" s="39"/>
      <c r="B218" s="40"/>
      <c r="C218" s="228" t="s">
        <v>448</v>
      </c>
      <c r="D218" s="228" t="s">
        <v>226</v>
      </c>
      <c r="E218" s="229" t="s">
        <v>4580</v>
      </c>
      <c r="F218" s="230" t="s">
        <v>4581</v>
      </c>
      <c r="G218" s="231" t="s">
        <v>398</v>
      </c>
      <c r="H218" s="232">
        <v>2</v>
      </c>
      <c r="I218" s="233"/>
      <c r="J218" s="234">
        <f>ROUND(I218*H218,2)</f>
        <v>0</v>
      </c>
      <c r="K218" s="230" t="s">
        <v>230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231</v>
      </c>
      <c r="AT218" s="239" t="s">
        <v>226</v>
      </c>
      <c r="AU218" s="239" t="s">
        <v>85</v>
      </c>
      <c r="AY218" s="18" t="s">
        <v>224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231</v>
      </c>
      <c r="BM218" s="239" t="s">
        <v>4586</v>
      </c>
    </row>
    <row r="219" s="2" customFormat="1" ht="16.5" customHeight="1">
      <c r="A219" s="39"/>
      <c r="B219" s="40"/>
      <c r="C219" s="285" t="s">
        <v>505</v>
      </c>
      <c r="D219" s="285" t="s">
        <v>420</v>
      </c>
      <c r="E219" s="286" t="s">
        <v>4587</v>
      </c>
      <c r="F219" s="287" t="s">
        <v>4588</v>
      </c>
      <c r="G219" s="288" t="s">
        <v>398</v>
      </c>
      <c r="H219" s="289">
        <v>1</v>
      </c>
      <c r="I219" s="290"/>
      <c r="J219" s="291">
        <f>ROUND(I219*H219,2)</f>
        <v>0</v>
      </c>
      <c r="K219" s="287" t="s">
        <v>4101</v>
      </c>
      <c r="L219" s="292"/>
      <c r="M219" s="293" t="s">
        <v>1</v>
      </c>
      <c r="N219" s="294" t="s">
        <v>41</v>
      </c>
      <c r="O219" s="92"/>
      <c r="P219" s="237">
        <f>O219*H219</f>
        <v>0</v>
      </c>
      <c r="Q219" s="237">
        <v>0.00042000000000000002</v>
      </c>
      <c r="R219" s="237">
        <f>Q219*H219</f>
        <v>0.00042000000000000002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293</v>
      </c>
      <c r="AT219" s="239" t="s">
        <v>420</v>
      </c>
      <c r="AU219" s="239" t="s">
        <v>85</v>
      </c>
      <c r="AY219" s="18" t="s">
        <v>224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231</v>
      </c>
      <c r="BM219" s="239" t="s">
        <v>4589</v>
      </c>
    </row>
    <row r="220" s="2" customFormat="1" ht="16.5" customHeight="1">
      <c r="A220" s="39"/>
      <c r="B220" s="40"/>
      <c r="C220" s="285" t="s">
        <v>434</v>
      </c>
      <c r="D220" s="285" t="s">
        <v>420</v>
      </c>
      <c r="E220" s="286" t="s">
        <v>4590</v>
      </c>
      <c r="F220" s="287" t="s">
        <v>4591</v>
      </c>
      <c r="G220" s="288" t="s">
        <v>398</v>
      </c>
      <c r="H220" s="289">
        <v>1</v>
      </c>
      <c r="I220" s="290"/>
      <c r="J220" s="291">
        <f>ROUND(I220*H220,2)</f>
        <v>0</v>
      </c>
      <c r="K220" s="287" t="s">
        <v>4101</v>
      </c>
      <c r="L220" s="292"/>
      <c r="M220" s="293" t="s">
        <v>1</v>
      </c>
      <c r="N220" s="294" t="s">
        <v>41</v>
      </c>
      <c r="O220" s="92"/>
      <c r="P220" s="237">
        <f>O220*H220</f>
        <v>0</v>
      </c>
      <c r="Q220" s="237">
        <v>0.00040000000000000002</v>
      </c>
      <c r="R220" s="237">
        <f>Q220*H220</f>
        <v>0.00040000000000000002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293</v>
      </c>
      <c r="AT220" s="239" t="s">
        <v>420</v>
      </c>
      <c r="AU220" s="239" t="s">
        <v>85</v>
      </c>
      <c r="AY220" s="18" t="s">
        <v>224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231</v>
      </c>
      <c r="BM220" s="239" t="s">
        <v>4592</v>
      </c>
    </row>
    <row r="221" s="2" customFormat="1" ht="24.15" customHeight="1">
      <c r="A221" s="39"/>
      <c r="B221" s="40"/>
      <c r="C221" s="228" t="s">
        <v>519</v>
      </c>
      <c r="D221" s="228" t="s">
        <v>226</v>
      </c>
      <c r="E221" s="229" t="s">
        <v>4580</v>
      </c>
      <c r="F221" s="230" t="s">
        <v>4581</v>
      </c>
      <c r="G221" s="231" t="s">
        <v>398</v>
      </c>
      <c r="H221" s="232">
        <v>2</v>
      </c>
      <c r="I221" s="233"/>
      <c r="J221" s="234">
        <f>ROUND(I221*H221,2)</f>
        <v>0</v>
      </c>
      <c r="K221" s="230" t="s">
        <v>230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231</v>
      </c>
      <c r="AT221" s="239" t="s">
        <v>226</v>
      </c>
      <c r="AU221" s="239" t="s">
        <v>85</v>
      </c>
      <c r="AY221" s="18" t="s">
        <v>224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231</v>
      </c>
      <c r="BM221" s="239" t="s">
        <v>4593</v>
      </c>
    </row>
    <row r="222" s="2" customFormat="1" ht="16.5" customHeight="1">
      <c r="A222" s="39"/>
      <c r="B222" s="40"/>
      <c r="C222" s="285" t="s">
        <v>524</v>
      </c>
      <c r="D222" s="285" t="s">
        <v>420</v>
      </c>
      <c r="E222" s="286" t="s">
        <v>4594</v>
      </c>
      <c r="F222" s="287" t="s">
        <v>4595</v>
      </c>
      <c r="G222" s="288" t="s">
        <v>398</v>
      </c>
      <c r="H222" s="289">
        <v>1</v>
      </c>
      <c r="I222" s="290"/>
      <c r="J222" s="291">
        <f>ROUND(I222*H222,2)</f>
        <v>0</v>
      </c>
      <c r="K222" s="287" t="s">
        <v>1</v>
      </c>
      <c r="L222" s="292"/>
      <c r="M222" s="293" t="s">
        <v>1</v>
      </c>
      <c r="N222" s="294" t="s">
        <v>41</v>
      </c>
      <c r="O222" s="92"/>
      <c r="P222" s="237">
        <f>O222*H222</f>
        <v>0</v>
      </c>
      <c r="Q222" s="237">
        <v>0.00019000000000000001</v>
      </c>
      <c r="R222" s="237">
        <f>Q222*H222</f>
        <v>0.00019000000000000001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293</v>
      </c>
      <c r="AT222" s="239" t="s">
        <v>420</v>
      </c>
      <c r="AU222" s="239" t="s">
        <v>85</v>
      </c>
      <c r="AY222" s="18" t="s">
        <v>224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231</v>
      </c>
      <c r="BM222" s="239" t="s">
        <v>4596</v>
      </c>
    </row>
    <row r="223" s="2" customFormat="1" ht="16.5" customHeight="1">
      <c r="A223" s="39"/>
      <c r="B223" s="40"/>
      <c r="C223" s="285" t="s">
        <v>530</v>
      </c>
      <c r="D223" s="285" t="s">
        <v>420</v>
      </c>
      <c r="E223" s="286" t="s">
        <v>4597</v>
      </c>
      <c r="F223" s="287" t="s">
        <v>4598</v>
      </c>
      <c r="G223" s="288" t="s">
        <v>398</v>
      </c>
      <c r="H223" s="289">
        <v>1</v>
      </c>
      <c r="I223" s="290"/>
      <c r="J223" s="291">
        <f>ROUND(I223*H223,2)</f>
        <v>0</v>
      </c>
      <c r="K223" s="287" t="s">
        <v>4101</v>
      </c>
      <c r="L223" s="292"/>
      <c r="M223" s="293" t="s">
        <v>1</v>
      </c>
      <c r="N223" s="294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293</v>
      </c>
      <c r="AT223" s="239" t="s">
        <v>420</v>
      </c>
      <c r="AU223" s="239" t="s">
        <v>85</v>
      </c>
      <c r="AY223" s="18" t="s">
        <v>224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231</v>
      </c>
      <c r="BM223" s="239" t="s">
        <v>4599</v>
      </c>
    </row>
    <row r="224" s="2" customFormat="1" ht="24.15" customHeight="1">
      <c r="A224" s="39"/>
      <c r="B224" s="40"/>
      <c r="C224" s="228" t="s">
        <v>536</v>
      </c>
      <c r="D224" s="228" t="s">
        <v>226</v>
      </c>
      <c r="E224" s="229" t="s">
        <v>4600</v>
      </c>
      <c r="F224" s="230" t="s">
        <v>4601</v>
      </c>
      <c r="G224" s="231" t="s">
        <v>398</v>
      </c>
      <c r="H224" s="232">
        <v>1</v>
      </c>
      <c r="I224" s="233"/>
      <c r="J224" s="234">
        <f>ROUND(I224*H224,2)</f>
        <v>0</v>
      </c>
      <c r="K224" s="230" t="s">
        <v>230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231</v>
      </c>
      <c r="AT224" s="239" t="s">
        <v>226</v>
      </c>
      <c r="AU224" s="239" t="s">
        <v>85</v>
      </c>
      <c r="AY224" s="18" t="s">
        <v>224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231</v>
      </c>
      <c r="BM224" s="239" t="s">
        <v>4602</v>
      </c>
    </row>
    <row r="225" s="2" customFormat="1" ht="16.5" customHeight="1">
      <c r="A225" s="39"/>
      <c r="B225" s="40"/>
      <c r="C225" s="285" t="s">
        <v>540</v>
      </c>
      <c r="D225" s="285" t="s">
        <v>420</v>
      </c>
      <c r="E225" s="286" t="s">
        <v>4603</v>
      </c>
      <c r="F225" s="287" t="s">
        <v>4604</v>
      </c>
      <c r="G225" s="288" t="s">
        <v>398</v>
      </c>
      <c r="H225" s="289">
        <v>1</v>
      </c>
      <c r="I225" s="290"/>
      <c r="J225" s="291">
        <f>ROUND(I225*H225,2)</f>
        <v>0</v>
      </c>
      <c r="K225" s="287" t="s">
        <v>230</v>
      </c>
      <c r="L225" s="292"/>
      <c r="M225" s="293" t="s">
        <v>1</v>
      </c>
      <c r="N225" s="294" t="s">
        <v>41</v>
      </c>
      <c r="O225" s="92"/>
      <c r="P225" s="237">
        <f>O225*H225</f>
        <v>0</v>
      </c>
      <c r="Q225" s="237">
        <v>0.00032000000000000003</v>
      </c>
      <c r="R225" s="237">
        <f>Q225*H225</f>
        <v>0.00032000000000000003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293</v>
      </c>
      <c r="AT225" s="239" t="s">
        <v>420</v>
      </c>
      <c r="AU225" s="239" t="s">
        <v>85</v>
      </c>
      <c r="AY225" s="18" t="s">
        <v>224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231</v>
      </c>
      <c r="BM225" s="239" t="s">
        <v>4605</v>
      </c>
    </row>
    <row r="226" s="2" customFormat="1" ht="21.75" customHeight="1">
      <c r="A226" s="39"/>
      <c r="B226" s="40"/>
      <c r="C226" s="228" t="s">
        <v>547</v>
      </c>
      <c r="D226" s="228" t="s">
        <v>226</v>
      </c>
      <c r="E226" s="229" t="s">
        <v>4606</v>
      </c>
      <c r="F226" s="230" t="s">
        <v>4607</v>
      </c>
      <c r="G226" s="231" t="s">
        <v>398</v>
      </c>
      <c r="H226" s="232">
        <v>1</v>
      </c>
      <c r="I226" s="233"/>
      <c r="J226" s="234">
        <f>ROUND(I226*H226,2)</f>
        <v>0</v>
      </c>
      <c r="K226" s="230" t="s">
        <v>230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0.00072000000000000005</v>
      </c>
      <c r="R226" s="237">
        <f>Q226*H226</f>
        <v>0.00072000000000000005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231</v>
      </c>
      <c r="AT226" s="239" t="s">
        <v>226</v>
      </c>
      <c r="AU226" s="239" t="s">
        <v>85</v>
      </c>
      <c r="AY226" s="18" t="s">
        <v>224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231</v>
      </c>
      <c r="BM226" s="239" t="s">
        <v>4608</v>
      </c>
    </row>
    <row r="227" s="2" customFormat="1" ht="24.15" customHeight="1">
      <c r="A227" s="39"/>
      <c r="B227" s="40"/>
      <c r="C227" s="285" t="s">
        <v>555</v>
      </c>
      <c r="D227" s="285" t="s">
        <v>420</v>
      </c>
      <c r="E227" s="286" t="s">
        <v>4609</v>
      </c>
      <c r="F227" s="287" t="s">
        <v>4610</v>
      </c>
      <c r="G227" s="288" t="s">
        <v>398</v>
      </c>
      <c r="H227" s="289">
        <v>1</v>
      </c>
      <c r="I227" s="290"/>
      <c r="J227" s="291">
        <f>ROUND(I227*H227,2)</f>
        <v>0</v>
      </c>
      <c r="K227" s="287" t="s">
        <v>230</v>
      </c>
      <c r="L227" s="292"/>
      <c r="M227" s="293" t="s">
        <v>1</v>
      </c>
      <c r="N227" s="294" t="s">
        <v>41</v>
      </c>
      <c r="O227" s="92"/>
      <c r="P227" s="237">
        <f>O227*H227</f>
        <v>0</v>
      </c>
      <c r="Q227" s="237">
        <v>0.0091999999999999998</v>
      </c>
      <c r="R227" s="237">
        <f>Q227*H227</f>
        <v>0.0091999999999999998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293</v>
      </c>
      <c r="AT227" s="239" t="s">
        <v>420</v>
      </c>
      <c r="AU227" s="239" t="s">
        <v>85</v>
      </c>
      <c r="AY227" s="18" t="s">
        <v>224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231</v>
      </c>
      <c r="BM227" s="239" t="s">
        <v>4611</v>
      </c>
    </row>
    <row r="228" s="2" customFormat="1" ht="24.15" customHeight="1">
      <c r="A228" s="39"/>
      <c r="B228" s="40"/>
      <c r="C228" s="285" t="s">
        <v>562</v>
      </c>
      <c r="D228" s="285" t="s">
        <v>420</v>
      </c>
      <c r="E228" s="286" t="s">
        <v>4612</v>
      </c>
      <c r="F228" s="287" t="s">
        <v>4613</v>
      </c>
      <c r="G228" s="288" t="s">
        <v>398</v>
      </c>
      <c r="H228" s="289">
        <v>1</v>
      </c>
      <c r="I228" s="290"/>
      <c r="J228" s="291">
        <f>ROUND(I228*H228,2)</f>
        <v>0</v>
      </c>
      <c r="K228" s="287" t="s">
        <v>4101</v>
      </c>
      <c r="L228" s="292"/>
      <c r="M228" s="293" t="s">
        <v>1</v>
      </c>
      <c r="N228" s="294" t="s">
        <v>41</v>
      </c>
      <c r="O228" s="92"/>
      <c r="P228" s="237">
        <f>O228*H228</f>
        <v>0</v>
      </c>
      <c r="Q228" s="237">
        <v>0.0073000000000000001</v>
      </c>
      <c r="R228" s="237">
        <f>Q228*H228</f>
        <v>0.0073000000000000001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293</v>
      </c>
      <c r="AT228" s="239" t="s">
        <v>420</v>
      </c>
      <c r="AU228" s="239" t="s">
        <v>85</v>
      </c>
      <c r="AY228" s="18" t="s">
        <v>224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231</v>
      </c>
      <c r="BM228" s="239" t="s">
        <v>4614</v>
      </c>
    </row>
    <row r="229" s="2" customFormat="1" ht="24.15" customHeight="1">
      <c r="A229" s="39"/>
      <c r="B229" s="40"/>
      <c r="C229" s="228" t="s">
        <v>601</v>
      </c>
      <c r="D229" s="228" t="s">
        <v>226</v>
      </c>
      <c r="E229" s="229" t="s">
        <v>2465</v>
      </c>
      <c r="F229" s="230" t="s">
        <v>2466</v>
      </c>
      <c r="G229" s="231" t="s">
        <v>416</v>
      </c>
      <c r="H229" s="232">
        <v>35</v>
      </c>
      <c r="I229" s="233"/>
      <c r="J229" s="234">
        <f>ROUND(I229*H229,2)</f>
        <v>0</v>
      </c>
      <c r="K229" s="230" t="s">
        <v>230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231</v>
      </c>
      <c r="AT229" s="239" t="s">
        <v>226</v>
      </c>
      <c r="AU229" s="239" t="s">
        <v>85</v>
      </c>
      <c r="AY229" s="18" t="s">
        <v>224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231</v>
      </c>
      <c r="BM229" s="239" t="s">
        <v>4615</v>
      </c>
    </row>
    <row r="230" s="2" customFormat="1" ht="16.5" customHeight="1">
      <c r="A230" s="39"/>
      <c r="B230" s="40"/>
      <c r="C230" s="228" t="s">
        <v>611</v>
      </c>
      <c r="D230" s="228" t="s">
        <v>226</v>
      </c>
      <c r="E230" s="229" t="s">
        <v>2468</v>
      </c>
      <c r="F230" s="230" t="s">
        <v>2469</v>
      </c>
      <c r="G230" s="231" t="s">
        <v>416</v>
      </c>
      <c r="H230" s="232">
        <v>35</v>
      </c>
      <c r="I230" s="233"/>
      <c r="J230" s="234">
        <f>ROUND(I230*H230,2)</f>
        <v>0</v>
      </c>
      <c r="K230" s="230" t="s">
        <v>230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231</v>
      </c>
      <c r="AT230" s="239" t="s">
        <v>226</v>
      </c>
      <c r="AU230" s="239" t="s">
        <v>85</v>
      </c>
      <c r="AY230" s="18" t="s">
        <v>224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231</v>
      </c>
      <c r="BM230" s="239" t="s">
        <v>4616</v>
      </c>
    </row>
    <row r="231" s="2" customFormat="1" ht="33" customHeight="1">
      <c r="A231" s="39"/>
      <c r="B231" s="40"/>
      <c r="C231" s="228" t="s">
        <v>619</v>
      </c>
      <c r="D231" s="228" t="s">
        <v>226</v>
      </c>
      <c r="E231" s="229" t="s">
        <v>4617</v>
      </c>
      <c r="F231" s="230" t="s">
        <v>4618</v>
      </c>
      <c r="G231" s="231" t="s">
        <v>398</v>
      </c>
      <c r="H231" s="232">
        <v>1</v>
      </c>
      <c r="I231" s="233"/>
      <c r="J231" s="234">
        <f>ROUND(I231*H231,2)</f>
        <v>0</v>
      </c>
      <c r="K231" s="230" t="s">
        <v>230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0.43786000000000003</v>
      </c>
      <c r="R231" s="237">
        <f>Q231*H231</f>
        <v>0.43786000000000003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231</v>
      </c>
      <c r="AT231" s="239" t="s">
        <v>226</v>
      </c>
      <c r="AU231" s="239" t="s">
        <v>85</v>
      </c>
      <c r="AY231" s="18" t="s">
        <v>224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231</v>
      </c>
      <c r="BM231" s="239" t="s">
        <v>4619</v>
      </c>
    </row>
    <row r="232" s="2" customFormat="1" ht="24.15" customHeight="1">
      <c r="A232" s="39"/>
      <c r="B232" s="40"/>
      <c r="C232" s="285" t="s">
        <v>394</v>
      </c>
      <c r="D232" s="285" t="s">
        <v>420</v>
      </c>
      <c r="E232" s="286" t="s">
        <v>4620</v>
      </c>
      <c r="F232" s="287" t="s">
        <v>4621</v>
      </c>
      <c r="G232" s="288" t="s">
        <v>398</v>
      </c>
      <c r="H232" s="289">
        <v>1</v>
      </c>
      <c r="I232" s="290"/>
      <c r="J232" s="291">
        <f>ROUND(I232*H232,2)</f>
        <v>0</v>
      </c>
      <c r="K232" s="287" t="s">
        <v>230</v>
      </c>
      <c r="L232" s="292"/>
      <c r="M232" s="293" t="s">
        <v>1</v>
      </c>
      <c r="N232" s="294" t="s">
        <v>41</v>
      </c>
      <c r="O232" s="92"/>
      <c r="P232" s="237">
        <f>O232*H232</f>
        <v>0</v>
      </c>
      <c r="Q232" s="237">
        <v>0.086999999999999994</v>
      </c>
      <c r="R232" s="237">
        <f>Q232*H232</f>
        <v>0.086999999999999994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293</v>
      </c>
      <c r="AT232" s="239" t="s">
        <v>420</v>
      </c>
      <c r="AU232" s="239" t="s">
        <v>85</v>
      </c>
      <c r="AY232" s="18" t="s">
        <v>224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231</v>
      </c>
      <c r="BM232" s="239" t="s">
        <v>4622</v>
      </c>
    </row>
    <row r="233" s="2" customFormat="1" ht="16.5" customHeight="1">
      <c r="A233" s="39"/>
      <c r="B233" s="40"/>
      <c r="C233" s="228" t="s">
        <v>637</v>
      </c>
      <c r="D233" s="228" t="s">
        <v>226</v>
      </c>
      <c r="E233" s="229" t="s">
        <v>4623</v>
      </c>
      <c r="F233" s="230" t="s">
        <v>4624</v>
      </c>
      <c r="G233" s="231" t="s">
        <v>398</v>
      </c>
      <c r="H233" s="232">
        <v>1</v>
      </c>
      <c r="I233" s="233"/>
      <c r="J233" s="234">
        <f>ROUND(I233*H233,2)</f>
        <v>0</v>
      </c>
      <c r="K233" s="230" t="s">
        <v>230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0.12303</v>
      </c>
      <c r="R233" s="237">
        <f>Q233*H233</f>
        <v>0.12303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231</v>
      </c>
      <c r="AT233" s="239" t="s">
        <v>226</v>
      </c>
      <c r="AU233" s="239" t="s">
        <v>85</v>
      </c>
      <c r="AY233" s="18" t="s">
        <v>224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231</v>
      </c>
      <c r="BM233" s="239" t="s">
        <v>4625</v>
      </c>
    </row>
    <row r="234" s="2" customFormat="1" ht="24.15" customHeight="1">
      <c r="A234" s="39"/>
      <c r="B234" s="40"/>
      <c r="C234" s="285" t="s">
        <v>645</v>
      </c>
      <c r="D234" s="285" t="s">
        <v>420</v>
      </c>
      <c r="E234" s="286" t="s">
        <v>4626</v>
      </c>
      <c r="F234" s="287" t="s">
        <v>4627</v>
      </c>
      <c r="G234" s="288" t="s">
        <v>398</v>
      </c>
      <c r="H234" s="289">
        <v>1</v>
      </c>
      <c r="I234" s="290"/>
      <c r="J234" s="291">
        <f>ROUND(I234*H234,2)</f>
        <v>0</v>
      </c>
      <c r="K234" s="287" t="s">
        <v>4101</v>
      </c>
      <c r="L234" s="292"/>
      <c r="M234" s="293" t="s">
        <v>1</v>
      </c>
      <c r="N234" s="294" t="s">
        <v>41</v>
      </c>
      <c r="O234" s="92"/>
      <c r="P234" s="237">
        <f>O234*H234</f>
        <v>0</v>
      </c>
      <c r="Q234" s="237">
        <v>0.012999999999999999</v>
      </c>
      <c r="R234" s="237">
        <f>Q234*H234</f>
        <v>0.012999999999999999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293</v>
      </c>
      <c r="AT234" s="239" t="s">
        <v>420</v>
      </c>
      <c r="AU234" s="239" t="s">
        <v>85</v>
      </c>
      <c r="AY234" s="18" t="s">
        <v>224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231</v>
      </c>
      <c r="BM234" s="239" t="s">
        <v>4628</v>
      </c>
    </row>
    <row r="235" s="2" customFormat="1" ht="24.15" customHeight="1">
      <c r="A235" s="39"/>
      <c r="B235" s="40"/>
      <c r="C235" s="285" t="s">
        <v>654</v>
      </c>
      <c r="D235" s="285" t="s">
        <v>420</v>
      </c>
      <c r="E235" s="286" t="s">
        <v>4629</v>
      </c>
      <c r="F235" s="287" t="s">
        <v>4630</v>
      </c>
      <c r="G235" s="288" t="s">
        <v>398</v>
      </c>
      <c r="H235" s="289">
        <v>1</v>
      </c>
      <c r="I235" s="290"/>
      <c r="J235" s="291">
        <f>ROUND(I235*H235,2)</f>
        <v>0</v>
      </c>
      <c r="K235" s="287" t="s">
        <v>4101</v>
      </c>
      <c r="L235" s="292"/>
      <c r="M235" s="293" t="s">
        <v>1</v>
      </c>
      <c r="N235" s="294" t="s">
        <v>41</v>
      </c>
      <c r="O235" s="92"/>
      <c r="P235" s="237">
        <f>O235*H235</f>
        <v>0</v>
      </c>
      <c r="Q235" s="237">
        <v>0.00064999999999999997</v>
      </c>
      <c r="R235" s="237">
        <f>Q235*H235</f>
        <v>0.00064999999999999997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293</v>
      </c>
      <c r="AT235" s="239" t="s">
        <v>420</v>
      </c>
      <c r="AU235" s="239" t="s">
        <v>85</v>
      </c>
      <c r="AY235" s="18" t="s">
        <v>224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231</v>
      </c>
      <c r="BM235" s="239" t="s">
        <v>4631</v>
      </c>
    </row>
    <row r="236" s="2" customFormat="1" ht="16.5" customHeight="1">
      <c r="A236" s="39"/>
      <c r="B236" s="40"/>
      <c r="C236" s="228" t="s">
        <v>660</v>
      </c>
      <c r="D236" s="228" t="s">
        <v>226</v>
      </c>
      <c r="E236" s="229" t="s">
        <v>2471</v>
      </c>
      <c r="F236" s="230" t="s">
        <v>2472</v>
      </c>
      <c r="G236" s="231" t="s">
        <v>416</v>
      </c>
      <c r="H236" s="232">
        <v>40</v>
      </c>
      <c r="I236" s="233"/>
      <c r="J236" s="234">
        <f>ROUND(I236*H236,2)</f>
        <v>0</v>
      </c>
      <c r="K236" s="230" t="s">
        <v>230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0.00019000000000000001</v>
      </c>
      <c r="R236" s="237">
        <f>Q236*H236</f>
        <v>0.0076000000000000009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231</v>
      </c>
      <c r="AT236" s="239" t="s">
        <v>226</v>
      </c>
      <c r="AU236" s="239" t="s">
        <v>85</v>
      </c>
      <c r="AY236" s="18" t="s">
        <v>224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231</v>
      </c>
      <c r="BM236" s="239" t="s">
        <v>4632</v>
      </c>
    </row>
    <row r="237" s="2" customFormat="1" ht="21.75" customHeight="1">
      <c r="A237" s="39"/>
      <c r="B237" s="40"/>
      <c r="C237" s="228" t="s">
        <v>665</v>
      </c>
      <c r="D237" s="228" t="s">
        <v>226</v>
      </c>
      <c r="E237" s="229" t="s">
        <v>4633</v>
      </c>
      <c r="F237" s="230" t="s">
        <v>4634</v>
      </c>
      <c r="G237" s="231" t="s">
        <v>416</v>
      </c>
      <c r="H237" s="232">
        <v>36</v>
      </c>
      <c r="I237" s="233"/>
      <c r="J237" s="234">
        <f>ROUND(I237*H237,2)</f>
        <v>0</v>
      </c>
      <c r="K237" s="230" t="s">
        <v>230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6.9999999999999994E-05</v>
      </c>
      <c r="R237" s="237">
        <f>Q237*H237</f>
        <v>0.0025199999999999997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231</v>
      </c>
      <c r="AT237" s="239" t="s">
        <v>226</v>
      </c>
      <c r="AU237" s="239" t="s">
        <v>85</v>
      </c>
      <c r="AY237" s="18" t="s">
        <v>224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231</v>
      </c>
      <c r="BM237" s="239" t="s">
        <v>4635</v>
      </c>
    </row>
    <row r="238" s="12" customFormat="1" ht="22.8" customHeight="1">
      <c r="A238" s="12"/>
      <c r="B238" s="212"/>
      <c r="C238" s="213"/>
      <c r="D238" s="214" t="s">
        <v>75</v>
      </c>
      <c r="E238" s="226" t="s">
        <v>1214</v>
      </c>
      <c r="F238" s="226" t="s">
        <v>1215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SUM(P239:P243)</f>
        <v>0</v>
      </c>
      <c r="Q238" s="220"/>
      <c r="R238" s="221">
        <f>SUM(R239:R243)</f>
        <v>0</v>
      </c>
      <c r="S238" s="220"/>
      <c r="T238" s="222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83</v>
      </c>
      <c r="AT238" s="224" t="s">
        <v>75</v>
      </c>
      <c r="AU238" s="224" t="s">
        <v>83</v>
      </c>
      <c r="AY238" s="223" t="s">
        <v>224</v>
      </c>
      <c r="BK238" s="225">
        <f>SUM(BK239:BK243)</f>
        <v>0</v>
      </c>
    </row>
    <row r="239" s="2" customFormat="1" ht="37.8" customHeight="1">
      <c r="A239" s="39"/>
      <c r="B239" s="40"/>
      <c r="C239" s="228" t="s">
        <v>680</v>
      </c>
      <c r="D239" s="228" t="s">
        <v>226</v>
      </c>
      <c r="E239" s="229" t="s">
        <v>4636</v>
      </c>
      <c r="F239" s="230" t="s">
        <v>4637</v>
      </c>
      <c r="G239" s="231" t="s">
        <v>332</v>
      </c>
      <c r="H239" s="232">
        <v>0.014</v>
      </c>
      <c r="I239" s="233"/>
      <c r="J239" s="234">
        <f>ROUND(I239*H239,2)</f>
        <v>0</v>
      </c>
      <c r="K239" s="230" t="s">
        <v>230</v>
      </c>
      <c r="L239" s="45"/>
      <c r="M239" s="235" t="s">
        <v>1</v>
      </c>
      <c r="N239" s="236" t="s">
        <v>41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231</v>
      </c>
      <c r="AT239" s="239" t="s">
        <v>226</v>
      </c>
      <c r="AU239" s="239" t="s">
        <v>85</v>
      </c>
      <c r="AY239" s="18" t="s">
        <v>224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231</v>
      </c>
      <c r="BM239" s="239" t="s">
        <v>4638</v>
      </c>
    </row>
    <row r="240" s="2" customFormat="1" ht="16.5" customHeight="1">
      <c r="A240" s="39"/>
      <c r="B240" s="40"/>
      <c r="C240" s="228" t="s">
        <v>685</v>
      </c>
      <c r="D240" s="228" t="s">
        <v>226</v>
      </c>
      <c r="E240" s="229" t="s">
        <v>4639</v>
      </c>
      <c r="F240" s="230" t="s">
        <v>4640</v>
      </c>
      <c r="G240" s="231" t="s">
        <v>332</v>
      </c>
      <c r="H240" s="232">
        <v>0.014</v>
      </c>
      <c r="I240" s="233"/>
      <c r="J240" s="234">
        <f>ROUND(I240*H240,2)</f>
        <v>0</v>
      </c>
      <c r="K240" s="230" t="s">
        <v>230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231</v>
      </c>
      <c r="AT240" s="239" t="s">
        <v>226</v>
      </c>
      <c r="AU240" s="239" t="s">
        <v>85</v>
      </c>
      <c r="AY240" s="18" t="s">
        <v>224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231</v>
      </c>
      <c r="BM240" s="239" t="s">
        <v>4641</v>
      </c>
    </row>
    <row r="241" s="2" customFormat="1" ht="24.15" customHeight="1">
      <c r="A241" s="39"/>
      <c r="B241" s="40"/>
      <c r="C241" s="228" t="s">
        <v>690</v>
      </c>
      <c r="D241" s="228" t="s">
        <v>226</v>
      </c>
      <c r="E241" s="229" t="s">
        <v>4642</v>
      </c>
      <c r="F241" s="230" t="s">
        <v>4643</v>
      </c>
      <c r="G241" s="231" t="s">
        <v>332</v>
      </c>
      <c r="H241" s="232">
        <v>0.26600000000000001</v>
      </c>
      <c r="I241" s="233"/>
      <c r="J241" s="234">
        <f>ROUND(I241*H241,2)</f>
        <v>0</v>
      </c>
      <c r="K241" s="230" t="s">
        <v>230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231</v>
      </c>
      <c r="AT241" s="239" t="s">
        <v>226</v>
      </c>
      <c r="AU241" s="239" t="s">
        <v>85</v>
      </c>
      <c r="AY241" s="18" t="s">
        <v>224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231</v>
      </c>
      <c r="BM241" s="239" t="s">
        <v>4644</v>
      </c>
    </row>
    <row r="242" s="14" customFormat="1">
      <c r="A242" s="14"/>
      <c r="B242" s="252"/>
      <c r="C242" s="253"/>
      <c r="D242" s="243" t="s">
        <v>233</v>
      </c>
      <c r="E242" s="253"/>
      <c r="F242" s="255" t="s">
        <v>4645</v>
      </c>
      <c r="G242" s="253"/>
      <c r="H242" s="256">
        <v>0.26600000000000001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233</v>
      </c>
      <c r="AU242" s="262" t="s">
        <v>85</v>
      </c>
      <c r="AV242" s="14" t="s">
        <v>85</v>
      </c>
      <c r="AW242" s="14" t="s">
        <v>4</v>
      </c>
      <c r="AX242" s="14" t="s">
        <v>83</v>
      </c>
      <c r="AY242" s="262" t="s">
        <v>224</v>
      </c>
    </row>
    <row r="243" s="2" customFormat="1" ht="24.15" customHeight="1">
      <c r="A243" s="39"/>
      <c r="B243" s="40"/>
      <c r="C243" s="228" t="s">
        <v>695</v>
      </c>
      <c r="D243" s="228" t="s">
        <v>226</v>
      </c>
      <c r="E243" s="229" t="s">
        <v>4646</v>
      </c>
      <c r="F243" s="230" t="s">
        <v>4647</v>
      </c>
      <c r="G243" s="231" t="s">
        <v>332</v>
      </c>
      <c r="H243" s="232">
        <v>0.014</v>
      </c>
      <c r="I243" s="233"/>
      <c r="J243" s="234">
        <f>ROUND(I243*H243,2)</f>
        <v>0</v>
      </c>
      <c r="K243" s="230" t="s">
        <v>230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231</v>
      </c>
      <c r="AT243" s="239" t="s">
        <v>226</v>
      </c>
      <c r="AU243" s="239" t="s">
        <v>85</v>
      </c>
      <c r="AY243" s="18" t="s">
        <v>224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231</v>
      </c>
      <c r="BM243" s="239" t="s">
        <v>4648</v>
      </c>
    </row>
    <row r="244" s="12" customFormat="1" ht="22.8" customHeight="1">
      <c r="A244" s="12"/>
      <c r="B244" s="212"/>
      <c r="C244" s="213"/>
      <c r="D244" s="214" t="s">
        <v>75</v>
      </c>
      <c r="E244" s="226" t="s">
        <v>1233</v>
      </c>
      <c r="F244" s="226" t="s">
        <v>1234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P245</f>
        <v>0</v>
      </c>
      <c r="Q244" s="220"/>
      <c r="R244" s="221">
        <f>R245</f>
        <v>0</v>
      </c>
      <c r="S244" s="220"/>
      <c r="T244" s="222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83</v>
      </c>
      <c r="AT244" s="224" t="s">
        <v>75</v>
      </c>
      <c r="AU244" s="224" t="s">
        <v>83</v>
      </c>
      <c r="AY244" s="223" t="s">
        <v>224</v>
      </c>
      <c r="BK244" s="225">
        <f>BK245</f>
        <v>0</v>
      </c>
    </row>
    <row r="245" s="2" customFormat="1" ht="24.15" customHeight="1">
      <c r="A245" s="39"/>
      <c r="B245" s="40"/>
      <c r="C245" s="228" t="s">
        <v>700</v>
      </c>
      <c r="D245" s="228" t="s">
        <v>226</v>
      </c>
      <c r="E245" s="229" t="s">
        <v>2484</v>
      </c>
      <c r="F245" s="230" t="s">
        <v>2485</v>
      </c>
      <c r="G245" s="231" t="s">
        <v>332</v>
      </c>
      <c r="H245" s="232">
        <v>31.876999999999999</v>
      </c>
      <c r="I245" s="233"/>
      <c r="J245" s="234">
        <f>ROUND(I245*H245,2)</f>
        <v>0</v>
      </c>
      <c r="K245" s="230" t="s">
        <v>230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231</v>
      </c>
      <c r="AT245" s="239" t="s">
        <v>226</v>
      </c>
      <c r="AU245" s="239" t="s">
        <v>85</v>
      </c>
      <c r="AY245" s="18" t="s">
        <v>224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231</v>
      </c>
      <c r="BM245" s="239" t="s">
        <v>4649</v>
      </c>
    </row>
    <row r="246" s="12" customFormat="1" ht="25.92" customHeight="1">
      <c r="A246" s="12"/>
      <c r="B246" s="212"/>
      <c r="C246" s="213"/>
      <c r="D246" s="214" t="s">
        <v>75</v>
      </c>
      <c r="E246" s="215" t="s">
        <v>4342</v>
      </c>
      <c r="F246" s="215" t="s">
        <v>141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P247</f>
        <v>0</v>
      </c>
      <c r="Q246" s="220"/>
      <c r="R246" s="221">
        <f>R247</f>
        <v>0</v>
      </c>
      <c r="S246" s="220"/>
      <c r="T246" s="222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264</v>
      </c>
      <c r="AT246" s="224" t="s">
        <v>75</v>
      </c>
      <c r="AU246" s="224" t="s">
        <v>76</v>
      </c>
      <c r="AY246" s="223" t="s">
        <v>224</v>
      </c>
      <c r="BK246" s="225">
        <f>BK247</f>
        <v>0</v>
      </c>
    </row>
    <row r="247" s="12" customFormat="1" ht="22.8" customHeight="1">
      <c r="A247" s="12"/>
      <c r="B247" s="212"/>
      <c r="C247" s="213"/>
      <c r="D247" s="214" t="s">
        <v>75</v>
      </c>
      <c r="E247" s="226" t="s">
        <v>4343</v>
      </c>
      <c r="F247" s="226" t="s">
        <v>4344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SUM(P248:P249)</f>
        <v>0</v>
      </c>
      <c r="Q247" s="220"/>
      <c r="R247" s="221">
        <f>SUM(R248:R249)</f>
        <v>0</v>
      </c>
      <c r="S247" s="220"/>
      <c r="T247" s="222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264</v>
      </c>
      <c r="AT247" s="224" t="s">
        <v>75</v>
      </c>
      <c r="AU247" s="224" t="s">
        <v>83</v>
      </c>
      <c r="AY247" s="223" t="s">
        <v>224</v>
      </c>
      <c r="BK247" s="225">
        <f>SUM(BK248:BK249)</f>
        <v>0</v>
      </c>
    </row>
    <row r="248" s="2" customFormat="1" ht="16.5" customHeight="1">
      <c r="A248" s="39"/>
      <c r="B248" s="40"/>
      <c r="C248" s="228" t="s">
        <v>705</v>
      </c>
      <c r="D248" s="228" t="s">
        <v>226</v>
      </c>
      <c r="E248" s="229" t="s">
        <v>4345</v>
      </c>
      <c r="F248" s="230" t="s">
        <v>4346</v>
      </c>
      <c r="G248" s="231" t="s">
        <v>3053</v>
      </c>
      <c r="H248" s="232">
        <v>1</v>
      </c>
      <c r="I248" s="233"/>
      <c r="J248" s="234">
        <f>ROUND(I248*H248,2)</f>
        <v>0</v>
      </c>
      <c r="K248" s="230" t="s">
        <v>230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4347</v>
      </c>
      <c r="AT248" s="239" t="s">
        <v>226</v>
      </c>
      <c r="AU248" s="239" t="s">
        <v>85</v>
      </c>
      <c r="AY248" s="18" t="s">
        <v>224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4347</v>
      </c>
      <c r="BM248" s="239" t="s">
        <v>4650</v>
      </c>
    </row>
    <row r="249" s="2" customFormat="1" ht="16.5" customHeight="1">
      <c r="A249" s="39"/>
      <c r="B249" s="40"/>
      <c r="C249" s="228" t="s">
        <v>729</v>
      </c>
      <c r="D249" s="228" t="s">
        <v>226</v>
      </c>
      <c r="E249" s="229" t="s">
        <v>4349</v>
      </c>
      <c r="F249" s="230" t="s">
        <v>4350</v>
      </c>
      <c r="G249" s="231" t="s">
        <v>3053</v>
      </c>
      <c r="H249" s="232">
        <v>1</v>
      </c>
      <c r="I249" s="233"/>
      <c r="J249" s="234">
        <f>ROUND(I249*H249,2)</f>
        <v>0</v>
      </c>
      <c r="K249" s="230" t="s">
        <v>230</v>
      </c>
      <c r="L249" s="45"/>
      <c r="M249" s="299" t="s">
        <v>1</v>
      </c>
      <c r="N249" s="300" t="s">
        <v>41</v>
      </c>
      <c r="O249" s="301"/>
      <c r="P249" s="302">
        <f>O249*H249</f>
        <v>0</v>
      </c>
      <c r="Q249" s="302">
        <v>0</v>
      </c>
      <c r="R249" s="302">
        <f>Q249*H249</f>
        <v>0</v>
      </c>
      <c r="S249" s="302">
        <v>0</v>
      </c>
      <c r="T249" s="30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4347</v>
      </c>
      <c r="AT249" s="239" t="s">
        <v>226</v>
      </c>
      <c r="AU249" s="239" t="s">
        <v>85</v>
      </c>
      <c r="AY249" s="18" t="s">
        <v>224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4347</v>
      </c>
      <c r="BM249" s="239" t="s">
        <v>4651</v>
      </c>
    </row>
    <row r="250" s="2" customFormat="1" ht="6.96" customHeight="1">
      <c r="A250" s="39"/>
      <c r="B250" s="67"/>
      <c r="C250" s="68"/>
      <c r="D250" s="68"/>
      <c r="E250" s="68"/>
      <c r="F250" s="68"/>
      <c r="G250" s="68"/>
      <c r="H250" s="68"/>
      <c r="I250" s="68"/>
      <c r="J250" s="68"/>
      <c r="K250" s="68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iVkgSUcTDNF3UxLyT/S0i/WLfd3yrFLJ86hzoHhdv+0MKabkq1IYJJnj9klQniFc7bHMoM1V2adrkKp5MTCgAQ==" hashValue="2WCbA9r4y0Ow7YJ6tqN/HE8b2t/ORbU2zjYS8Mms8a2PAiMgllvcUpwLASgpmy6OhBBrwsDg5vMWjPlOp5eSSA==" algorithmName="SHA-512" password="CC35"/>
  <autoFilter ref="C123:K24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  <c r="AZ2" s="147" t="s">
        <v>4021</v>
      </c>
      <c r="BA2" s="147" t="s">
        <v>1</v>
      </c>
      <c r="BB2" s="147" t="s">
        <v>1</v>
      </c>
      <c r="BC2" s="147" t="s">
        <v>4652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4024</v>
      </c>
      <c r="BA3" s="147" t="s">
        <v>1</v>
      </c>
      <c r="BB3" s="147" t="s">
        <v>1</v>
      </c>
      <c r="BC3" s="147" t="s">
        <v>4652</v>
      </c>
      <c r="BD3" s="147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4653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11. 1. 2023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ROUND((SUM(BE122:BE184)),  2)</f>
        <v>0</v>
      </c>
      <c r="G33" s="39"/>
      <c r="H33" s="39"/>
      <c r="I33" s="166">
        <v>0.20999999999999999</v>
      </c>
      <c r="J33" s="165">
        <f>ROUND(((SUM(BE122:BE184))*I33),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ROUND((SUM(BF122:BF184)),  2)</f>
        <v>0</v>
      </c>
      <c r="G34" s="39"/>
      <c r="H34" s="39"/>
      <c r="I34" s="166">
        <v>0.12</v>
      </c>
      <c r="J34" s="165">
        <f>ROUND(((SUM(BF122:BF184))*I34),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ROUND((SUM(BG122:BG184)),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ROUND((SUM(BH122:BH184)),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ROUND((SUM(BI122:BI184)),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009 - SO09 Úprava veřejného vodovodu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11. 1. 2023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Ing.arch.Petr Klier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177</v>
      </c>
      <c r="D94" s="187"/>
      <c r="E94" s="187"/>
      <c r="F94" s="187"/>
      <c r="G94" s="187"/>
      <c r="H94" s="187"/>
      <c r="I94" s="187"/>
      <c r="J94" s="188" t="s">
        <v>178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179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180</v>
      </c>
    </row>
    <row r="97" s="9" customFormat="1" ht="24.96" customHeight="1">
      <c r="A97" s="9"/>
      <c r="B97" s="190"/>
      <c r="C97" s="191"/>
      <c r="D97" s="192" t="s">
        <v>181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182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185</v>
      </c>
      <c r="E99" s="198"/>
      <c r="F99" s="198"/>
      <c r="G99" s="198"/>
      <c r="H99" s="198"/>
      <c r="I99" s="198"/>
      <c r="J99" s="199">
        <f>J156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187</v>
      </c>
      <c r="E100" s="198"/>
      <c r="F100" s="198"/>
      <c r="G100" s="198"/>
      <c r="H100" s="198"/>
      <c r="I100" s="198"/>
      <c r="J100" s="199">
        <f>J161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189</v>
      </c>
      <c r="E101" s="198"/>
      <c r="F101" s="198"/>
      <c r="G101" s="198"/>
      <c r="H101" s="198"/>
      <c r="I101" s="198"/>
      <c r="J101" s="199">
        <f>J177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190</v>
      </c>
      <c r="E102" s="198"/>
      <c r="F102" s="198"/>
      <c r="G102" s="198"/>
      <c r="H102" s="198"/>
      <c r="I102" s="198"/>
      <c r="J102" s="199">
        <f>J183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Rekonstrukce sportovně - kulturního areálu TJ Juřina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009 - SO09 Úprava veřejného vodovodu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Valašské Meziříčí</v>
      </c>
      <c r="G116" s="41"/>
      <c r="H116" s="41"/>
      <c r="I116" s="33" t="s">
        <v>22</v>
      </c>
      <c r="J116" s="80" t="str">
        <f>IF(J12="","",J12)</f>
        <v>11. 1. 2023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Město Valašské Meziříčí</v>
      </c>
      <c r="G118" s="41"/>
      <c r="H118" s="41"/>
      <c r="I118" s="33" t="s">
        <v>30</v>
      </c>
      <c r="J118" s="37" t="str">
        <f>E21</f>
        <v>Ing.arch.Petr Klier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Fajfrová Irena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210</v>
      </c>
      <c r="D121" s="204" t="s">
        <v>61</v>
      </c>
      <c r="E121" s="204" t="s">
        <v>57</v>
      </c>
      <c r="F121" s="204" t="s">
        <v>58</v>
      </c>
      <c r="G121" s="204" t="s">
        <v>211</v>
      </c>
      <c r="H121" s="204" t="s">
        <v>212</v>
      </c>
      <c r="I121" s="204" t="s">
        <v>213</v>
      </c>
      <c r="J121" s="204" t="s">
        <v>178</v>
      </c>
      <c r="K121" s="205" t="s">
        <v>214</v>
      </c>
      <c r="L121" s="206"/>
      <c r="M121" s="101" t="s">
        <v>1</v>
      </c>
      <c r="N121" s="102" t="s">
        <v>40</v>
      </c>
      <c r="O121" s="102" t="s">
        <v>215</v>
      </c>
      <c r="P121" s="102" t="s">
        <v>216</v>
      </c>
      <c r="Q121" s="102" t="s">
        <v>217</v>
      </c>
      <c r="R121" s="102" t="s">
        <v>218</v>
      </c>
      <c r="S121" s="102" t="s">
        <v>219</v>
      </c>
      <c r="T121" s="103" t="s">
        <v>220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221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15.00739224</v>
      </c>
      <c r="S122" s="105"/>
      <c r="T122" s="210">
        <f>T123</f>
        <v>0.082299999999999998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222</v>
      </c>
      <c r="F123" s="215" t="s">
        <v>223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P124+P156+P161+P177+P183</f>
        <v>0</v>
      </c>
      <c r="Q123" s="220"/>
      <c r="R123" s="221">
        <f>R124+R156+R161+R177+R183</f>
        <v>15.00739224</v>
      </c>
      <c r="S123" s="220"/>
      <c r="T123" s="222">
        <f>T124+T156+T161+T177+T183</f>
        <v>0.082299999999999998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83</v>
      </c>
      <c r="AT123" s="224" t="s">
        <v>75</v>
      </c>
      <c r="AU123" s="224" t="s">
        <v>76</v>
      </c>
      <c r="AY123" s="223" t="s">
        <v>224</v>
      </c>
      <c r="BK123" s="225">
        <f>BK124+BK156+BK161+BK177+BK183</f>
        <v>0</v>
      </c>
    </row>
    <row r="124" s="12" customFormat="1" ht="22.8" customHeight="1">
      <c r="A124" s="12"/>
      <c r="B124" s="212"/>
      <c r="C124" s="213"/>
      <c r="D124" s="214" t="s">
        <v>75</v>
      </c>
      <c r="E124" s="226" t="s">
        <v>83</v>
      </c>
      <c r="F124" s="226" t="s">
        <v>225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SUM(P125:P155)</f>
        <v>0</v>
      </c>
      <c r="Q124" s="220"/>
      <c r="R124" s="221">
        <f>SUM(R125:R155)</f>
        <v>14.4224</v>
      </c>
      <c r="S124" s="220"/>
      <c r="T124" s="222">
        <f>SUM(T125:T155)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83</v>
      </c>
      <c r="AT124" s="224" t="s">
        <v>75</v>
      </c>
      <c r="AU124" s="224" t="s">
        <v>83</v>
      </c>
      <c r="AY124" s="223" t="s">
        <v>224</v>
      </c>
      <c r="BK124" s="225">
        <f>SUM(BK125:BK155)</f>
        <v>0</v>
      </c>
    </row>
    <row r="125" s="2" customFormat="1" ht="33" customHeight="1">
      <c r="A125" s="39"/>
      <c r="B125" s="40"/>
      <c r="C125" s="228" t="s">
        <v>83</v>
      </c>
      <c r="D125" s="228" t="s">
        <v>226</v>
      </c>
      <c r="E125" s="229" t="s">
        <v>4654</v>
      </c>
      <c r="F125" s="230" t="s">
        <v>4655</v>
      </c>
      <c r="G125" s="231" t="s">
        <v>229</v>
      </c>
      <c r="H125" s="232">
        <v>3.6000000000000001</v>
      </c>
      <c r="I125" s="233"/>
      <c r="J125" s="234">
        <f>ROUND(I125*H125,2)</f>
        <v>0</v>
      </c>
      <c r="K125" s="230" t="s">
        <v>230</v>
      </c>
      <c r="L125" s="45"/>
      <c r="M125" s="235" t="s">
        <v>1</v>
      </c>
      <c r="N125" s="236" t="s">
        <v>41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231</v>
      </c>
      <c r="AT125" s="239" t="s">
        <v>226</v>
      </c>
      <c r="AU125" s="239" t="s">
        <v>85</v>
      </c>
      <c r="AY125" s="18" t="s">
        <v>224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83</v>
      </c>
      <c r="BK125" s="240">
        <f>ROUND(I125*H125,2)</f>
        <v>0</v>
      </c>
      <c r="BL125" s="18" t="s">
        <v>231</v>
      </c>
      <c r="BM125" s="239" t="s">
        <v>4656</v>
      </c>
    </row>
    <row r="126" s="13" customFormat="1">
      <c r="A126" s="13"/>
      <c r="B126" s="241"/>
      <c r="C126" s="242"/>
      <c r="D126" s="243" t="s">
        <v>233</v>
      </c>
      <c r="E126" s="244" t="s">
        <v>1</v>
      </c>
      <c r="F126" s="245" t="s">
        <v>4657</v>
      </c>
      <c r="G126" s="242"/>
      <c r="H126" s="244" t="s">
        <v>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233</v>
      </c>
      <c r="AU126" s="251" t="s">
        <v>85</v>
      </c>
      <c r="AV126" s="13" t="s">
        <v>83</v>
      </c>
      <c r="AW126" s="13" t="s">
        <v>32</v>
      </c>
      <c r="AX126" s="13" t="s">
        <v>76</v>
      </c>
      <c r="AY126" s="251" t="s">
        <v>224</v>
      </c>
    </row>
    <row r="127" s="14" customFormat="1">
      <c r="A127" s="14"/>
      <c r="B127" s="252"/>
      <c r="C127" s="253"/>
      <c r="D127" s="243" t="s">
        <v>233</v>
      </c>
      <c r="E127" s="254" t="s">
        <v>4024</v>
      </c>
      <c r="F127" s="255" t="s">
        <v>4658</v>
      </c>
      <c r="G127" s="253"/>
      <c r="H127" s="256">
        <v>7.2000000000000002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2" t="s">
        <v>233</v>
      </c>
      <c r="AU127" s="262" t="s">
        <v>85</v>
      </c>
      <c r="AV127" s="14" t="s">
        <v>85</v>
      </c>
      <c r="AW127" s="14" t="s">
        <v>32</v>
      </c>
      <c r="AX127" s="14" t="s">
        <v>76</v>
      </c>
      <c r="AY127" s="262" t="s">
        <v>224</v>
      </c>
    </row>
    <row r="128" s="14" customFormat="1">
      <c r="A128" s="14"/>
      <c r="B128" s="252"/>
      <c r="C128" s="253"/>
      <c r="D128" s="243" t="s">
        <v>233</v>
      </c>
      <c r="E128" s="254" t="s">
        <v>1</v>
      </c>
      <c r="F128" s="255" t="s">
        <v>4659</v>
      </c>
      <c r="G128" s="253"/>
      <c r="H128" s="256">
        <v>3.6000000000000001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233</v>
      </c>
      <c r="AU128" s="262" t="s">
        <v>85</v>
      </c>
      <c r="AV128" s="14" t="s">
        <v>85</v>
      </c>
      <c r="AW128" s="14" t="s">
        <v>32</v>
      </c>
      <c r="AX128" s="14" t="s">
        <v>83</v>
      </c>
      <c r="AY128" s="262" t="s">
        <v>224</v>
      </c>
    </row>
    <row r="129" s="2" customFormat="1" ht="24.15" customHeight="1">
      <c r="A129" s="39"/>
      <c r="B129" s="40"/>
      <c r="C129" s="228" t="s">
        <v>85</v>
      </c>
      <c r="D129" s="228" t="s">
        <v>226</v>
      </c>
      <c r="E129" s="229" t="s">
        <v>3659</v>
      </c>
      <c r="F129" s="230" t="s">
        <v>3660</v>
      </c>
      <c r="G129" s="231" t="s">
        <v>229</v>
      </c>
      <c r="H129" s="232">
        <v>3.6000000000000001</v>
      </c>
      <c r="I129" s="233"/>
      <c r="J129" s="234">
        <f>ROUND(I129*H129,2)</f>
        <v>0</v>
      </c>
      <c r="K129" s="230" t="s">
        <v>230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231</v>
      </c>
      <c r="AT129" s="239" t="s">
        <v>226</v>
      </c>
      <c r="AU129" s="239" t="s">
        <v>85</v>
      </c>
      <c r="AY129" s="18" t="s">
        <v>224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231</v>
      </c>
      <c r="BM129" s="239" t="s">
        <v>4660</v>
      </c>
    </row>
    <row r="130" s="13" customFormat="1">
      <c r="A130" s="13"/>
      <c r="B130" s="241"/>
      <c r="C130" s="242"/>
      <c r="D130" s="243" t="s">
        <v>233</v>
      </c>
      <c r="E130" s="244" t="s">
        <v>1</v>
      </c>
      <c r="F130" s="245" t="s">
        <v>4661</v>
      </c>
      <c r="G130" s="242"/>
      <c r="H130" s="244" t="s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233</v>
      </c>
      <c r="AU130" s="251" t="s">
        <v>85</v>
      </c>
      <c r="AV130" s="13" t="s">
        <v>83</v>
      </c>
      <c r="AW130" s="13" t="s">
        <v>32</v>
      </c>
      <c r="AX130" s="13" t="s">
        <v>76</v>
      </c>
      <c r="AY130" s="251" t="s">
        <v>224</v>
      </c>
    </row>
    <row r="131" s="14" customFormat="1">
      <c r="A131" s="14"/>
      <c r="B131" s="252"/>
      <c r="C131" s="253"/>
      <c r="D131" s="243" t="s">
        <v>233</v>
      </c>
      <c r="E131" s="254" t="s">
        <v>4021</v>
      </c>
      <c r="F131" s="255" t="s">
        <v>4658</v>
      </c>
      <c r="G131" s="253"/>
      <c r="H131" s="256">
        <v>7.2000000000000002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233</v>
      </c>
      <c r="AU131" s="262" t="s">
        <v>85</v>
      </c>
      <c r="AV131" s="14" t="s">
        <v>85</v>
      </c>
      <c r="AW131" s="14" t="s">
        <v>32</v>
      </c>
      <c r="AX131" s="14" t="s">
        <v>76</v>
      </c>
      <c r="AY131" s="262" t="s">
        <v>224</v>
      </c>
    </row>
    <row r="132" s="14" customFormat="1">
      <c r="A132" s="14"/>
      <c r="B132" s="252"/>
      <c r="C132" s="253"/>
      <c r="D132" s="243" t="s">
        <v>233</v>
      </c>
      <c r="E132" s="254" t="s">
        <v>1</v>
      </c>
      <c r="F132" s="255" t="s">
        <v>4662</v>
      </c>
      <c r="G132" s="253"/>
      <c r="H132" s="256">
        <v>3.6000000000000001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233</v>
      </c>
      <c r="AU132" s="262" t="s">
        <v>85</v>
      </c>
      <c r="AV132" s="14" t="s">
        <v>85</v>
      </c>
      <c r="AW132" s="14" t="s">
        <v>32</v>
      </c>
      <c r="AX132" s="14" t="s">
        <v>83</v>
      </c>
      <c r="AY132" s="262" t="s">
        <v>224</v>
      </c>
    </row>
    <row r="133" s="2" customFormat="1" ht="33" customHeight="1">
      <c r="A133" s="39"/>
      <c r="B133" s="40"/>
      <c r="C133" s="228" t="s">
        <v>243</v>
      </c>
      <c r="D133" s="228" t="s">
        <v>226</v>
      </c>
      <c r="E133" s="229" t="s">
        <v>4663</v>
      </c>
      <c r="F133" s="230" t="s">
        <v>4664</v>
      </c>
      <c r="G133" s="231" t="s">
        <v>229</v>
      </c>
      <c r="H133" s="232">
        <v>3.6000000000000001</v>
      </c>
      <c r="I133" s="233"/>
      <c r="J133" s="234">
        <f>ROUND(I133*H133,2)</f>
        <v>0</v>
      </c>
      <c r="K133" s="230" t="s">
        <v>230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231</v>
      </c>
      <c r="AT133" s="239" t="s">
        <v>226</v>
      </c>
      <c r="AU133" s="239" t="s">
        <v>85</v>
      </c>
      <c r="AY133" s="18" t="s">
        <v>224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231</v>
      </c>
      <c r="BM133" s="239" t="s">
        <v>4665</v>
      </c>
    </row>
    <row r="134" s="14" customFormat="1">
      <c r="A134" s="14"/>
      <c r="B134" s="252"/>
      <c r="C134" s="253"/>
      <c r="D134" s="243" t="s">
        <v>233</v>
      </c>
      <c r="E134" s="254" t="s">
        <v>1</v>
      </c>
      <c r="F134" s="255" t="s">
        <v>4659</v>
      </c>
      <c r="G134" s="253"/>
      <c r="H134" s="256">
        <v>3.6000000000000001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233</v>
      </c>
      <c r="AU134" s="262" t="s">
        <v>85</v>
      </c>
      <c r="AV134" s="14" t="s">
        <v>85</v>
      </c>
      <c r="AW134" s="14" t="s">
        <v>32</v>
      </c>
      <c r="AX134" s="14" t="s">
        <v>83</v>
      </c>
      <c r="AY134" s="262" t="s">
        <v>224</v>
      </c>
    </row>
    <row r="135" s="2" customFormat="1" ht="24.15" customHeight="1">
      <c r="A135" s="39"/>
      <c r="B135" s="40"/>
      <c r="C135" s="228" t="s">
        <v>231</v>
      </c>
      <c r="D135" s="228" t="s">
        <v>226</v>
      </c>
      <c r="E135" s="229" t="s">
        <v>4393</v>
      </c>
      <c r="F135" s="230" t="s">
        <v>4394</v>
      </c>
      <c r="G135" s="231" t="s">
        <v>229</v>
      </c>
      <c r="H135" s="232">
        <v>3.6000000000000001</v>
      </c>
      <c r="I135" s="233"/>
      <c r="J135" s="234">
        <f>ROUND(I135*H135,2)</f>
        <v>0</v>
      </c>
      <c r="K135" s="230" t="s">
        <v>230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231</v>
      </c>
      <c r="AT135" s="239" t="s">
        <v>226</v>
      </c>
      <c r="AU135" s="239" t="s">
        <v>85</v>
      </c>
      <c r="AY135" s="18" t="s">
        <v>224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231</v>
      </c>
      <c r="BM135" s="239" t="s">
        <v>4666</v>
      </c>
    </row>
    <row r="136" s="14" customFormat="1">
      <c r="A136" s="14"/>
      <c r="B136" s="252"/>
      <c r="C136" s="253"/>
      <c r="D136" s="243" t="s">
        <v>233</v>
      </c>
      <c r="E136" s="254" t="s">
        <v>1</v>
      </c>
      <c r="F136" s="255" t="s">
        <v>4662</v>
      </c>
      <c r="G136" s="253"/>
      <c r="H136" s="256">
        <v>3.6000000000000001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233</v>
      </c>
      <c r="AU136" s="262" t="s">
        <v>85</v>
      </c>
      <c r="AV136" s="14" t="s">
        <v>85</v>
      </c>
      <c r="AW136" s="14" t="s">
        <v>32</v>
      </c>
      <c r="AX136" s="14" t="s">
        <v>83</v>
      </c>
      <c r="AY136" s="262" t="s">
        <v>224</v>
      </c>
    </row>
    <row r="137" s="2" customFormat="1" ht="21.75" customHeight="1">
      <c r="A137" s="39"/>
      <c r="B137" s="40"/>
      <c r="C137" s="228" t="s">
        <v>264</v>
      </c>
      <c r="D137" s="228" t="s">
        <v>226</v>
      </c>
      <c r="E137" s="229" t="s">
        <v>3664</v>
      </c>
      <c r="F137" s="230" t="s">
        <v>3665</v>
      </c>
      <c r="G137" s="231" t="s">
        <v>296</v>
      </c>
      <c r="H137" s="232">
        <v>32</v>
      </c>
      <c r="I137" s="233"/>
      <c r="J137" s="234">
        <f>ROUND(I137*H137,2)</f>
        <v>0</v>
      </c>
      <c r="K137" s="230" t="s">
        <v>230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0.00069999999999999999</v>
      </c>
      <c r="R137" s="237">
        <f>Q137*H137</f>
        <v>0.0224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231</v>
      </c>
      <c r="AT137" s="239" t="s">
        <v>226</v>
      </c>
      <c r="AU137" s="239" t="s">
        <v>85</v>
      </c>
      <c r="AY137" s="18" t="s">
        <v>224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231</v>
      </c>
      <c r="BM137" s="239" t="s">
        <v>4667</v>
      </c>
    </row>
    <row r="138" s="14" customFormat="1">
      <c r="A138" s="14"/>
      <c r="B138" s="252"/>
      <c r="C138" s="253"/>
      <c r="D138" s="243" t="s">
        <v>233</v>
      </c>
      <c r="E138" s="254" t="s">
        <v>1</v>
      </c>
      <c r="F138" s="255" t="s">
        <v>4668</v>
      </c>
      <c r="G138" s="253"/>
      <c r="H138" s="256">
        <v>32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233</v>
      </c>
      <c r="AU138" s="262" t="s">
        <v>85</v>
      </c>
      <c r="AV138" s="14" t="s">
        <v>85</v>
      </c>
      <c r="AW138" s="14" t="s">
        <v>32</v>
      </c>
      <c r="AX138" s="14" t="s">
        <v>83</v>
      </c>
      <c r="AY138" s="262" t="s">
        <v>224</v>
      </c>
    </row>
    <row r="139" s="2" customFormat="1" ht="16.5" customHeight="1">
      <c r="A139" s="39"/>
      <c r="B139" s="40"/>
      <c r="C139" s="228" t="s">
        <v>270</v>
      </c>
      <c r="D139" s="228" t="s">
        <v>226</v>
      </c>
      <c r="E139" s="229" t="s">
        <v>3668</v>
      </c>
      <c r="F139" s="230" t="s">
        <v>3669</v>
      </c>
      <c r="G139" s="231" t="s">
        <v>296</v>
      </c>
      <c r="H139" s="232">
        <v>32</v>
      </c>
      <c r="I139" s="233"/>
      <c r="J139" s="234">
        <f>ROUND(I139*H139,2)</f>
        <v>0</v>
      </c>
      <c r="K139" s="230" t="s">
        <v>230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231</v>
      </c>
      <c r="AT139" s="239" t="s">
        <v>226</v>
      </c>
      <c r="AU139" s="239" t="s">
        <v>85</v>
      </c>
      <c r="AY139" s="18" t="s">
        <v>224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231</v>
      </c>
      <c r="BM139" s="239" t="s">
        <v>4669</v>
      </c>
    </row>
    <row r="140" s="2" customFormat="1" ht="33" customHeight="1">
      <c r="A140" s="39"/>
      <c r="B140" s="40"/>
      <c r="C140" s="228" t="s">
        <v>275</v>
      </c>
      <c r="D140" s="228" t="s">
        <v>226</v>
      </c>
      <c r="E140" s="229" t="s">
        <v>2432</v>
      </c>
      <c r="F140" s="230" t="s">
        <v>2433</v>
      </c>
      <c r="G140" s="231" t="s">
        <v>229</v>
      </c>
      <c r="H140" s="232">
        <v>3.6000000000000001</v>
      </c>
      <c r="I140" s="233"/>
      <c r="J140" s="234">
        <f>ROUND(I140*H140,2)</f>
        <v>0</v>
      </c>
      <c r="K140" s="230" t="s">
        <v>230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231</v>
      </c>
      <c r="AT140" s="239" t="s">
        <v>226</v>
      </c>
      <c r="AU140" s="239" t="s">
        <v>85</v>
      </c>
      <c r="AY140" s="18" t="s">
        <v>224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231</v>
      </c>
      <c r="BM140" s="239" t="s">
        <v>4670</v>
      </c>
    </row>
    <row r="141" s="14" customFormat="1">
      <c r="A141" s="14"/>
      <c r="B141" s="252"/>
      <c r="C141" s="253"/>
      <c r="D141" s="243" t="s">
        <v>233</v>
      </c>
      <c r="E141" s="254" t="s">
        <v>1</v>
      </c>
      <c r="F141" s="255" t="s">
        <v>4662</v>
      </c>
      <c r="G141" s="253"/>
      <c r="H141" s="256">
        <v>3.6000000000000001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233</v>
      </c>
      <c r="AU141" s="262" t="s">
        <v>85</v>
      </c>
      <c r="AV141" s="14" t="s">
        <v>85</v>
      </c>
      <c r="AW141" s="14" t="s">
        <v>32</v>
      </c>
      <c r="AX141" s="14" t="s">
        <v>83</v>
      </c>
      <c r="AY141" s="262" t="s">
        <v>224</v>
      </c>
    </row>
    <row r="142" s="2" customFormat="1" ht="37.8" customHeight="1">
      <c r="A142" s="39"/>
      <c r="B142" s="40"/>
      <c r="C142" s="228" t="s">
        <v>293</v>
      </c>
      <c r="D142" s="228" t="s">
        <v>226</v>
      </c>
      <c r="E142" s="229" t="s">
        <v>2437</v>
      </c>
      <c r="F142" s="230" t="s">
        <v>2438</v>
      </c>
      <c r="G142" s="231" t="s">
        <v>229</v>
      </c>
      <c r="H142" s="232">
        <v>36</v>
      </c>
      <c r="I142" s="233"/>
      <c r="J142" s="234">
        <f>ROUND(I142*H142,2)</f>
        <v>0</v>
      </c>
      <c r="K142" s="230" t="s">
        <v>230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231</v>
      </c>
      <c r="AT142" s="239" t="s">
        <v>226</v>
      </c>
      <c r="AU142" s="239" t="s">
        <v>85</v>
      </c>
      <c r="AY142" s="18" t="s">
        <v>224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231</v>
      </c>
      <c r="BM142" s="239" t="s">
        <v>4671</v>
      </c>
    </row>
    <row r="143" s="14" customFormat="1">
      <c r="A143" s="14"/>
      <c r="B143" s="252"/>
      <c r="C143" s="253"/>
      <c r="D143" s="243" t="s">
        <v>233</v>
      </c>
      <c r="E143" s="254" t="s">
        <v>1</v>
      </c>
      <c r="F143" s="255" t="s">
        <v>4672</v>
      </c>
      <c r="G143" s="253"/>
      <c r="H143" s="256">
        <v>36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233</v>
      </c>
      <c r="AU143" s="262" t="s">
        <v>85</v>
      </c>
      <c r="AV143" s="14" t="s">
        <v>85</v>
      </c>
      <c r="AW143" s="14" t="s">
        <v>32</v>
      </c>
      <c r="AX143" s="14" t="s">
        <v>83</v>
      </c>
      <c r="AY143" s="262" t="s">
        <v>224</v>
      </c>
    </row>
    <row r="144" s="2" customFormat="1" ht="33" customHeight="1">
      <c r="A144" s="39"/>
      <c r="B144" s="40"/>
      <c r="C144" s="228" t="s">
        <v>303</v>
      </c>
      <c r="D144" s="228" t="s">
        <v>226</v>
      </c>
      <c r="E144" s="229" t="s">
        <v>4078</v>
      </c>
      <c r="F144" s="230" t="s">
        <v>4079</v>
      </c>
      <c r="G144" s="231" t="s">
        <v>229</v>
      </c>
      <c r="H144" s="232">
        <v>3.6000000000000001</v>
      </c>
      <c r="I144" s="233"/>
      <c r="J144" s="234">
        <f>ROUND(I144*H144,2)</f>
        <v>0</v>
      </c>
      <c r="K144" s="230" t="s">
        <v>230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231</v>
      </c>
      <c r="AT144" s="239" t="s">
        <v>226</v>
      </c>
      <c r="AU144" s="239" t="s">
        <v>85</v>
      </c>
      <c r="AY144" s="18" t="s">
        <v>224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231</v>
      </c>
      <c r="BM144" s="239" t="s">
        <v>4673</v>
      </c>
    </row>
    <row r="145" s="14" customFormat="1">
      <c r="A145" s="14"/>
      <c r="B145" s="252"/>
      <c r="C145" s="253"/>
      <c r="D145" s="243" t="s">
        <v>233</v>
      </c>
      <c r="E145" s="254" t="s">
        <v>1</v>
      </c>
      <c r="F145" s="255" t="s">
        <v>4662</v>
      </c>
      <c r="G145" s="253"/>
      <c r="H145" s="256">
        <v>3.6000000000000001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233</v>
      </c>
      <c r="AU145" s="262" t="s">
        <v>85</v>
      </c>
      <c r="AV145" s="14" t="s">
        <v>85</v>
      </c>
      <c r="AW145" s="14" t="s">
        <v>32</v>
      </c>
      <c r="AX145" s="14" t="s">
        <v>83</v>
      </c>
      <c r="AY145" s="262" t="s">
        <v>224</v>
      </c>
    </row>
    <row r="146" s="2" customFormat="1" ht="37.8" customHeight="1">
      <c r="A146" s="39"/>
      <c r="B146" s="40"/>
      <c r="C146" s="228" t="s">
        <v>316</v>
      </c>
      <c r="D146" s="228" t="s">
        <v>226</v>
      </c>
      <c r="E146" s="229" t="s">
        <v>4081</v>
      </c>
      <c r="F146" s="230" t="s">
        <v>4082</v>
      </c>
      <c r="G146" s="231" t="s">
        <v>229</v>
      </c>
      <c r="H146" s="232">
        <v>36</v>
      </c>
      <c r="I146" s="233"/>
      <c r="J146" s="234">
        <f>ROUND(I146*H146,2)</f>
        <v>0</v>
      </c>
      <c r="K146" s="230" t="s">
        <v>230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231</v>
      </c>
      <c r="AT146" s="239" t="s">
        <v>226</v>
      </c>
      <c r="AU146" s="239" t="s">
        <v>85</v>
      </c>
      <c r="AY146" s="18" t="s">
        <v>224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231</v>
      </c>
      <c r="BM146" s="239" t="s">
        <v>4674</v>
      </c>
    </row>
    <row r="147" s="14" customFormat="1">
      <c r="A147" s="14"/>
      <c r="B147" s="252"/>
      <c r="C147" s="253"/>
      <c r="D147" s="243" t="s">
        <v>233</v>
      </c>
      <c r="E147" s="254" t="s">
        <v>1</v>
      </c>
      <c r="F147" s="255" t="s">
        <v>4672</v>
      </c>
      <c r="G147" s="253"/>
      <c r="H147" s="256">
        <v>36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233</v>
      </c>
      <c r="AU147" s="262" t="s">
        <v>85</v>
      </c>
      <c r="AV147" s="14" t="s">
        <v>85</v>
      </c>
      <c r="AW147" s="14" t="s">
        <v>32</v>
      </c>
      <c r="AX147" s="14" t="s">
        <v>83</v>
      </c>
      <c r="AY147" s="262" t="s">
        <v>224</v>
      </c>
    </row>
    <row r="148" s="2" customFormat="1" ht="33" customHeight="1">
      <c r="A148" s="39"/>
      <c r="B148" s="40"/>
      <c r="C148" s="228" t="s">
        <v>321</v>
      </c>
      <c r="D148" s="228" t="s">
        <v>226</v>
      </c>
      <c r="E148" s="229" t="s">
        <v>2441</v>
      </c>
      <c r="F148" s="230" t="s">
        <v>2442</v>
      </c>
      <c r="G148" s="231" t="s">
        <v>332</v>
      </c>
      <c r="H148" s="232">
        <v>14.4</v>
      </c>
      <c r="I148" s="233"/>
      <c r="J148" s="234">
        <f>ROUND(I148*H148,2)</f>
        <v>0</v>
      </c>
      <c r="K148" s="230" t="s">
        <v>230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231</v>
      </c>
      <c r="AT148" s="239" t="s">
        <v>226</v>
      </c>
      <c r="AU148" s="239" t="s">
        <v>85</v>
      </c>
      <c r="AY148" s="18" t="s">
        <v>224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231</v>
      </c>
      <c r="BM148" s="239" t="s">
        <v>4675</v>
      </c>
    </row>
    <row r="149" s="14" customFormat="1">
      <c r="A149" s="14"/>
      <c r="B149" s="252"/>
      <c r="C149" s="253"/>
      <c r="D149" s="243" t="s">
        <v>233</v>
      </c>
      <c r="E149" s="254" t="s">
        <v>1</v>
      </c>
      <c r="F149" s="255" t="s">
        <v>4676</v>
      </c>
      <c r="G149" s="253"/>
      <c r="H149" s="256">
        <v>14.4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233</v>
      </c>
      <c r="AU149" s="262" t="s">
        <v>85</v>
      </c>
      <c r="AV149" s="14" t="s">
        <v>85</v>
      </c>
      <c r="AW149" s="14" t="s">
        <v>32</v>
      </c>
      <c r="AX149" s="14" t="s">
        <v>83</v>
      </c>
      <c r="AY149" s="262" t="s">
        <v>224</v>
      </c>
    </row>
    <row r="150" s="2" customFormat="1" ht="16.5" customHeight="1">
      <c r="A150" s="39"/>
      <c r="B150" s="40"/>
      <c r="C150" s="228" t="s">
        <v>8</v>
      </c>
      <c r="D150" s="228" t="s">
        <v>226</v>
      </c>
      <c r="E150" s="229" t="s">
        <v>2445</v>
      </c>
      <c r="F150" s="230" t="s">
        <v>2446</v>
      </c>
      <c r="G150" s="231" t="s">
        <v>229</v>
      </c>
      <c r="H150" s="232">
        <v>7.2000000000000002</v>
      </c>
      <c r="I150" s="233"/>
      <c r="J150" s="234">
        <f>ROUND(I150*H150,2)</f>
        <v>0</v>
      </c>
      <c r="K150" s="230" t="s">
        <v>230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231</v>
      </c>
      <c r="AT150" s="239" t="s">
        <v>226</v>
      </c>
      <c r="AU150" s="239" t="s">
        <v>85</v>
      </c>
      <c r="AY150" s="18" t="s">
        <v>224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231</v>
      </c>
      <c r="BM150" s="239" t="s">
        <v>4677</v>
      </c>
    </row>
    <row r="151" s="14" customFormat="1">
      <c r="A151" s="14"/>
      <c r="B151" s="252"/>
      <c r="C151" s="253"/>
      <c r="D151" s="243" t="s">
        <v>233</v>
      </c>
      <c r="E151" s="254" t="s">
        <v>1</v>
      </c>
      <c r="F151" s="255" t="s">
        <v>4021</v>
      </c>
      <c r="G151" s="253"/>
      <c r="H151" s="256">
        <v>7.2000000000000002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233</v>
      </c>
      <c r="AU151" s="262" t="s">
        <v>85</v>
      </c>
      <c r="AV151" s="14" t="s">
        <v>85</v>
      </c>
      <c r="AW151" s="14" t="s">
        <v>32</v>
      </c>
      <c r="AX151" s="14" t="s">
        <v>83</v>
      </c>
      <c r="AY151" s="262" t="s">
        <v>224</v>
      </c>
    </row>
    <row r="152" s="2" customFormat="1" ht="24.15" customHeight="1">
      <c r="A152" s="39"/>
      <c r="B152" s="40"/>
      <c r="C152" s="228" t="s">
        <v>329</v>
      </c>
      <c r="D152" s="228" t="s">
        <v>226</v>
      </c>
      <c r="E152" s="229" t="s">
        <v>2449</v>
      </c>
      <c r="F152" s="230" t="s">
        <v>2450</v>
      </c>
      <c r="G152" s="231" t="s">
        <v>229</v>
      </c>
      <c r="H152" s="232">
        <v>14.4</v>
      </c>
      <c r="I152" s="233"/>
      <c r="J152" s="234">
        <f>ROUND(I152*H152,2)</f>
        <v>0</v>
      </c>
      <c r="K152" s="230" t="s">
        <v>230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231</v>
      </c>
      <c r="AT152" s="239" t="s">
        <v>226</v>
      </c>
      <c r="AU152" s="239" t="s">
        <v>85</v>
      </c>
      <c r="AY152" s="18" t="s">
        <v>224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231</v>
      </c>
      <c r="BM152" s="239" t="s">
        <v>4678</v>
      </c>
    </row>
    <row r="153" s="14" customFormat="1">
      <c r="A153" s="14"/>
      <c r="B153" s="252"/>
      <c r="C153" s="253"/>
      <c r="D153" s="243" t="s">
        <v>233</v>
      </c>
      <c r="E153" s="254" t="s">
        <v>1</v>
      </c>
      <c r="F153" s="255" t="s">
        <v>4679</v>
      </c>
      <c r="G153" s="253"/>
      <c r="H153" s="256">
        <v>14.4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233</v>
      </c>
      <c r="AU153" s="262" t="s">
        <v>85</v>
      </c>
      <c r="AV153" s="14" t="s">
        <v>85</v>
      </c>
      <c r="AW153" s="14" t="s">
        <v>32</v>
      </c>
      <c r="AX153" s="14" t="s">
        <v>83</v>
      </c>
      <c r="AY153" s="262" t="s">
        <v>224</v>
      </c>
    </row>
    <row r="154" s="2" customFormat="1" ht="16.5" customHeight="1">
      <c r="A154" s="39"/>
      <c r="B154" s="40"/>
      <c r="C154" s="285" t="s">
        <v>337</v>
      </c>
      <c r="D154" s="285" t="s">
        <v>420</v>
      </c>
      <c r="E154" s="286" t="s">
        <v>4131</v>
      </c>
      <c r="F154" s="287" t="s">
        <v>4132</v>
      </c>
      <c r="G154" s="288" t="s">
        <v>332</v>
      </c>
      <c r="H154" s="289">
        <v>14.4</v>
      </c>
      <c r="I154" s="290"/>
      <c r="J154" s="291">
        <f>ROUND(I154*H154,2)</f>
        <v>0</v>
      </c>
      <c r="K154" s="287" t="s">
        <v>230</v>
      </c>
      <c r="L154" s="292"/>
      <c r="M154" s="293" t="s">
        <v>1</v>
      </c>
      <c r="N154" s="294" t="s">
        <v>41</v>
      </c>
      <c r="O154" s="92"/>
      <c r="P154" s="237">
        <f>O154*H154</f>
        <v>0</v>
      </c>
      <c r="Q154" s="237">
        <v>1</v>
      </c>
      <c r="R154" s="237">
        <f>Q154*H154</f>
        <v>14.4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293</v>
      </c>
      <c r="AT154" s="239" t="s">
        <v>420</v>
      </c>
      <c r="AU154" s="239" t="s">
        <v>85</v>
      </c>
      <c r="AY154" s="18" t="s">
        <v>224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231</v>
      </c>
      <c r="BM154" s="239" t="s">
        <v>4680</v>
      </c>
    </row>
    <row r="155" s="14" customFormat="1">
      <c r="A155" s="14"/>
      <c r="B155" s="252"/>
      <c r="C155" s="253"/>
      <c r="D155" s="243" t="s">
        <v>233</v>
      </c>
      <c r="E155" s="254" t="s">
        <v>1</v>
      </c>
      <c r="F155" s="255" t="s">
        <v>4676</v>
      </c>
      <c r="G155" s="253"/>
      <c r="H155" s="256">
        <v>14.4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233</v>
      </c>
      <c r="AU155" s="262" t="s">
        <v>85</v>
      </c>
      <c r="AV155" s="14" t="s">
        <v>85</v>
      </c>
      <c r="AW155" s="14" t="s">
        <v>32</v>
      </c>
      <c r="AX155" s="14" t="s">
        <v>83</v>
      </c>
      <c r="AY155" s="262" t="s">
        <v>224</v>
      </c>
    </row>
    <row r="156" s="12" customFormat="1" ht="22.8" customHeight="1">
      <c r="A156" s="12"/>
      <c r="B156" s="212"/>
      <c r="C156" s="213"/>
      <c r="D156" s="214" t="s">
        <v>75</v>
      </c>
      <c r="E156" s="226" t="s">
        <v>231</v>
      </c>
      <c r="F156" s="226" t="s">
        <v>512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SUM(P157:P160)</f>
        <v>0</v>
      </c>
      <c r="Q156" s="220"/>
      <c r="R156" s="221">
        <f>SUM(R157:R160)</f>
        <v>0.18550223999999999</v>
      </c>
      <c r="S156" s="220"/>
      <c r="T156" s="222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83</v>
      </c>
      <c r="AT156" s="224" t="s">
        <v>75</v>
      </c>
      <c r="AU156" s="224" t="s">
        <v>83</v>
      </c>
      <c r="AY156" s="223" t="s">
        <v>224</v>
      </c>
      <c r="BK156" s="225">
        <f>SUM(BK157:BK160)</f>
        <v>0</v>
      </c>
    </row>
    <row r="157" s="2" customFormat="1" ht="24.15" customHeight="1">
      <c r="A157" s="39"/>
      <c r="B157" s="40"/>
      <c r="C157" s="228" t="s">
        <v>355</v>
      </c>
      <c r="D157" s="228" t="s">
        <v>226</v>
      </c>
      <c r="E157" s="229" t="s">
        <v>4681</v>
      </c>
      <c r="F157" s="230" t="s">
        <v>4682</v>
      </c>
      <c r="G157" s="231" t="s">
        <v>229</v>
      </c>
      <c r="H157" s="232">
        <v>0.071999999999999995</v>
      </c>
      <c r="I157" s="233"/>
      <c r="J157" s="234">
        <f>ROUND(I157*H157,2)</f>
        <v>0</v>
      </c>
      <c r="K157" s="230" t="s">
        <v>230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2.5018699999999998</v>
      </c>
      <c r="R157" s="237">
        <f>Q157*H157</f>
        <v>0.18013463999999999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231</v>
      </c>
      <c r="AT157" s="239" t="s">
        <v>226</v>
      </c>
      <c r="AU157" s="239" t="s">
        <v>85</v>
      </c>
      <c r="AY157" s="18" t="s">
        <v>224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231</v>
      </c>
      <c r="BM157" s="239" t="s">
        <v>4683</v>
      </c>
    </row>
    <row r="158" s="14" customFormat="1">
      <c r="A158" s="14"/>
      <c r="B158" s="252"/>
      <c r="C158" s="253"/>
      <c r="D158" s="243" t="s">
        <v>233</v>
      </c>
      <c r="E158" s="254" t="s">
        <v>1</v>
      </c>
      <c r="F158" s="255" t="s">
        <v>4684</v>
      </c>
      <c r="G158" s="253"/>
      <c r="H158" s="256">
        <v>0.071999999999999995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233</v>
      </c>
      <c r="AU158" s="262" t="s">
        <v>85</v>
      </c>
      <c r="AV158" s="14" t="s">
        <v>85</v>
      </c>
      <c r="AW158" s="14" t="s">
        <v>32</v>
      </c>
      <c r="AX158" s="14" t="s">
        <v>83</v>
      </c>
      <c r="AY158" s="262" t="s">
        <v>224</v>
      </c>
    </row>
    <row r="159" s="2" customFormat="1" ht="16.5" customHeight="1">
      <c r="A159" s="39"/>
      <c r="B159" s="40"/>
      <c r="C159" s="228" t="s">
        <v>363</v>
      </c>
      <c r="D159" s="228" t="s">
        <v>226</v>
      </c>
      <c r="E159" s="229" t="s">
        <v>4685</v>
      </c>
      <c r="F159" s="230" t="s">
        <v>4686</v>
      </c>
      <c r="G159" s="231" t="s">
        <v>296</v>
      </c>
      <c r="H159" s="232">
        <v>0.83999999999999997</v>
      </c>
      <c r="I159" s="233"/>
      <c r="J159" s="234">
        <f>ROUND(I159*H159,2)</f>
        <v>0</v>
      </c>
      <c r="K159" s="230" t="s">
        <v>230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0.0063899999999999998</v>
      </c>
      <c r="R159" s="237">
        <f>Q159*H159</f>
        <v>0.0053675999999999993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231</v>
      </c>
      <c r="AT159" s="239" t="s">
        <v>226</v>
      </c>
      <c r="AU159" s="239" t="s">
        <v>85</v>
      </c>
      <c r="AY159" s="18" t="s">
        <v>224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231</v>
      </c>
      <c r="BM159" s="239" t="s">
        <v>4687</v>
      </c>
    </row>
    <row r="160" s="14" customFormat="1">
      <c r="A160" s="14"/>
      <c r="B160" s="252"/>
      <c r="C160" s="253"/>
      <c r="D160" s="243" t="s">
        <v>233</v>
      </c>
      <c r="E160" s="254" t="s">
        <v>1</v>
      </c>
      <c r="F160" s="255" t="s">
        <v>4688</v>
      </c>
      <c r="G160" s="253"/>
      <c r="H160" s="256">
        <v>0.83999999999999997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233</v>
      </c>
      <c r="AU160" s="262" t="s">
        <v>85</v>
      </c>
      <c r="AV160" s="14" t="s">
        <v>85</v>
      </c>
      <c r="AW160" s="14" t="s">
        <v>32</v>
      </c>
      <c r="AX160" s="14" t="s">
        <v>83</v>
      </c>
      <c r="AY160" s="262" t="s">
        <v>224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293</v>
      </c>
      <c r="F161" s="226" t="s">
        <v>909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SUM(P162:P176)</f>
        <v>0</v>
      </c>
      <c r="Q161" s="220"/>
      <c r="R161" s="221">
        <f>SUM(R162:R176)</f>
        <v>0.39948999999999996</v>
      </c>
      <c r="S161" s="220"/>
      <c r="T161" s="222">
        <f>SUM(T162:T176)</f>
        <v>0.082299999999999998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75</v>
      </c>
      <c r="AU161" s="224" t="s">
        <v>83</v>
      </c>
      <c r="AY161" s="223" t="s">
        <v>224</v>
      </c>
      <c r="BK161" s="225">
        <f>SUM(BK162:BK176)</f>
        <v>0</v>
      </c>
    </row>
    <row r="162" s="2" customFormat="1" ht="24.15" customHeight="1">
      <c r="A162" s="39"/>
      <c r="B162" s="40"/>
      <c r="C162" s="228" t="s">
        <v>369</v>
      </c>
      <c r="D162" s="228" t="s">
        <v>226</v>
      </c>
      <c r="E162" s="229" t="s">
        <v>4689</v>
      </c>
      <c r="F162" s="230" t="s">
        <v>4690</v>
      </c>
      <c r="G162" s="231" t="s">
        <v>398</v>
      </c>
      <c r="H162" s="232">
        <v>1</v>
      </c>
      <c r="I162" s="233"/>
      <c r="J162" s="234">
        <f>ROUND(I162*H162,2)</f>
        <v>0</v>
      </c>
      <c r="K162" s="230" t="s">
        <v>230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231</v>
      </c>
      <c r="AT162" s="239" t="s">
        <v>226</v>
      </c>
      <c r="AU162" s="239" t="s">
        <v>85</v>
      </c>
      <c r="AY162" s="18" t="s">
        <v>224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231</v>
      </c>
      <c r="BM162" s="239" t="s">
        <v>4691</v>
      </c>
    </row>
    <row r="163" s="2" customFormat="1" ht="24.15" customHeight="1">
      <c r="A163" s="39"/>
      <c r="B163" s="40"/>
      <c r="C163" s="285" t="s">
        <v>378</v>
      </c>
      <c r="D163" s="285" t="s">
        <v>420</v>
      </c>
      <c r="E163" s="286" t="s">
        <v>4692</v>
      </c>
      <c r="F163" s="287" t="s">
        <v>4693</v>
      </c>
      <c r="G163" s="288" t="s">
        <v>398</v>
      </c>
      <c r="H163" s="289">
        <v>1</v>
      </c>
      <c r="I163" s="290"/>
      <c r="J163" s="291">
        <f>ROUND(I163*H163,2)</f>
        <v>0</v>
      </c>
      <c r="K163" s="287" t="s">
        <v>1</v>
      </c>
      <c r="L163" s="292"/>
      <c r="M163" s="293" t="s">
        <v>1</v>
      </c>
      <c r="N163" s="294" t="s">
        <v>41</v>
      </c>
      <c r="O163" s="92"/>
      <c r="P163" s="237">
        <f>O163*H163</f>
        <v>0</v>
      </c>
      <c r="Q163" s="237">
        <v>0.01</v>
      </c>
      <c r="R163" s="237">
        <f>Q163*H163</f>
        <v>0.01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293</v>
      </c>
      <c r="AT163" s="239" t="s">
        <v>420</v>
      </c>
      <c r="AU163" s="239" t="s">
        <v>85</v>
      </c>
      <c r="AY163" s="18" t="s">
        <v>224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231</v>
      </c>
      <c r="BM163" s="239" t="s">
        <v>4694</v>
      </c>
    </row>
    <row r="164" s="2" customFormat="1" ht="24.15" customHeight="1">
      <c r="A164" s="39"/>
      <c r="B164" s="40"/>
      <c r="C164" s="228" t="s">
        <v>395</v>
      </c>
      <c r="D164" s="228" t="s">
        <v>226</v>
      </c>
      <c r="E164" s="229" t="s">
        <v>4695</v>
      </c>
      <c r="F164" s="230" t="s">
        <v>4696</v>
      </c>
      <c r="G164" s="231" t="s">
        <v>398</v>
      </c>
      <c r="H164" s="232">
        <v>1</v>
      </c>
      <c r="I164" s="233"/>
      <c r="J164" s="234">
        <f>ROUND(I164*H164,2)</f>
        <v>0</v>
      </c>
      <c r="K164" s="230" t="s">
        <v>230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0.00167</v>
      </c>
      <c r="R164" s="237">
        <f>Q164*H164</f>
        <v>0.00167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231</v>
      </c>
      <c r="AT164" s="239" t="s">
        <v>226</v>
      </c>
      <c r="AU164" s="239" t="s">
        <v>85</v>
      </c>
      <c r="AY164" s="18" t="s">
        <v>224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231</v>
      </c>
      <c r="BM164" s="239" t="s">
        <v>4697</v>
      </c>
    </row>
    <row r="165" s="2" customFormat="1" ht="24.15" customHeight="1">
      <c r="A165" s="39"/>
      <c r="B165" s="40"/>
      <c r="C165" s="285" t="s">
        <v>401</v>
      </c>
      <c r="D165" s="285" t="s">
        <v>420</v>
      </c>
      <c r="E165" s="286" t="s">
        <v>4698</v>
      </c>
      <c r="F165" s="287" t="s">
        <v>4699</v>
      </c>
      <c r="G165" s="288" t="s">
        <v>398</v>
      </c>
      <c r="H165" s="289">
        <v>1</v>
      </c>
      <c r="I165" s="290"/>
      <c r="J165" s="291">
        <f>ROUND(I165*H165,2)</f>
        <v>0</v>
      </c>
      <c r="K165" s="287" t="s">
        <v>230</v>
      </c>
      <c r="L165" s="292"/>
      <c r="M165" s="293" t="s">
        <v>1</v>
      </c>
      <c r="N165" s="294" t="s">
        <v>41</v>
      </c>
      <c r="O165" s="92"/>
      <c r="P165" s="237">
        <f>O165*H165</f>
        <v>0</v>
      </c>
      <c r="Q165" s="237">
        <v>0.0080999999999999996</v>
      </c>
      <c r="R165" s="237">
        <f>Q165*H165</f>
        <v>0.0080999999999999996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293</v>
      </c>
      <c r="AT165" s="239" t="s">
        <v>420</v>
      </c>
      <c r="AU165" s="239" t="s">
        <v>85</v>
      </c>
      <c r="AY165" s="18" t="s">
        <v>224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231</v>
      </c>
      <c r="BM165" s="239" t="s">
        <v>4700</v>
      </c>
    </row>
    <row r="166" s="2" customFormat="1" ht="24.15" customHeight="1">
      <c r="A166" s="39"/>
      <c r="B166" s="40"/>
      <c r="C166" s="228" t="s">
        <v>7</v>
      </c>
      <c r="D166" s="228" t="s">
        <v>226</v>
      </c>
      <c r="E166" s="229" t="s">
        <v>4701</v>
      </c>
      <c r="F166" s="230" t="s">
        <v>4702</v>
      </c>
      <c r="G166" s="231" t="s">
        <v>398</v>
      </c>
      <c r="H166" s="232">
        <v>1</v>
      </c>
      <c r="I166" s="233"/>
      <c r="J166" s="234">
        <f>ROUND(I166*H166,2)</f>
        <v>0</v>
      </c>
      <c r="K166" s="230" t="s">
        <v>230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0.0017099999999999999</v>
      </c>
      <c r="R166" s="237">
        <f>Q166*H166</f>
        <v>0.0017099999999999999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231</v>
      </c>
      <c r="AT166" s="239" t="s">
        <v>226</v>
      </c>
      <c r="AU166" s="239" t="s">
        <v>85</v>
      </c>
      <c r="AY166" s="18" t="s">
        <v>224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231</v>
      </c>
      <c r="BM166" s="239" t="s">
        <v>4703</v>
      </c>
    </row>
    <row r="167" s="2" customFormat="1" ht="33" customHeight="1">
      <c r="A167" s="39"/>
      <c r="B167" s="40"/>
      <c r="C167" s="285" t="s">
        <v>409</v>
      </c>
      <c r="D167" s="285" t="s">
        <v>420</v>
      </c>
      <c r="E167" s="286" t="s">
        <v>4704</v>
      </c>
      <c r="F167" s="287" t="s">
        <v>4705</v>
      </c>
      <c r="G167" s="288" t="s">
        <v>398</v>
      </c>
      <c r="H167" s="289">
        <v>1</v>
      </c>
      <c r="I167" s="290"/>
      <c r="J167" s="291">
        <f>ROUND(I167*H167,2)</f>
        <v>0</v>
      </c>
      <c r="K167" s="287" t="s">
        <v>230</v>
      </c>
      <c r="L167" s="292"/>
      <c r="M167" s="293" t="s">
        <v>1</v>
      </c>
      <c r="N167" s="294" t="s">
        <v>41</v>
      </c>
      <c r="O167" s="92"/>
      <c r="P167" s="237">
        <f>O167*H167</f>
        <v>0</v>
      </c>
      <c r="Q167" s="237">
        <v>0.0178</v>
      </c>
      <c r="R167" s="237">
        <f>Q167*H167</f>
        <v>0.0178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293</v>
      </c>
      <c r="AT167" s="239" t="s">
        <v>420</v>
      </c>
      <c r="AU167" s="239" t="s">
        <v>85</v>
      </c>
      <c r="AY167" s="18" t="s">
        <v>224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231</v>
      </c>
      <c r="BM167" s="239" t="s">
        <v>4706</v>
      </c>
    </row>
    <row r="168" s="2" customFormat="1" ht="21.75" customHeight="1">
      <c r="A168" s="39"/>
      <c r="B168" s="40"/>
      <c r="C168" s="228" t="s">
        <v>413</v>
      </c>
      <c r="D168" s="228" t="s">
        <v>226</v>
      </c>
      <c r="E168" s="229" t="s">
        <v>4707</v>
      </c>
      <c r="F168" s="230" t="s">
        <v>4708</v>
      </c>
      <c r="G168" s="231" t="s">
        <v>416</v>
      </c>
      <c r="H168" s="232">
        <v>13</v>
      </c>
      <c r="I168" s="233"/>
      <c r="J168" s="234">
        <f>ROUND(I168*H168,2)</f>
        <v>0</v>
      </c>
      <c r="K168" s="230" t="s">
        <v>230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0.0050000000000000001</v>
      </c>
      <c r="T168" s="238">
        <f>S168*H168</f>
        <v>0.065000000000000002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231</v>
      </c>
      <c r="AT168" s="239" t="s">
        <v>226</v>
      </c>
      <c r="AU168" s="239" t="s">
        <v>85</v>
      </c>
      <c r="AY168" s="18" t="s">
        <v>224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231</v>
      </c>
      <c r="BM168" s="239" t="s">
        <v>4709</v>
      </c>
    </row>
    <row r="169" s="2" customFormat="1" ht="24.15" customHeight="1">
      <c r="A169" s="39"/>
      <c r="B169" s="40"/>
      <c r="C169" s="228" t="s">
        <v>419</v>
      </c>
      <c r="D169" s="228" t="s">
        <v>226</v>
      </c>
      <c r="E169" s="229" t="s">
        <v>4710</v>
      </c>
      <c r="F169" s="230" t="s">
        <v>4711</v>
      </c>
      <c r="G169" s="231" t="s">
        <v>398</v>
      </c>
      <c r="H169" s="232">
        <v>1</v>
      </c>
      <c r="I169" s="233"/>
      <c r="J169" s="234">
        <f>ROUND(I169*H169,2)</f>
        <v>0</v>
      </c>
      <c r="K169" s="230" t="s">
        <v>230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0.017299999999999999</v>
      </c>
      <c r="T169" s="238">
        <f>S169*H169</f>
        <v>0.017299999999999999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231</v>
      </c>
      <c r="AT169" s="239" t="s">
        <v>226</v>
      </c>
      <c r="AU169" s="239" t="s">
        <v>85</v>
      </c>
      <c r="AY169" s="18" t="s">
        <v>224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231</v>
      </c>
      <c r="BM169" s="239" t="s">
        <v>4712</v>
      </c>
    </row>
    <row r="170" s="2" customFormat="1" ht="24.15" customHeight="1">
      <c r="A170" s="39"/>
      <c r="B170" s="40"/>
      <c r="C170" s="228" t="s">
        <v>424</v>
      </c>
      <c r="D170" s="228" t="s">
        <v>226</v>
      </c>
      <c r="E170" s="229" t="s">
        <v>4713</v>
      </c>
      <c r="F170" s="230" t="s">
        <v>4714</v>
      </c>
      <c r="G170" s="231" t="s">
        <v>398</v>
      </c>
      <c r="H170" s="232">
        <v>1</v>
      </c>
      <c r="I170" s="233"/>
      <c r="J170" s="234">
        <f>ROUND(I170*H170,2)</f>
        <v>0</v>
      </c>
      <c r="K170" s="230" t="s">
        <v>4101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0.00034000000000000002</v>
      </c>
      <c r="R170" s="237">
        <f>Q170*H170</f>
        <v>0.00034000000000000002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231</v>
      </c>
      <c r="AT170" s="239" t="s">
        <v>226</v>
      </c>
      <c r="AU170" s="239" t="s">
        <v>85</v>
      </c>
      <c r="AY170" s="18" t="s">
        <v>224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231</v>
      </c>
      <c r="BM170" s="239" t="s">
        <v>4715</v>
      </c>
    </row>
    <row r="171" s="13" customFormat="1">
      <c r="A171" s="13"/>
      <c r="B171" s="241"/>
      <c r="C171" s="242"/>
      <c r="D171" s="243" t="s">
        <v>233</v>
      </c>
      <c r="E171" s="244" t="s">
        <v>1</v>
      </c>
      <c r="F171" s="245" t="s">
        <v>4716</v>
      </c>
      <c r="G171" s="242"/>
      <c r="H171" s="244" t="s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233</v>
      </c>
      <c r="AU171" s="251" t="s">
        <v>85</v>
      </c>
      <c r="AV171" s="13" t="s">
        <v>83</v>
      </c>
      <c r="AW171" s="13" t="s">
        <v>32</v>
      </c>
      <c r="AX171" s="13" t="s">
        <v>76</v>
      </c>
      <c r="AY171" s="251" t="s">
        <v>224</v>
      </c>
    </row>
    <row r="172" s="14" customFormat="1">
      <c r="A172" s="14"/>
      <c r="B172" s="252"/>
      <c r="C172" s="253"/>
      <c r="D172" s="243" t="s">
        <v>233</v>
      </c>
      <c r="E172" s="254" t="s">
        <v>1</v>
      </c>
      <c r="F172" s="255" t="s">
        <v>83</v>
      </c>
      <c r="G172" s="253"/>
      <c r="H172" s="256">
        <v>1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233</v>
      </c>
      <c r="AU172" s="262" t="s">
        <v>85</v>
      </c>
      <c r="AV172" s="14" t="s">
        <v>85</v>
      </c>
      <c r="AW172" s="14" t="s">
        <v>32</v>
      </c>
      <c r="AX172" s="14" t="s">
        <v>83</v>
      </c>
      <c r="AY172" s="262" t="s">
        <v>224</v>
      </c>
    </row>
    <row r="173" s="2" customFormat="1" ht="16.5" customHeight="1">
      <c r="A173" s="39"/>
      <c r="B173" s="40"/>
      <c r="C173" s="228" t="s">
        <v>435</v>
      </c>
      <c r="D173" s="228" t="s">
        <v>226</v>
      </c>
      <c r="E173" s="229" t="s">
        <v>4717</v>
      </c>
      <c r="F173" s="230" t="s">
        <v>4718</v>
      </c>
      <c r="G173" s="231" t="s">
        <v>398</v>
      </c>
      <c r="H173" s="232">
        <v>1</v>
      </c>
      <c r="I173" s="233"/>
      <c r="J173" s="234">
        <f>ROUND(I173*H173,2)</f>
        <v>0</v>
      </c>
      <c r="K173" s="230" t="s">
        <v>230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0.32906000000000002</v>
      </c>
      <c r="R173" s="237">
        <f>Q173*H173</f>
        <v>0.32906000000000002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231</v>
      </c>
      <c r="AT173" s="239" t="s">
        <v>226</v>
      </c>
      <c r="AU173" s="239" t="s">
        <v>85</v>
      </c>
      <c r="AY173" s="18" t="s">
        <v>224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231</v>
      </c>
      <c r="BM173" s="239" t="s">
        <v>4719</v>
      </c>
    </row>
    <row r="174" s="2" customFormat="1" ht="16.5" customHeight="1">
      <c r="A174" s="39"/>
      <c r="B174" s="40"/>
      <c r="C174" s="285" t="s">
        <v>449</v>
      </c>
      <c r="D174" s="285" t="s">
        <v>420</v>
      </c>
      <c r="E174" s="286" t="s">
        <v>4720</v>
      </c>
      <c r="F174" s="287" t="s">
        <v>4721</v>
      </c>
      <c r="G174" s="288" t="s">
        <v>398</v>
      </c>
      <c r="H174" s="289">
        <v>1</v>
      </c>
      <c r="I174" s="290"/>
      <c r="J174" s="291">
        <f>ROUND(I174*H174,2)</f>
        <v>0</v>
      </c>
      <c r="K174" s="287" t="s">
        <v>230</v>
      </c>
      <c r="L174" s="292"/>
      <c r="M174" s="293" t="s">
        <v>1</v>
      </c>
      <c r="N174" s="294" t="s">
        <v>41</v>
      </c>
      <c r="O174" s="92"/>
      <c r="P174" s="237">
        <f>O174*H174</f>
        <v>0</v>
      </c>
      <c r="Q174" s="237">
        <v>0.029499999999999998</v>
      </c>
      <c r="R174" s="237">
        <f>Q174*H174</f>
        <v>0.029499999999999998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293</v>
      </c>
      <c r="AT174" s="239" t="s">
        <v>420</v>
      </c>
      <c r="AU174" s="239" t="s">
        <v>85</v>
      </c>
      <c r="AY174" s="18" t="s">
        <v>224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231</v>
      </c>
      <c r="BM174" s="239" t="s">
        <v>4722</v>
      </c>
    </row>
    <row r="175" s="2" customFormat="1" ht="24.15" customHeight="1">
      <c r="A175" s="39"/>
      <c r="B175" s="40"/>
      <c r="C175" s="285" t="s">
        <v>458</v>
      </c>
      <c r="D175" s="285" t="s">
        <v>420</v>
      </c>
      <c r="E175" s="286" t="s">
        <v>4723</v>
      </c>
      <c r="F175" s="287" t="s">
        <v>4724</v>
      </c>
      <c r="G175" s="288" t="s">
        <v>398</v>
      </c>
      <c r="H175" s="289">
        <v>1</v>
      </c>
      <c r="I175" s="290"/>
      <c r="J175" s="291">
        <f>ROUND(I175*H175,2)</f>
        <v>0</v>
      </c>
      <c r="K175" s="287" t="s">
        <v>4101</v>
      </c>
      <c r="L175" s="292"/>
      <c r="M175" s="293" t="s">
        <v>1</v>
      </c>
      <c r="N175" s="294" t="s">
        <v>41</v>
      </c>
      <c r="O175" s="92"/>
      <c r="P175" s="237">
        <f>O175*H175</f>
        <v>0</v>
      </c>
      <c r="Q175" s="237">
        <v>0.001</v>
      </c>
      <c r="R175" s="237">
        <f>Q175*H175</f>
        <v>0.001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293</v>
      </c>
      <c r="AT175" s="239" t="s">
        <v>420</v>
      </c>
      <c r="AU175" s="239" t="s">
        <v>85</v>
      </c>
      <c r="AY175" s="18" t="s">
        <v>224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231</v>
      </c>
      <c r="BM175" s="239" t="s">
        <v>4725</v>
      </c>
    </row>
    <row r="176" s="2" customFormat="1" ht="16.5" customHeight="1">
      <c r="A176" s="39"/>
      <c r="B176" s="40"/>
      <c r="C176" s="228" t="s">
        <v>462</v>
      </c>
      <c r="D176" s="228" t="s">
        <v>226</v>
      </c>
      <c r="E176" s="229" t="s">
        <v>4726</v>
      </c>
      <c r="F176" s="230" t="s">
        <v>4727</v>
      </c>
      <c r="G176" s="231" t="s">
        <v>398</v>
      </c>
      <c r="H176" s="232">
        <v>1</v>
      </c>
      <c r="I176" s="233"/>
      <c r="J176" s="234">
        <f>ROUND(I176*H176,2)</f>
        <v>0</v>
      </c>
      <c r="K176" s="230" t="s">
        <v>230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0.00031</v>
      </c>
      <c r="R176" s="237">
        <f>Q176*H176</f>
        <v>0.00031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231</v>
      </c>
      <c r="AT176" s="239" t="s">
        <v>226</v>
      </c>
      <c r="AU176" s="239" t="s">
        <v>85</v>
      </c>
      <c r="AY176" s="18" t="s">
        <v>224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231</v>
      </c>
      <c r="BM176" s="239" t="s">
        <v>4728</v>
      </c>
    </row>
    <row r="177" s="12" customFormat="1" ht="22.8" customHeight="1">
      <c r="A177" s="12"/>
      <c r="B177" s="212"/>
      <c r="C177" s="213"/>
      <c r="D177" s="214" t="s">
        <v>75</v>
      </c>
      <c r="E177" s="226" t="s">
        <v>1214</v>
      </c>
      <c r="F177" s="226" t="s">
        <v>1215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SUM(P178:P182)</f>
        <v>0</v>
      </c>
      <c r="Q177" s="220"/>
      <c r="R177" s="221">
        <f>SUM(R178:R182)</f>
        <v>0</v>
      </c>
      <c r="S177" s="220"/>
      <c r="T177" s="222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83</v>
      </c>
      <c r="AT177" s="224" t="s">
        <v>75</v>
      </c>
      <c r="AU177" s="224" t="s">
        <v>83</v>
      </c>
      <c r="AY177" s="223" t="s">
        <v>224</v>
      </c>
      <c r="BK177" s="225">
        <f>SUM(BK178:BK182)</f>
        <v>0</v>
      </c>
    </row>
    <row r="178" s="2" customFormat="1" ht="37.8" customHeight="1">
      <c r="A178" s="39"/>
      <c r="B178" s="40"/>
      <c r="C178" s="228" t="s">
        <v>470</v>
      </c>
      <c r="D178" s="228" t="s">
        <v>226</v>
      </c>
      <c r="E178" s="229" t="s">
        <v>4636</v>
      </c>
      <c r="F178" s="230" t="s">
        <v>4637</v>
      </c>
      <c r="G178" s="231" t="s">
        <v>332</v>
      </c>
      <c r="H178" s="232">
        <v>0.065000000000000002</v>
      </c>
      <c r="I178" s="233"/>
      <c r="J178" s="234">
        <f>ROUND(I178*H178,2)</f>
        <v>0</v>
      </c>
      <c r="K178" s="230" t="s">
        <v>230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231</v>
      </c>
      <c r="AT178" s="239" t="s">
        <v>226</v>
      </c>
      <c r="AU178" s="239" t="s">
        <v>85</v>
      </c>
      <c r="AY178" s="18" t="s">
        <v>224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231</v>
      </c>
      <c r="BM178" s="239" t="s">
        <v>4729</v>
      </c>
    </row>
    <row r="179" s="2" customFormat="1" ht="16.5" customHeight="1">
      <c r="A179" s="39"/>
      <c r="B179" s="40"/>
      <c r="C179" s="228" t="s">
        <v>475</v>
      </c>
      <c r="D179" s="228" t="s">
        <v>226</v>
      </c>
      <c r="E179" s="229" t="s">
        <v>4639</v>
      </c>
      <c r="F179" s="230" t="s">
        <v>4640</v>
      </c>
      <c r="G179" s="231" t="s">
        <v>332</v>
      </c>
      <c r="H179" s="232">
        <v>0.082000000000000003</v>
      </c>
      <c r="I179" s="233"/>
      <c r="J179" s="234">
        <f>ROUND(I179*H179,2)</f>
        <v>0</v>
      </c>
      <c r="K179" s="230" t="s">
        <v>230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231</v>
      </c>
      <c r="AT179" s="239" t="s">
        <v>226</v>
      </c>
      <c r="AU179" s="239" t="s">
        <v>85</v>
      </c>
      <c r="AY179" s="18" t="s">
        <v>224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231</v>
      </c>
      <c r="BM179" s="239" t="s">
        <v>4730</v>
      </c>
    </row>
    <row r="180" s="2" customFormat="1" ht="24.15" customHeight="1">
      <c r="A180" s="39"/>
      <c r="B180" s="40"/>
      <c r="C180" s="228" t="s">
        <v>480</v>
      </c>
      <c r="D180" s="228" t="s">
        <v>226</v>
      </c>
      <c r="E180" s="229" t="s">
        <v>4642</v>
      </c>
      <c r="F180" s="230" t="s">
        <v>4643</v>
      </c>
      <c r="G180" s="231" t="s">
        <v>332</v>
      </c>
      <c r="H180" s="232">
        <v>1.5580000000000001</v>
      </c>
      <c r="I180" s="233"/>
      <c r="J180" s="234">
        <f>ROUND(I180*H180,2)</f>
        <v>0</v>
      </c>
      <c r="K180" s="230" t="s">
        <v>230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231</v>
      </c>
      <c r="AT180" s="239" t="s">
        <v>226</v>
      </c>
      <c r="AU180" s="239" t="s">
        <v>85</v>
      </c>
      <c r="AY180" s="18" t="s">
        <v>224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231</v>
      </c>
      <c r="BM180" s="239" t="s">
        <v>4731</v>
      </c>
    </row>
    <row r="181" s="14" customFormat="1">
      <c r="A181" s="14"/>
      <c r="B181" s="252"/>
      <c r="C181" s="253"/>
      <c r="D181" s="243" t="s">
        <v>233</v>
      </c>
      <c r="E181" s="253"/>
      <c r="F181" s="255" t="s">
        <v>4732</v>
      </c>
      <c r="G181" s="253"/>
      <c r="H181" s="256">
        <v>1.5580000000000001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233</v>
      </c>
      <c r="AU181" s="262" t="s">
        <v>85</v>
      </c>
      <c r="AV181" s="14" t="s">
        <v>85</v>
      </c>
      <c r="AW181" s="14" t="s">
        <v>4</v>
      </c>
      <c r="AX181" s="14" t="s">
        <v>83</v>
      </c>
      <c r="AY181" s="262" t="s">
        <v>224</v>
      </c>
    </row>
    <row r="182" s="2" customFormat="1" ht="24.15" customHeight="1">
      <c r="A182" s="39"/>
      <c r="B182" s="40"/>
      <c r="C182" s="228" t="s">
        <v>448</v>
      </c>
      <c r="D182" s="228" t="s">
        <v>226</v>
      </c>
      <c r="E182" s="229" t="s">
        <v>4646</v>
      </c>
      <c r="F182" s="230" t="s">
        <v>4647</v>
      </c>
      <c r="G182" s="231" t="s">
        <v>332</v>
      </c>
      <c r="H182" s="232">
        <v>0.082000000000000003</v>
      </c>
      <c r="I182" s="233"/>
      <c r="J182" s="234">
        <f>ROUND(I182*H182,2)</f>
        <v>0</v>
      </c>
      <c r="K182" s="230" t="s">
        <v>230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231</v>
      </c>
      <c r="AT182" s="239" t="s">
        <v>226</v>
      </c>
      <c r="AU182" s="239" t="s">
        <v>85</v>
      </c>
      <c r="AY182" s="18" t="s">
        <v>224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231</v>
      </c>
      <c r="BM182" s="239" t="s">
        <v>4733</v>
      </c>
    </row>
    <row r="183" s="12" customFormat="1" ht="22.8" customHeight="1">
      <c r="A183" s="12"/>
      <c r="B183" s="212"/>
      <c r="C183" s="213"/>
      <c r="D183" s="214" t="s">
        <v>75</v>
      </c>
      <c r="E183" s="226" t="s">
        <v>1233</v>
      </c>
      <c r="F183" s="226" t="s">
        <v>1234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P184</f>
        <v>0</v>
      </c>
      <c r="Q183" s="220"/>
      <c r="R183" s="221">
        <f>R184</f>
        <v>0</v>
      </c>
      <c r="S183" s="220"/>
      <c r="T183" s="222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83</v>
      </c>
      <c r="AT183" s="224" t="s">
        <v>75</v>
      </c>
      <c r="AU183" s="224" t="s">
        <v>83</v>
      </c>
      <c r="AY183" s="223" t="s">
        <v>224</v>
      </c>
      <c r="BK183" s="225">
        <f>BK184</f>
        <v>0</v>
      </c>
    </row>
    <row r="184" s="2" customFormat="1" ht="24.15" customHeight="1">
      <c r="A184" s="39"/>
      <c r="B184" s="40"/>
      <c r="C184" s="228" t="s">
        <v>505</v>
      </c>
      <c r="D184" s="228" t="s">
        <v>226</v>
      </c>
      <c r="E184" s="229" t="s">
        <v>4734</v>
      </c>
      <c r="F184" s="230" t="s">
        <v>4735</v>
      </c>
      <c r="G184" s="231" t="s">
        <v>332</v>
      </c>
      <c r="H184" s="232">
        <v>15.007</v>
      </c>
      <c r="I184" s="233"/>
      <c r="J184" s="234">
        <f>ROUND(I184*H184,2)</f>
        <v>0</v>
      </c>
      <c r="K184" s="230" t="s">
        <v>230</v>
      </c>
      <c r="L184" s="45"/>
      <c r="M184" s="299" t="s">
        <v>1</v>
      </c>
      <c r="N184" s="300" t="s">
        <v>41</v>
      </c>
      <c r="O184" s="301"/>
      <c r="P184" s="302">
        <f>O184*H184</f>
        <v>0</v>
      </c>
      <c r="Q184" s="302">
        <v>0</v>
      </c>
      <c r="R184" s="302">
        <f>Q184*H184</f>
        <v>0</v>
      </c>
      <c r="S184" s="302">
        <v>0</v>
      </c>
      <c r="T184" s="30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231</v>
      </c>
      <c r="AT184" s="239" t="s">
        <v>226</v>
      </c>
      <c r="AU184" s="239" t="s">
        <v>85</v>
      </c>
      <c r="AY184" s="18" t="s">
        <v>224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231</v>
      </c>
      <c r="BM184" s="239" t="s">
        <v>4736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srCcCH7XFk2Z+lJgDRs8eS4UTPq39JAq7tab7UW5dVSlmNYtQh7O5Ol7xBkyKvmd6yKnHvx5m+wNH1htPPPxlg==" hashValue="TAxqE2CDiyReggIqckUu3AdIfZNhbPneeuHWSlk0PYxbCwAdTcHVOBiNAXQlxaJEf2K4mc2HNcOdVWgKbeAvXg==" algorithmName="SHA-512" password="CC35"/>
  <autoFilter ref="C121:K18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4737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11. 1. 2023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ROUND((SUM(BE118:BE121)),  2)</f>
        <v>0</v>
      </c>
      <c r="G33" s="39"/>
      <c r="H33" s="39"/>
      <c r="I33" s="166">
        <v>0.20999999999999999</v>
      </c>
      <c r="J33" s="165">
        <f>ROUND(((SUM(BE118:BE121))*I33),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ROUND((SUM(BF118:BF121)),  2)</f>
        <v>0</v>
      </c>
      <c r="G34" s="39"/>
      <c r="H34" s="39"/>
      <c r="I34" s="166">
        <v>0.12</v>
      </c>
      <c r="J34" s="165">
        <f>ROUND(((SUM(BF118:BF121))*I34),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ROUND((SUM(BG118:BG121)),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ROUND((SUM(BH118:BH121)),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ROUND((SUM(BI118:BI121)),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010 - SO10 Veřejné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11. 1. 2023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Ing.arch.Petr Klier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177</v>
      </c>
      <c r="D94" s="187"/>
      <c r="E94" s="187"/>
      <c r="F94" s="187"/>
      <c r="G94" s="187"/>
      <c r="H94" s="187"/>
      <c r="I94" s="187"/>
      <c r="J94" s="188" t="s">
        <v>178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180</v>
      </c>
    </row>
    <row r="97" s="9" customFormat="1" ht="24.96" customHeight="1">
      <c r="A97" s="9"/>
      <c r="B97" s="190"/>
      <c r="C97" s="191"/>
      <c r="D97" s="192" t="s">
        <v>2792</v>
      </c>
      <c r="E97" s="193"/>
      <c r="F97" s="193"/>
      <c r="G97" s="193"/>
      <c r="H97" s="193"/>
      <c r="I97" s="193"/>
      <c r="J97" s="194">
        <f>J119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3048</v>
      </c>
      <c r="E98" s="198"/>
      <c r="F98" s="198"/>
      <c r="G98" s="198"/>
      <c r="H98" s="198"/>
      <c r="I98" s="198"/>
      <c r="J98" s="199">
        <f>J120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209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5" t="str">
        <f>E7</f>
        <v>Rekonstrukce sportovně - kulturního areálu TJ Juřina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010 - SO10 Veřejné osvětlení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Valašské Meziříčí</v>
      </c>
      <c r="G112" s="41"/>
      <c r="H112" s="41"/>
      <c r="I112" s="33" t="s">
        <v>22</v>
      </c>
      <c r="J112" s="80" t="str">
        <f>IF(J12="","",J12)</f>
        <v>11. 1. 2023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Valašské Meziříčí</v>
      </c>
      <c r="G114" s="41"/>
      <c r="H114" s="41"/>
      <c r="I114" s="33" t="s">
        <v>30</v>
      </c>
      <c r="J114" s="37" t="str">
        <f>E21</f>
        <v>Ing.arch.Petr Klier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Fajfrová Irena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1"/>
      <c r="B117" s="202"/>
      <c r="C117" s="203" t="s">
        <v>210</v>
      </c>
      <c r="D117" s="204" t="s">
        <v>61</v>
      </c>
      <c r="E117" s="204" t="s">
        <v>57</v>
      </c>
      <c r="F117" s="204" t="s">
        <v>58</v>
      </c>
      <c r="G117" s="204" t="s">
        <v>211</v>
      </c>
      <c r="H117" s="204" t="s">
        <v>212</v>
      </c>
      <c r="I117" s="204" t="s">
        <v>213</v>
      </c>
      <c r="J117" s="204" t="s">
        <v>178</v>
      </c>
      <c r="K117" s="205" t="s">
        <v>214</v>
      </c>
      <c r="L117" s="206"/>
      <c r="M117" s="101" t="s">
        <v>1</v>
      </c>
      <c r="N117" s="102" t="s">
        <v>40</v>
      </c>
      <c r="O117" s="102" t="s">
        <v>215</v>
      </c>
      <c r="P117" s="102" t="s">
        <v>216</v>
      </c>
      <c r="Q117" s="102" t="s">
        <v>217</v>
      </c>
      <c r="R117" s="102" t="s">
        <v>218</v>
      </c>
      <c r="S117" s="102" t="s">
        <v>219</v>
      </c>
      <c r="T117" s="103" t="s">
        <v>220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39"/>
      <c r="B118" s="40"/>
      <c r="C118" s="108" t="s">
        <v>221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</f>
        <v>0</v>
      </c>
      <c r="Q118" s="105"/>
      <c r="R118" s="209">
        <f>R119</f>
        <v>0</v>
      </c>
      <c r="S118" s="105"/>
      <c r="T118" s="210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180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75</v>
      </c>
      <c r="E119" s="215" t="s">
        <v>420</v>
      </c>
      <c r="F119" s="215" t="s">
        <v>2982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0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243</v>
      </c>
      <c r="AT119" s="224" t="s">
        <v>75</v>
      </c>
      <c r="AU119" s="224" t="s">
        <v>76</v>
      </c>
      <c r="AY119" s="223" t="s">
        <v>224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75</v>
      </c>
      <c r="E120" s="226" t="s">
        <v>3049</v>
      </c>
      <c r="F120" s="226" t="s">
        <v>3050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P121</f>
        <v>0</v>
      </c>
      <c r="Q120" s="220"/>
      <c r="R120" s="221">
        <f>R121</f>
        <v>0</v>
      </c>
      <c r="S120" s="220"/>
      <c r="T120" s="222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243</v>
      </c>
      <c r="AT120" s="224" t="s">
        <v>75</v>
      </c>
      <c r="AU120" s="224" t="s">
        <v>83</v>
      </c>
      <c r="AY120" s="223" t="s">
        <v>224</v>
      </c>
      <c r="BK120" s="225">
        <f>BK121</f>
        <v>0</v>
      </c>
    </row>
    <row r="121" s="2" customFormat="1" ht="16.5" customHeight="1">
      <c r="A121" s="39"/>
      <c r="B121" s="40"/>
      <c r="C121" s="228" t="s">
        <v>83</v>
      </c>
      <c r="D121" s="228" t="s">
        <v>226</v>
      </c>
      <c r="E121" s="229" t="s">
        <v>3051</v>
      </c>
      <c r="F121" s="230" t="s">
        <v>4738</v>
      </c>
      <c r="G121" s="231" t="s">
        <v>3053</v>
      </c>
      <c r="H121" s="232">
        <v>1</v>
      </c>
      <c r="I121" s="233"/>
      <c r="J121" s="234">
        <f>ROUND(I121*H121,2)</f>
        <v>0</v>
      </c>
      <c r="K121" s="230" t="s">
        <v>1</v>
      </c>
      <c r="L121" s="45"/>
      <c r="M121" s="299" t="s">
        <v>1</v>
      </c>
      <c r="N121" s="300" t="s">
        <v>41</v>
      </c>
      <c r="O121" s="301"/>
      <c r="P121" s="302">
        <f>O121*H121</f>
        <v>0</v>
      </c>
      <c r="Q121" s="302">
        <v>0</v>
      </c>
      <c r="R121" s="302">
        <f>Q121*H121</f>
        <v>0</v>
      </c>
      <c r="S121" s="302">
        <v>0</v>
      </c>
      <c r="T121" s="30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9" t="s">
        <v>798</v>
      </c>
      <c r="AT121" s="239" t="s">
        <v>226</v>
      </c>
      <c r="AU121" s="239" t="s">
        <v>85</v>
      </c>
      <c r="AY121" s="18" t="s">
        <v>224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83</v>
      </c>
      <c r="BK121" s="240">
        <f>ROUND(I121*H121,2)</f>
        <v>0</v>
      </c>
      <c r="BL121" s="18" t="s">
        <v>798</v>
      </c>
      <c r="BM121" s="239" t="s">
        <v>4739</v>
      </c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4+tY/X0vRoQUmRZyt+npVpzkTjSs6ytgwkms/8nmH8U+1A1ll3BxJVbVZ1FClcm/RMVeK95SxWHV5PZd59XD7Q==" hashValue="reZx5P1UiAwPnf7OJ1eCSxu2Szsc+cNq6gP2I6WsKOHTSRd0DyzkUrAXveq8UPl3Vu+uwDgXen+yuTvzaxWCiA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4740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11. 1. 2023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ROUND((SUM(BE118:BE121)),  2)</f>
        <v>0</v>
      </c>
      <c r="G33" s="39"/>
      <c r="H33" s="39"/>
      <c r="I33" s="166">
        <v>0.20999999999999999</v>
      </c>
      <c r="J33" s="165">
        <f>ROUND(((SUM(BE118:BE121))*I33),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ROUND((SUM(BF118:BF121)),  2)</f>
        <v>0</v>
      </c>
      <c r="G34" s="39"/>
      <c r="H34" s="39"/>
      <c r="I34" s="166">
        <v>0.12</v>
      </c>
      <c r="J34" s="165">
        <f>ROUND(((SUM(BF118:BF121))*I34),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ROUND((SUM(BG118:BG121)),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ROUND((SUM(BH118:BH121)),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ROUND((SUM(BI118:BI121)),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011 - SO11 Venkovní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11. 1. 2023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Ing.arch.Petr Klier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177</v>
      </c>
      <c r="D94" s="187"/>
      <c r="E94" s="187"/>
      <c r="F94" s="187"/>
      <c r="G94" s="187"/>
      <c r="H94" s="187"/>
      <c r="I94" s="187"/>
      <c r="J94" s="188" t="s">
        <v>178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180</v>
      </c>
    </row>
    <row r="97" s="9" customFormat="1" ht="24.96" customHeight="1">
      <c r="A97" s="9"/>
      <c r="B97" s="190"/>
      <c r="C97" s="191"/>
      <c r="D97" s="192" t="s">
        <v>2792</v>
      </c>
      <c r="E97" s="193"/>
      <c r="F97" s="193"/>
      <c r="G97" s="193"/>
      <c r="H97" s="193"/>
      <c r="I97" s="193"/>
      <c r="J97" s="194">
        <f>J119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3048</v>
      </c>
      <c r="E98" s="198"/>
      <c r="F98" s="198"/>
      <c r="G98" s="198"/>
      <c r="H98" s="198"/>
      <c r="I98" s="198"/>
      <c r="J98" s="199">
        <f>J120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209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5" t="str">
        <f>E7</f>
        <v>Rekonstrukce sportovně - kulturního areálu TJ Juřina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011 - SO11 Venkovní osvětlení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Valašské Meziříčí</v>
      </c>
      <c r="G112" s="41"/>
      <c r="H112" s="41"/>
      <c r="I112" s="33" t="s">
        <v>22</v>
      </c>
      <c r="J112" s="80" t="str">
        <f>IF(J12="","",J12)</f>
        <v>11. 1. 2023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Valašské Meziříčí</v>
      </c>
      <c r="G114" s="41"/>
      <c r="H114" s="41"/>
      <c r="I114" s="33" t="s">
        <v>30</v>
      </c>
      <c r="J114" s="37" t="str">
        <f>E21</f>
        <v>Ing.arch.Petr Klier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Fajfrová Irena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1"/>
      <c r="B117" s="202"/>
      <c r="C117" s="203" t="s">
        <v>210</v>
      </c>
      <c r="D117" s="204" t="s">
        <v>61</v>
      </c>
      <c r="E117" s="204" t="s">
        <v>57</v>
      </c>
      <c r="F117" s="204" t="s">
        <v>58</v>
      </c>
      <c r="G117" s="204" t="s">
        <v>211</v>
      </c>
      <c r="H117" s="204" t="s">
        <v>212</v>
      </c>
      <c r="I117" s="204" t="s">
        <v>213</v>
      </c>
      <c r="J117" s="204" t="s">
        <v>178</v>
      </c>
      <c r="K117" s="205" t="s">
        <v>214</v>
      </c>
      <c r="L117" s="206"/>
      <c r="M117" s="101" t="s">
        <v>1</v>
      </c>
      <c r="N117" s="102" t="s">
        <v>40</v>
      </c>
      <c r="O117" s="102" t="s">
        <v>215</v>
      </c>
      <c r="P117" s="102" t="s">
        <v>216</v>
      </c>
      <c r="Q117" s="102" t="s">
        <v>217</v>
      </c>
      <c r="R117" s="102" t="s">
        <v>218</v>
      </c>
      <c r="S117" s="102" t="s">
        <v>219</v>
      </c>
      <c r="T117" s="103" t="s">
        <v>220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39"/>
      <c r="B118" s="40"/>
      <c r="C118" s="108" t="s">
        <v>221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</f>
        <v>0</v>
      </c>
      <c r="Q118" s="105"/>
      <c r="R118" s="209">
        <f>R119</f>
        <v>0</v>
      </c>
      <c r="S118" s="105"/>
      <c r="T118" s="210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180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75</v>
      </c>
      <c r="E119" s="215" t="s">
        <v>420</v>
      </c>
      <c r="F119" s="215" t="s">
        <v>2982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0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243</v>
      </c>
      <c r="AT119" s="224" t="s">
        <v>75</v>
      </c>
      <c r="AU119" s="224" t="s">
        <v>76</v>
      </c>
      <c r="AY119" s="223" t="s">
        <v>224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75</v>
      </c>
      <c r="E120" s="226" t="s">
        <v>3049</v>
      </c>
      <c r="F120" s="226" t="s">
        <v>3050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P121</f>
        <v>0</v>
      </c>
      <c r="Q120" s="220"/>
      <c r="R120" s="221">
        <f>R121</f>
        <v>0</v>
      </c>
      <c r="S120" s="220"/>
      <c r="T120" s="222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243</v>
      </c>
      <c r="AT120" s="224" t="s">
        <v>75</v>
      </c>
      <c r="AU120" s="224" t="s">
        <v>83</v>
      </c>
      <c r="AY120" s="223" t="s">
        <v>224</v>
      </c>
      <c r="BK120" s="225">
        <f>BK121</f>
        <v>0</v>
      </c>
    </row>
    <row r="121" s="2" customFormat="1" ht="16.5" customHeight="1">
      <c r="A121" s="39"/>
      <c r="B121" s="40"/>
      <c r="C121" s="228" t="s">
        <v>83</v>
      </c>
      <c r="D121" s="228" t="s">
        <v>226</v>
      </c>
      <c r="E121" s="229" t="s">
        <v>4741</v>
      </c>
      <c r="F121" s="230" t="s">
        <v>4742</v>
      </c>
      <c r="G121" s="231" t="s">
        <v>3053</v>
      </c>
      <c r="H121" s="232">
        <v>1</v>
      </c>
      <c r="I121" s="233"/>
      <c r="J121" s="234">
        <f>ROUND(I121*H121,2)</f>
        <v>0</v>
      </c>
      <c r="K121" s="230" t="s">
        <v>1</v>
      </c>
      <c r="L121" s="45"/>
      <c r="M121" s="299" t="s">
        <v>1</v>
      </c>
      <c r="N121" s="300" t="s">
        <v>41</v>
      </c>
      <c r="O121" s="301"/>
      <c r="P121" s="302">
        <f>O121*H121</f>
        <v>0</v>
      </c>
      <c r="Q121" s="302">
        <v>0</v>
      </c>
      <c r="R121" s="302">
        <f>Q121*H121</f>
        <v>0</v>
      </c>
      <c r="S121" s="302">
        <v>0</v>
      </c>
      <c r="T121" s="30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9" t="s">
        <v>798</v>
      </c>
      <c r="AT121" s="239" t="s">
        <v>226</v>
      </c>
      <c r="AU121" s="239" t="s">
        <v>85</v>
      </c>
      <c r="AY121" s="18" t="s">
        <v>224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83</v>
      </c>
      <c r="BK121" s="240">
        <f>ROUND(I121*H121,2)</f>
        <v>0</v>
      </c>
      <c r="BL121" s="18" t="s">
        <v>798</v>
      </c>
      <c r="BM121" s="239" t="s">
        <v>4743</v>
      </c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/GuIGp3p3PKXandFIKF7sv/t8BQa+7KXScTmqPVdxHZBkKzQy6AK4Zi6pTGxJTE3M3MIdC45VBFJtoO/xs1LnQ==" hashValue="6JhK5uWAtI0WCdD/a/I8itFE8K+G1rAnaMpoXjwfLV5nip/4bAsJH9Hp1noVvOfC7Tbo4xZf68jbk7j5JBwy5A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147" t="s">
        <v>4744</v>
      </c>
      <c r="BA2" s="147" t="s">
        <v>1</v>
      </c>
      <c r="BB2" s="147" t="s">
        <v>1</v>
      </c>
      <c r="BC2" s="147" t="s">
        <v>4745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4746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11. 1. 2023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ROUND((SUM(BE121:BE169)),  2)</f>
        <v>0</v>
      </c>
      <c r="G33" s="39"/>
      <c r="H33" s="39"/>
      <c r="I33" s="166">
        <v>0.20999999999999999</v>
      </c>
      <c r="J33" s="165">
        <f>ROUND(((SUM(BE121:BE169))*I33),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ROUND((SUM(BF121:BF169)),  2)</f>
        <v>0</v>
      </c>
      <c r="G34" s="39"/>
      <c r="H34" s="39"/>
      <c r="I34" s="166">
        <v>0.12</v>
      </c>
      <c r="J34" s="165">
        <f>ROUND(((SUM(BF121:BF169))*I34),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ROUND((SUM(BG121:BG169)),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ROUND((SUM(BH121:BH169)),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ROUND((SUM(BI121:BI169)),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013 - SO13 Sadové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11. 1. 2023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Ing.arch.Petr Klier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177</v>
      </c>
      <c r="D94" s="187"/>
      <c r="E94" s="187"/>
      <c r="F94" s="187"/>
      <c r="G94" s="187"/>
      <c r="H94" s="187"/>
      <c r="I94" s="187"/>
      <c r="J94" s="188" t="s">
        <v>178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180</v>
      </c>
    </row>
    <row r="97" s="9" customFormat="1" ht="24.96" customHeight="1">
      <c r="A97" s="9"/>
      <c r="B97" s="190"/>
      <c r="C97" s="191"/>
      <c r="D97" s="192" t="s">
        <v>181</v>
      </c>
      <c r="E97" s="193"/>
      <c r="F97" s="193"/>
      <c r="G97" s="193"/>
      <c r="H97" s="193"/>
      <c r="I97" s="193"/>
      <c r="J97" s="194">
        <f>J122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4747</v>
      </c>
      <c r="E98" s="198"/>
      <c r="F98" s="198"/>
      <c r="G98" s="198"/>
      <c r="H98" s="198"/>
      <c r="I98" s="198"/>
      <c r="J98" s="199">
        <f>J123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4748</v>
      </c>
      <c r="E99" s="198"/>
      <c r="F99" s="198"/>
      <c r="G99" s="198"/>
      <c r="H99" s="198"/>
      <c r="I99" s="198"/>
      <c r="J99" s="199">
        <f>J145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188</v>
      </c>
      <c r="E100" s="198"/>
      <c r="F100" s="198"/>
      <c r="G100" s="198"/>
      <c r="H100" s="198"/>
      <c r="I100" s="198"/>
      <c r="J100" s="199">
        <f>J167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4749</v>
      </c>
      <c r="E101" s="198"/>
      <c r="F101" s="198"/>
      <c r="G101" s="198"/>
      <c r="H101" s="198"/>
      <c r="I101" s="198"/>
      <c r="J101" s="199">
        <f>J168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Rekonstrukce sportovně - kulturního areálu TJ Juřina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013 - SO13 Sadové úpravy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Valašské Meziříčí</v>
      </c>
      <c r="G115" s="41"/>
      <c r="H115" s="41"/>
      <c r="I115" s="33" t="s">
        <v>22</v>
      </c>
      <c r="J115" s="80" t="str">
        <f>IF(J12="","",J12)</f>
        <v>11. 1. 2023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Město Valašské Meziříčí</v>
      </c>
      <c r="G117" s="41"/>
      <c r="H117" s="41"/>
      <c r="I117" s="33" t="s">
        <v>30</v>
      </c>
      <c r="J117" s="37" t="str">
        <f>E21</f>
        <v>Ing.arch.Petr Klier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Fajfrová Irena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210</v>
      </c>
      <c r="D120" s="204" t="s">
        <v>61</v>
      </c>
      <c r="E120" s="204" t="s">
        <v>57</v>
      </c>
      <c r="F120" s="204" t="s">
        <v>58</v>
      </c>
      <c r="G120" s="204" t="s">
        <v>211</v>
      </c>
      <c r="H120" s="204" t="s">
        <v>212</v>
      </c>
      <c r="I120" s="204" t="s">
        <v>213</v>
      </c>
      <c r="J120" s="204" t="s">
        <v>178</v>
      </c>
      <c r="K120" s="205" t="s">
        <v>214</v>
      </c>
      <c r="L120" s="206"/>
      <c r="M120" s="101" t="s">
        <v>1</v>
      </c>
      <c r="N120" s="102" t="s">
        <v>40</v>
      </c>
      <c r="O120" s="102" t="s">
        <v>215</v>
      </c>
      <c r="P120" s="102" t="s">
        <v>216</v>
      </c>
      <c r="Q120" s="102" t="s">
        <v>217</v>
      </c>
      <c r="R120" s="102" t="s">
        <v>218</v>
      </c>
      <c r="S120" s="102" t="s">
        <v>219</v>
      </c>
      <c r="T120" s="103" t="s">
        <v>220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221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6.6461991000000005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180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75</v>
      </c>
      <c r="E122" s="215" t="s">
        <v>222</v>
      </c>
      <c r="F122" s="215" t="s">
        <v>223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P123+P145+P167</f>
        <v>0</v>
      </c>
      <c r="Q122" s="220"/>
      <c r="R122" s="221">
        <f>R123+R145+R167</f>
        <v>6.6461991000000005</v>
      </c>
      <c r="S122" s="220"/>
      <c r="T122" s="222">
        <f>T123+T145+T167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83</v>
      </c>
      <c r="AT122" s="224" t="s">
        <v>75</v>
      </c>
      <c r="AU122" s="224" t="s">
        <v>76</v>
      </c>
      <c r="AY122" s="223" t="s">
        <v>224</v>
      </c>
      <c r="BK122" s="225">
        <f>BK123+BK145+BK167</f>
        <v>0</v>
      </c>
    </row>
    <row r="123" s="12" customFormat="1" ht="22.8" customHeight="1">
      <c r="A123" s="12"/>
      <c r="B123" s="212"/>
      <c r="C123" s="213"/>
      <c r="D123" s="214" t="s">
        <v>75</v>
      </c>
      <c r="E123" s="226" t="s">
        <v>4750</v>
      </c>
      <c r="F123" s="226" t="s">
        <v>4751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SUM(P124:P144)</f>
        <v>0</v>
      </c>
      <c r="Q123" s="220"/>
      <c r="R123" s="221">
        <f>SUM(R124:R144)</f>
        <v>6.6165891000000006</v>
      </c>
      <c r="S123" s="220"/>
      <c r="T123" s="222">
        <f>SUM(T124:T144)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83</v>
      </c>
      <c r="AT123" s="224" t="s">
        <v>75</v>
      </c>
      <c r="AU123" s="224" t="s">
        <v>83</v>
      </c>
      <c r="AY123" s="223" t="s">
        <v>224</v>
      </c>
      <c r="BK123" s="225">
        <f>SUM(BK124:BK144)</f>
        <v>0</v>
      </c>
    </row>
    <row r="124" s="2" customFormat="1" ht="33" customHeight="1">
      <c r="A124" s="39"/>
      <c r="B124" s="40"/>
      <c r="C124" s="228" t="s">
        <v>83</v>
      </c>
      <c r="D124" s="228" t="s">
        <v>226</v>
      </c>
      <c r="E124" s="229" t="s">
        <v>4752</v>
      </c>
      <c r="F124" s="230" t="s">
        <v>4753</v>
      </c>
      <c r="G124" s="231" t="s">
        <v>398</v>
      </c>
      <c r="H124" s="232">
        <v>33</v>
      </c>
      <c r="I124" s="233"/>
      <c r="J124" s="234">
        <f>ROUND(I124*H124,2)</f>
        <v>0</v>
      </c>
      <c r="K124" s="230" t="s">
        <v>230</v>
      </c>
      <c r="L124" s="45"/>
      <c r="M124" s="235" t="s">
        <v>1</v>
      </c>
      <c r="N124" s="236" t="s">
        <v>41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231</v>
      </c>
      <c r="AT124" s="239" t="s">
        <v>226</v>
      </c>
      <c r="AU124" s="239" t="s">
        <v>85</v>
      </c>
      <c r="AY124" s="18" t="s">
        <v>224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83</v>
      </c>
      <c r="BK124" s="240">
        <f>ROUND(I124*H124,2)</f>
        <v>0</v>
      </c>
      <c r="BL124" s="18" t="s">
        <v>231</v>
      </c>
      <c r="BM124" s="239" t="s">
        <v>4754</v>
      </c>
    </row>
    <row r="125" s="2" customFormat="1" ht="16.5" customHeight="1">
      <c r="A125" s="39"/>
      <c r="B125" s="40"/>
      <c r="C125" s="285" t="s">
        <v>85</v>
      </c>
      <c r="D125" s="285" t="s">
        <v>420</v>
      </c>
      <c r="E125" s="286" t="s">
        <v>4755</v>
      </c>
      <c r="F125" s="287" t="s">
        <v>4756</v>
      </c>
      <c r="G125" s="288" t="s">
        <v>229</v>
      </c>
      <c r="H125" s="289">
        <v>16.995000000000001</v>
      </c>
      <c r="I125" s="290"/>
      <c r="J125" s="291">
        <f>ROUND(I125*H125,2)</f>
        <v>0</v>
      </c>
      <c r="K125" s="287" t="s">
        <v>230</v>
      </c>
      <c r="L125" s="292"/>
      <c r="M125" s="293" t="s">
        <v>1</v>
      </c>
      <c r="N125" s="294" t="s">
        <v>41</v>
      </c>
      <c r="O125" s="92"/>
      <c r="P125" s="237">
        <f>O125*H125</f>
        <v>0</v>
      </c>
      <c r="Q125" s="237">
        <v>0.22</v>
      </c>
      <c r="R125" s="237">
        <f>Q125*H125</f>
        <v>3.7389000000000001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293</v>
      </c>
      <c r="AT125" s="239" t="s">
        <v>420</v>
      </c>
      <c r="AU125" s="239" t="s">
        <v>85</v>
      </c>
      <c r="AY125" s="18" t="s">
        <v>224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83</v>
      </c>
      <c r="BK125" s="240">
        <f>ROUND(I125*H125,2)</f>
        <v>0</v>
      </c>
      <c r="BL125" s="18" t="s">
        <v>231</v>
      </c>
      <c r="BM125" s="239" t="s">
        <v>4757</v>
      </c>
    </row>
    <row r="126" s="14" customFormat="1">
      <c r="A126" s="14"/>
      <c r="B126" s="252"/>
      <c r="C126" s="253"/>
      <c r="D126" s="243" t="s">
        <v>233</v>
      </c>
      <c r="E126" s="254" t="s">
        <v>1</v>
      </c>
      <c r="F126" s="255" t="s">
        <v>4758</v>
      </c>
      <c r="G126" s="253"/>
      <c r="H126" s="256">
        <v>16.995000000000001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2" t="s">
        <v>233</v>
      </c>
      <c r="AU126" s="262" t="s">
        <v>85</v>
      </c>
      <c r="AV126" s="14" t="s">
        <v>85</v>
      </c>
      <c r="AW126" s="14" t="s">
        <v>32</v>
      </c>
      <c r="AX126" s="14" t="s">
        <v>83</v>
      </c>
      <c r="AY126" s="262" t="s">
        <v>224</v>
      </c>
    </row>
    <row r="127" s="2" customFormat="1" ht="24.15" customHeight="1">
      <c r="A127" s="39"/>
      <c r="B127" s="40"/>
      <c r="C127" s="228" t="s">
        <v>243</v>
      </c>
      <c r="D127" s="228" t="s">
        <v>226</v>
      </c>
      <c r="E127" s="229" t="s">
        <v>4759</v>
      </c>
      <c r="F127" s="230" t="s">
        <v>4760</v>
      </c>
      <c r="G127" s="231" t="s">
        <v>398</v>
      </c>
      <c r="H127" s="232">
        <v>33</v>
      </c>
      <c r="I127" s="233"/>
      <c r="J127" s="234">
        <f>ROUND(I127*H127,2)</f>
        <v>0</v>
      </c>
      <c r="K127" s="230" t="s">
        <v>230</v>
      </c>
      <c r="L127" s="45"/>
      <c r="M127" s="235" t="s">
        <v>1</v>
      </c>
      <c r="N127" s="236" t="s">
        <v>41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231</v>
      </c>
      <c r="AT127" s="239" t="s">
        <v>226</v>
      </c>
      <c r="AU127" s="239" t="s">
        <v>85</v>
      </c>
      <c r="AY127" s="18" t="s">
        <v>224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231</v>
      </c>
      <c r="BM127" s="239" t="s">
        <v>4761</v>
      </c>
    </row>
    <row r="128" s="2" customFormat="1" ht="16.5" customHeight="1">
      <c r="A128" s="39"/>
      <c r="B128" s="40"/>
      <c r="C128" s="285" t="s">
        <v>231</v>
      </c>
      <c r="D128" s="285" t="s">
        <v>420</v>
      </c>
      <c r="E128" s="286" t="s">
        <v>4762</v>
      </c>
      <c r="F128" s="287" t="s">
        <v>4763</v>
      </c>
      <c r="G128" s="288" t="s">
        <v>398</v>
      </c>
      <c r="H128" s="289">
        <v>33</v>
      </c>
      <c r="I128" s="290"/>
      <c r="J128" s="291">
        <f>ROUND(I128*H128,2)</f>
        <v>0</v>
      </c>
      <c r="K128" s="287" t="s">
        <v>230</v>
      </c>
      <c r="L128" s="292"/>
      <c r="M128" s="293" t="s">
        <v>1</v>
      </c>
      <c r="N128" s="294" t="s">
        <v>41</v>
      </c>
      <c r="O128" s="92"/>
      <c r="P128" s="237">
        <f>O128*H128</f>
        <v>0</v>
      </c>
      <c r="Q128" s="237">
        <v>0.040000000000000001</v>
      </c>
      <c r="R128" s="237">
        <f>Q128*H128</f>
        <v>1.3200000000000001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293</v>
      </c>
      <c r="AT128" s="239" t="s">
        <v>420</v>
      </c>
      <c r="AU128" s="239" t="s">
        <v>85</v>
      </c>
      <c r="AY128" s="18" t="s">
        <v>224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231</v>
      </c>
      <c r="BM128" s="239" t="s">
        <v>4764</v>
      </c>
    </row>
    <row r="129" s="2" customFormat="1" ht="24.15" customHeight="1">
      <c r="A129" s="39"/>
      <c r="B129" s="40"/>
      <c r="C129" s="228" t="s">
        <v>264</v>
      </c>
      <c r="D129" s="228" t="s">
        <v>226</v>
      </c>
      <c r="E129" s="229" t="s">
        <v>4765</v>
      </c>
      <c r="F129" s="230" t="s">
        <v>4766</v>
      </c>
      <c r="G129" s="231" t="s">
        <v>398</v>
      </c>
      <c r="H129" s="232">
        <v>33</v>
      </c>
      <c r="I129" s="233"/>
      <c r="J129" s="234">
        <f>ROUND(I129*H129,2)</f>
        <v>0</v>
      </c>
      <c r="K129" s="230" t="s">
        <v>230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6.0000000000000002E-05</v>
      </c>
      <c r="R129" s="237">
        <f>Q129*H129</f>
        <v>0.00198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231</v>
      </c>
      <c r="AT129" s="239" t="s">
        <v>226</v>
      </c>
      <c r="AU129" s="239" t="s">
        <v>85</v>
      </c>
      <c r="AY129" s="18" t="s">
        <v>224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231</v>
      </c>
      <c r="BM129" s="239" t="s">
        <v>4767</v>
      </c>
    </row>
    <row r="130" s="2" customFormat="1" ht="21.75" customHeight="1">
      <c r="A130" s="39"/>
      <c r="B130" s="40"/>
      <c r="C130" s="285" t="s">
        <v>270</v>
      </c>
      <c r="D130" s="285" t="s">
        <v>420</v>
      </c>
      <c r="E130" s="286" t="s">
        <v>4768</v>
      </c>
      <c r="F130" s="287" t="s">
        <v>4769</v>
      </c>
      <c r="G130" s="288" t="s">
        <v>398</v>
      </c>
      <c r="H130" s="289">
        <v>99.989999999999995</v>
      </c>
      <c r="I130" s="290"/>
      <c r="J130" s="291">
        <f>ROUND(I130*H130,2)</f>
        <v>0</v>
      </c>
      <c r="K130" s="287" t="s">
        <v>230</v>
      </c>
      <c r="L130" s="292"/>
      <c r="M130" s="293" t="s">
        <v>1</v>
      </c>
      <c r="N130" s="294" t="s">
        <v>41</v>
      </c>
      <c r="O130" s="92"/>
      <c r="P130" s="237">
        <f>O130*H130</f>
        <v>0</v>
      </c>
      <c r="Q130" s="237">
        <v>0.0070899999999999999</v>
      </c>
      <c r="R130" s="237">
        <f>Q130*H130</f>
        <v>0.70892909999999998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293</v>
      </c>
      <c r="AT130" s="239" t="s">
        <v>420</v>
      </c>
      <c r="AU130" s="239" t="s">
        <v>85</v>
      </c>
      <c r="AY130" s="18" t="s">
        <v>224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231</v>
      </c>
      <c r="BM130" s="239" t="s">
        <v>4770</v>
      </c>
    </row>
    <row r="131" s="14" customFormat="1">
      <c r="A131" s="14"/>
      <c r="B131" s="252"/>
      <c r="C131" s="253"/>
      <c r="D131" s="243" t="s">
        <v>233</v>
      </c>
      <c r="E131" s="254" t="s">
        <v>1</v>
      </c>
      <c r="F131" s="255" t="s">
        <v>4771</v>
      </c>
      <c r="G131" s="253"/>
      <c r="H131" s="256">
        <v>99.989999999999995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233</v>
      </c>
      <c r="AU131" s="262" t="s">
        <v>85</v>
      </c>
      <c r="AV131" s="14" t="s">
        <v>85</v>
      </c>
      <c r="AW131" s="14" t="s">
        <v>32</v>
      </c>
      <c r="AX131" s="14" t="s">
        <v>83</v>
      </c>
      <c r="AY131" s="262" t="s">
        <v>224</v>
      </c>
    </row>
    <row r="132" s="2" customFormat="1" ht="21.75" customHeight="1">
      <c r="A132" s="39"/>
      <c r="B132" s="40"/>
      <c r="C132" s="285" t="s">
        <v>275</v>
      </c>
      <c r="D132" s="285" t="s">
        <v>420</v>
      </c>
      <c r="E132" s="286" t="s">
        <v>4768</v>
      </c>
      <c r="F132" s="287" t="s">
        <v>4769</v>
      </c>
      <c r="G132" s="288" t="s">
        <v>398</v>
      </c>
      <c r="H132" s="289">
        <v>99</v>
      </c>
      <c r="I132" s="290"/>
      <c r="J132" s="291">
        <f>ROUND(I132*H132,2)</f>
        <v>0</v>
      </c>
      <c r="K132" s="287" t="s">
        <v>230</v>
      </c>
      <c r="L132" s="292"/>
      <c r="M132" s="293" t="s">
        <v>1</v>
      </c>
      <c r="N132" s="294" t="s">
        <v>41</v>
      </c>
      <c r="O132" s="92"/>
      <c r="P132" s="237">
        <f>O132*H132</f>
        <v>0</v>
      </c>
      <c r="Q132" s="237">
        <v>0.0070899999999999999</v>
      </c>
      <c r="R132" s="237">
        <f>Q132*H132</f>
        <v>0.70191000000000003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293</v>
      </c>
      <c r="AT132" s="239" t="s">
        <v>420</v>
      </c>
      <c r="AU132" s="239" t="s">
        <v>85</v>
      </c>
      <c r="AY132" s="18" t="s">
        <v>224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231</v>
      </c>
      <c r="BM132" s="239" t="s">
        <v>4772</v>
      </c>
    </row>
    <row r="133" s="2" customFormat="1" ht="24.15" customHeight="1">
      <c r="A133" s="39"/>
      <c r="B133" s="40"/>
      <c r="C133" s="228" t="s">
        <v>293</v>
      </c>
      <c r="D133" s="228" t="s">
        <v>226</v>
      </c>
      <c r="E133" s="229" t="s">
        <v>4773</v>
      </c>
      <c r="F133" s="230" t="s">
        <v>4774</v>
      </c>
      <c r="G133" s="231" t="s">
        <v>296</v>
      </c>
      <c r="H133" s="232">
        <v>33</v>
      </c>
      <c r="I133" s="233"/>
      <c r="J133" s="234">
        <f>ROUND(I133*H133,2)</f>
        <v>0</v>
      </c>
      <c r="K133" s="230" t="s">
        <v>230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0.00036000000000000002</v>
      </c>
      <c r="R133" s="237">
        <f>Q133*H133</f>
        <v>0.01188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231</v>
      </c>
      <c r="AT133" s="239" t="s">
        <v>226</v>
      </c>
      <c r="AU133" s="239" t="s">
        <v>85</v>
      </c>
      <c r="AY133" s="18" t="s">
        <v>224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231</v>
      </c>
      <c r="BM133" s="239" t="s">
        <v>4775</v>
      </c>
    </row>
    <row r="134" s="2" customFormat="1" ht="16.5" customHeight="1">
      <c r="A134" s="39"/>
      <c r="B134" s="40"/>
      <c r="C134" s="285" t="s">
        <v>303</v>
      </c>
      <c r="D134" s="285" t="s">
        <v>420</v>
      </c>
      <c r="E134" s="286" t="s">
        <v>4776</v>
      </c>
      <c r="F134" s="287" t="s">
        <v>4777</v>
      </c>
      <c r="G134" s="288" t="s">
        <v>416</v>
      </c>
      <c r="H134" s="289">
        <v>66</v>
      </c>
      <c r="I134" s="290"/>
      <c r="J134" s="291">
        <f>ROUND(I134*H134,2)</f>
        <v>0</v>
      </c>
      <c r="K134" s="287" t="s">
        <v>230</v>
      </c>
      <c r="L134" s="292"/>
      <c r="M134" s="293" t="s">
        <v>1</v>
      </c>
      <c r="N134" s="294" t="s">
        <v>41</v>
      </c>
      <c r="O134" s="92"/>
      <c r="P134" s="237">
        <f>O134*H134</f>
        <v>0</v>
      </c>
      <c r="Q134" s="237">
        <v>1.0000000000000001E-05</v>
      </c>
      <c r="R134" s="237">
        <f>Q134*H134</f>
        <v>0.0006600000000000001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293</v>
      </c>
      <c r="AT134" s="239" t="s">
        <v>420</v>
      </c>
      <c r="AU134" s="239" t="s">
        <v>85</v>
      </c>
      <c r="AY134" s="18" t="s">
        <v>224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231</v>
      </c>
      <c r="BM134" s="239" t="s">
        <v>4778</v>
      </c>
    </row>
    <row r="135" s="2" customFormat="1" ht="16.5" customHeight="1">
      <c r="A135" s="39"/>
      <c r="B135" s="40"/>
      <c r="C135" s="285" t="s">
        <v>316</v>
      </c>
      <c r="D135" s="285" t="s">
        <v>420</v>
      </c>
      <c r="E135" s="286" t="s">
        <v>4779</v>
      </c>
      <c r="F135" s="287" t="s">
        <v>4780</v>
      </c>
      <c r="G135" s="288" t="s">
        <v>416</v>
      </c>
      <c r="H135" s="289">
        <v>33</v>
      </c>
      <c r="I135" s="290"/>
      <c r="J135" s="291">
        <f>ROUND(I135*H135,2)</f>
        <v>0</v>
      </c>
      <c r="K135" s="287" t="s">
        <v>230</v>
      </c>
      <c r="L135" s="292"/>
      <c r="M135" s="293" t="s">
        <v>1</v>
      </c>
      <c r="N135" s="294" t="s">
        <v>41</v>
      </c>
      <c r="O135" s="92"/>
      <c r="P135" s="237">
        <f>O135*H135</f>
        <v>0</v>
      </c>
      <c r="Q135" s="237">
        <v>1.0000000000000001E-05</v>
      </c>
      <c r="R135" s="237">
        <f>Q135*H135</f>
        <v>0.00033000000000000005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293</v>
      </c>
      <c r="AT135" s="239" t="s">
        <v>420</v>
      </c>
      <c r="AU135" s="239" t="s">
        <v>85</v>
      </c>
      <c r="AY135" s="18" t="s">
        <v>224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231</v>
      </c>
      <c r="BM135" s="239" t="s">
        <v>4781</v>
      </c>
    </row>
    <row r="136" s="2" customFormat="1" ht="24.15" customHeight="1">
      <c r="A136" s="39"/>
      <c r="B136" s="40"/>
      <c r="C136" s="228" t="s">
        <v>321</v>
      </c>
      <c r="D136" s="228" t="s">
        <v>226</v>
      </c>
      <c r="E136" s="229" t="s">
        <v>4782</v>
      </c>
      <c r="F136" s="230" t="s">
        <v>4783</v>
      </c>
      <c r="G136" s="231" t="s">
        <v>398</v>
      </c>
      <c r="H136" s="232">
        <v>33</v>
      </c>
      <c r="I136" s="233"/>
      <c r="J136" s="234">
        <f>ROUND(I136*H136,2)</f>
        <v>0</v>
      </c>
      <c r="K136" s="230" t="s">
        <v>230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231</v>
      </c>
      <c r="AT136" s="239" t="s">
        <v>226</v>
      </c>
      <c r="AU136" s="239" t="s">
        <v>85</v>
      </c>
      <c r="AY136" s="18" t="s">
        <v>224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231</v>
      </c>
      <c r="BM136" s="239" t="s">
        <v>4784</v>
      </c>
    </row>
    <row r="137" s="2" customFormat="1" ht="24.15" customHeight="1">
      <c r="A137" s="39"/>
      <c r="B137" s="40"/>
      <c r="C137" s="228" t="s">
        <v>8</v>
      </c>
      <c r="D137" s="228" t="s">
        <v>226</v>
      </c>
      <c r="E137" s="229" t="s">
        <v>4785</v>
      </c>
      <c r="F137" s="230" t="s">
        <v>4786</v>
      </c>
      <c r="G137" s="231" t="s">
        <v>332</v>
      </c>
      <c r="H137" s="232">
        <v>0.033000000000000002</v>
      </c>
      <c r="I137" s="233"/>
      <c r="J137" s="234">
        <f>ROUND(I137*H137,2)</f>
        <v>0</v>
      </c>
      <c r="K137" s="230" t="s">
        <v>230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231</v>
      </c>
      <c r="AT137" s="239" t="s">
        <v>226</v>
      </c>
      <c r="AU137" s="239" t="s">
        <v>85</v>
      </c>
      <c r="AY137" s="18" t="s">
        <v>224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231</v>
      </c>
      <c r="BM137" s="239" t="s">
        <v>4787</v>
      </c>
    </row>
    <row r="138" s="14" customFormat="1">
      <c r="A138" s="14"/>
      <c r="B138" s="252"/>
      <c r="C138" s="253"/>
      <c r="D138" s="243" t="s">
        <v>233</v>
      </c>
      <c r="E138" s="254" t="s">
        <v>1</v>
      </c>
      <c r="F138" s="255" t="s">
        <v>4788</v>
      </c>
      <c r="G138" s="253"/>
      <c r="H138" s="256">
        <v>0.033000000000000002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233</v>
      </c>
      <c r="AU138" s="262" t="s">
        <v>85</v>
      </c>
      <c r="AV138" s="14" t="s">
        <v>85</v>
      </c>
      <c r="AW138" s="14" t="s">
        <v>32</v>
      </c>
      <c r="AX138" s="14" t="s">
        <v>83</v>
      </c>
      <c r="AY138" s="262" t="s">
        <v>224</v>
      </c>
    </row>
    <row r="139" s="2" customFormat="1" ht="16.5" customHeight="1">
      <c r="A139" s="39"/>
      <c r="B139" s="40"/>
      <c r="C139" s="285" t="s">
        <v>329</v>
      </c>
      <c r="D139" s="285" t="s">
        <v>420</v>
      </c>
      <c r="E139" s="286" t="s">
        <v>4789</v>
      </c>
      <c r="F139" s="287" t="s">
        <v>4790</v>
      </c>
      <c r="G139" s="288" t="s">
        <v>398</v>
      </c>
      <c r="H139" s="289">
        <v>132</v>
      </c>
      <c r="I139" s="290"/>
      <c r="J139" s="291">
        <f>ROUND(I139*H139,2)</f>
        <v>0</v>
      </c>
      <c r="K139" s="287" t="s">
        <v>230</v>
      </c>
      <c r="L139" s="292"/>
      <c r="M139" s="293" t="s">
        <v>1</v>
      </c>
      <c r="N139" s="294" t="s">
        <v>41</v>
      </c>
      <c r="O139" s="92"/>
      <c r="P139" s="237">
        <f>O139*H139</f>
        <v>0</v>
      </c>
      <c r="Q139" s="237">
        <v>0.001</v>
      </c>
      <c r="R139" s="237">
        <f>Q139*H139</f>
        <v>0.13200000000000001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293</v>
      </c>
      <c r="AT139" s="239" t="s">
        <v>420</v>
      </c>
      <c r="AU139" s="239" t="s">
        <v>85</v>
      </c>
      <c r="AY139" s="18" t="s">
        <v>224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231</v>
      </c>
      <c r="BM139" s="239" t="s">
        <v>4791</v>
      </c>
    </row>
    <row r="140" s="14" customFormat="1">
      <c r="A140" s="14"/>
      <c r="B140" s="252"/>
      <c r="C140" s="253"/>
      <c r="D140" s="243" t="s">
        <v>233</v>
      </c>
      <c r="E140" s="254" t="s">
        <v>1</v>
      </c>
      <c r="F140" s="255" t="s">
        <v>4792</v>
      </c>
      <c r="G140" s="253"/>
      <c r="H140" s="256">
        <v>132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233</v>
      </c>
      <c r="AU140" s="262" t="s">
        <v>85</v>
      </c>
      <c r="AV140" s="14" t="s">
        <v>85</v>
      </c>
      <c r="AW140" s="14" t="s">
        <v>32</v>
      </c>
      <c r="AX140" s="14" t="s">
        <v>83</v>
      </c>
      <c r="AY140" s="262" t="s">
        <v>224</v>
      </c>
    </row>
    <row r="141" s="2" customFormat="1" ht="16.5" customHeight="1">
      <c r="A141" s="39"/>
      <c r="B141" s="40"/>
      <c r="C141" s="228" t="s">
        <v>337</v>
      </c>
      <c r="D141" s="228" t="s">
        <v>226</v>
      </c>
      <c r="E141" s="229" t="s">
        <v>4793</v>
      </c>
      <c r="F141" s="230" t="s">
        <v>4794</v>
      </c>
      <c r="G141" s="231" t="s">
        <v>229</v>
      </c>
      <c r="H141" s="232">
        <v>3.2999999999999998</v>
      </c>
      <c r="I141" s="233"/>
      <c r="J141" s="234">
        <f>ROUND(I141*H141,2)</f>
        <v>0</v>
      </c>
      <c r="K141" s="230" t="s">
        <v>230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231</v>
      </c>
      <c r="AT141" s="239" t="s">
        <v>226</v>
      </c>
      <c r="AU141" s="239" t="s">
        <v>85</v>
      </c>
      <c r="AY141" s="18" t="s">
        <v>224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231</v>
      </c>
      <c r="BM141" s="239" t="s">
        <v>4795</v>
      </c>
    </row>
    <row r="142" s="14" customFormat="1">
      <c r="A142" s="14"/>
      <c r="B142" s="252"/>
      <c r="C142" s="253"/>
      <c r="D142" s="243" t="s">
        <v>233</v>
      </c>
      <c r="E142" s="254" t="s">
        <v>1</v>
      </c>
      <c r="F142" s="255" t="s">
        <v>4796</v>
      </c>
      <c r="G142" s="253"/>
      <c r="H142" s="256">
        <v>3.2999999999999998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233</v>
      </c>
      <c r="AU142" s="262" t="s">
        <v>85</v>
      </c>
      <c r="AV142" s="14" t="s">
        <v>85</v>
      </c>
      <c r="AW142" s="14" t="s">
        <v>32</v>
      </c>
      <c r="AX142" s="14" t="s">
        <v>83</v>
      </c>
      <c r="AY142" s="262" t="s">
        <v>224</v>
      </c>
    </row>
    <row r="143" s="2" customFormat="1" ht="16.5" customHeight="1">
      <c r="A143" s="39"/>
      <c r="B143" s="40"/>
      <c r="C143" s="285" t="s">
        <v>355</v>
      </c>
      <c r="D143" s="285" t="s">
        <v>420</v>
      </c>
      <c r="E143" s="286" t="s">
        <v>4319</v>
      </c>
      <c r="F143" s="287" t="s">
        <v>4320</v>
      </c>
      <c r="G143" s="288" t="s">
        <v>229</v>
      </c>
      <c r="H143" s="289">
        <v>3.2999999999999998</v>
      </c>
      <c r="I143" s="290"/>
      <c r="J143" s="291">
        <f>ROUND(I143*H143,2)</f>
        <v>0</v>
      </c>
      <c r="K143" s="287" t="s">
        <v>230</v>
      </c>
      <c r="L143" s="292"/>
      <c r="M143" s="293" t="s">
        <v>1</v>
      </c>
      <c r="N143" s="294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293</v>
      </c>
      <c r="AT143" s="239" t="s">
        <v>420</v>
      </c>
      <c r="AU143" s="239" t="s">
        <v>85</v>
      </c>
      <c r="AY143" s="18" t="s">
        <v>224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231</v>
      </c>
      <c r="BM143" s="239" t="s">
        <v>4797</v>
      </c>
    </row>
    <row r="144" s="2" customFormat="1" ht="21.75" customHeight="1">
      <c r="A144" s="39"/>
      <c r="B144" s="40"/>
      <c r="C144" s="228" t="s">
        <v>363</v>
      </c>
      <c r="D144" s="228" t="s">
        <v>226</v>
      </c>
      <c r="E144" s="229" t="s">
        <v>4798</v>
      </c>
      <c r="F144" s="230" t="s">
        <v>4799</v>
      </c>
      <c r="G144" s="231" t="s">
        <v>229</v>
      </c>
      <c r="H144" s="232">
        <v>3.2999999999999998</v>
      </c>
      <c r="I144" s="233"/>
      <c r="J144" s="234">
        <f>ROUND(I144*H144,2)</f>
        <v>0</v>
      </c>
      <c r="K144" s="230" t="s">
        <v>230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231</v>
      </c>
      <c r="AT144" s="239" t="s">
        <v>226</v>
      </c>
      <c r="AU144" s="239" t="s">
        <v>85</v>
      </c>
      <c r="AY144" s="18" t="s">
        <v>224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231</v>
      </c>
      <c r="BM144" s="239" t="s">
        <v>4800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4801</v>
      </c>
      <c r="F145" s="226" t="s">
        <v>4802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SUM(P146:P166)</f>
        <v>0</v>
      </c>
      <c r="Q145" s="220"/>
      <c r="R145" s="221">
        <f>SUM(R146:R166)</f>
        <v>0.029610000000000001</v>
      </c>
      <c r="S145" s="220"/>
      <c r="T145" s="222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224</v>
      </c>
      <c r="BK145" s="225">
        <f>SUM(BK146:BK166)</f>
        <v>0</v>
      </c>
    </row>
    <row r="146" s="2" customFormat="1" ht="33" customHeight="1">
      <c r="A146" s="39"/>
      <c r="B146" s="40"/>
      <c r="C146" s="228" t="s">
        <v>369</v>
      </c>
      <c r="D146" s="228" t="s">
        <v>226</v>
      </c>
      <c r="E146" s="229" t="s">
        <v>4803</v>
      </c>
      <c r="F146" s="230" t="s">
        <v>4804</v>
      </c>
      <c r="G146" s="231" t="s">
        <v>229</v>
      </c>
      <c r="H146" s="232">
        <v>141</v>
      </c>
      <c r="I146" s="233"/>
      <c r="J146" s="234">
        <f>ROUND(I146*H146,2)</f>
        <v>0</v>
      </c>
      <c r="K146" s="230" t="s">
        <v>230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231</v>
      </c>
      <c r="AT146" s="239" t="s">
        <v>226</v>
      </c>
      <c r="AU146" s="239" t="s">
        <v>85</v>
      </c>
      <c r="AY146" s="18" t="s">
        <v>224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231</v>
      </c>
      <c r="BM146" s="239" t="s">
        <v>4805</v>
      </c>
    </row>
    <row r="147" s="14" customFormat="1">
      <c r="A147" s="14"/>
      <c r="B147" s="252"/>
      <c r="C147" s="253"/>
      <c r="D147" s="243" t="s">
        <v>233</v>
      </c>
      <c r="E147" s="254" t="s">
        <v>1</v>
      </c>
      <c r="F147" s="255" t="s">
        <v>4806</v>
      </c>
      <c r="G147" s="253"/>
      <c r="H147" s="256">
        <v>141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233</v>
      </c>
      <c r="AU147" s="262" t="s">
        <v>85</v>
      </c>
      <c r="AV147" s="14" t="s">
        <v>85</v>
      </c>
      <c r="AW147" s="14" t="s">
        <v>32</v>
      </c>
      <c r="AX147" s="14" t="s">
        <v>83</v>
      </c>
      <c r="AY147" s="262" t="s">
        <v>224</v>
      </c>
    </row>
    <row r="148" s="2" customFormat="1" ht="24.15" customHeight="1">
      <c r="A148" s="39"/>
      <c r="B148" s="40"/>
      <c r="C148" s="228" t="s">
        <v>378</v>
      </c>
      <c r="D148" s="228" t="s">
        <v>226</v>
      </c>
      <c r="E148" s="229" t="s">
        <v>4807</v>
      </c>
      <c r="F148" s="230" t="s">
        <v>4808</v>
      </c>
      <c r="G148" s="231" t="s">
        <v>229</v>
      </c>
      <c r="H148" s="232">
        <v>141</v>
      </c>
      <c r="I148" s="233"/>
      <c r="J148" s="234">
        <f>ROUND(I148*H148,2)</f>
        <v>0</v>
      </c>
      <c r="K148" s="230" t="s">
        <v>230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231</v>
      </c>
      <c r="AT148" s="239" t="s">
        <v>226</v>
      </c>
      <c r="AU148" s="239" t="s">
        <v>85</v>
      </c>
      <c r="AY148" s="18" t="s">
        <v>224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231</v>
      </c>
      <c r="BM148" s="239" t="s">
        <v>4809</v>
      </c>
    </row>
    <row r="149" s="14" customFormat="1">
      <c r="A149" s="14"/>
      <c r="B149" s="252"/>
      <c r="C149" s="253"/>
      <c r="D149" s="243" t="s">
        <v>233</v>
      </c>
      <c r="E149" s="254" t="s">
        <v>1</v>
      </c>
      <c r="F149" s="255" t="s">
        <v>4810</v>
      </c>
      <c r="G149" s="253"/>
      <c r="H149" s="256">
        <v>141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233</v>
      </c>
      <c r="AU149" s="262" t="s">
        <v>85</v>
      </c>
      <c r="AV149" s="14" t="s">
        <v>85</v>
      </c>
      <c r="AW149" s="14" t="s">
        <v>32</v>
      </c>
      <c r="AX149" s="14" t="s">
        <v>83</v>
      </c>
      <c r="AY149" s="262" t="s">
        <v>224</v>
      </c>
    </row>
    <row r="150" s="2" customFormat="1" ht="24.15" customHeight="1">
      <c r="A150" s="39"/>
      <c r="B150" s="40"/>
      <c r="C150" s="228" t="s">
        <v>395</v>
      </c>
      <c r="D150" s="228" t="s">
        <v>226</v>
      </c>
      <c r="E150" s="229" t="s">
        <v>4811</v>
      </c>
      <c r="F150" s="230" t="s">
        <v>4812</v>
      </c>
      <c r="G150" s="231" t="s">
        <v>296</v>
      </c>
      <c r="H150" s="232">
        <v>940</v>
      </c>
      <c r="I150" s="233"/>
      <c r="J150" s="234">
        <f>ROUND(I150*H150,2)</f>
        <v>0</v>
      </c>
      <c r="K150" s="230" t="s">
        <v>230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231</v>
      </c>
      <c r="AT150" s="239" t="s">
        <v>226</v>
      </c>
      <c r="AU150" s="239" t="s">
        <v>85</v>
      </c>
      <c r="AY150" s="18" t="s">
        <v>224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231</v>
      </c>
      <c r="BM150" s="239" t="s">
        <v>4813</v>
      </c>
    </row>
    <row r="151" s="14" customFormat="1">
      <c r="A151" s="14"/>
      <c r="B151" s="252"/>
      <c r="C151" s="253"/>
      <c r="D151" s="243" t="s">
        <v>233</v>
      </c>
      <c r="E151" s="254" t="s">
        <v>4744</v>
      </c>
      <c r="F151" s="255" t="s">
        <v>4814</v>
      </c>
      <c r="G151" s="253"/>
      <c r="H151" s="256">
        <v>940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233</v>
      </c>
      <c r="AU151" s="262" t="s">
        <v>85</v>
      </c>
      <c r="AV151" s="14" t="s">
        <v>85</v>
      </c>
      <c r="AW151" s="14" t="s">
        <v>32</v>
      </c>
      <c r="AX151" s="14" t="s">
        <v>83</v>
      </c>
      <c r="AY151" s="262" t="s">
        <v>224</v>
      </c>
    </row>
    <row r="152" s="2" customFormat="1" ht="16.5" customHeight="1">
      <c r="A152" s="39"/>
      <c r="B152" s="40"/>
      <c r="C152" s="228" t="s">
        <v>401</v>
      </c>
      <c r="D152" s="228" t="s">
        <v>226</v>
      </c>
      <c r="E152" s="229" t="s">
        <v>4815</v>
      </c>
      <c r="F152" s="230" t="s">
        <v>4816</v>
      </c>
      <c r="G152" s="231" t="s">
        <v>296</v>
      </c>
      <c r="H152" s="232">
        <v>940</v>
      </c>
      <c r="I152" s="233"/>
      <c r="J152" s="234">
        <f>ROUND(I152*H152,2)</f>
        <v>0</v>
      </c>
      <c r="K152" s="230" t="s">
        <v>230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231</v>
      </c>
      <c r="AT152" s="239" t="s">
        <v>226</v>
      </c>
      <c r="AU152" s="239" t="s">
        <v>85</v>
      </c>
      <c r="AY152" s="18" t="s">
        <v>224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231</v>
      </c>
      <c r="BM152" s="239" t="s">
        <v>4817</v>
      </c>
    </row>
    <row r="153" s="14" customFormat="1">
      <c r="A153" s="14"/>
      <c r="B153" s="252"/>
      <c r="C153" s="253"/>
      <c r="D153" s="243" t="s">
        <v>233</v>
      </c>
      <c r="E153" s="254" t="s">
        <v>1</v>
      </c>
      <c r="F153" s="255" t="s">
        <v>4744</v>
      </c>
      <c r="G153" s="253"/>
      <c r="H153" s="256">
        <v>940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233</v>
      </c>
      <c r="AU153" s="262" t="s">
        <v>85</v>
      </c>
      <c r="AV153" s="14" t="s">
        <v>85</v>
      </c>
      <c r="AW153" s="14" t="s">
        <v>32</v>
      </c>
      <c r="AX153" s="14" t="s">
        <v>83</v>
      </c>
      <c r="AY153" s="262" t="s">
        <v>224</v>
      </c>
    </row>
    <row r="154" s="2" customFormat="1" ht="33" customHeight="1">
      <c r="A154" s="39"/>
      <c r="B154" s="40"/>
      <c r="C154" s="228" t="s">
        <v>7</v>
      </c>
      <c r="D154" s="228" t="s">
        <v>226</v>
      </c>
      <c r="E154" s="229" t="s">
        <v>4818</v>
      </c>
      <c r="F154" s="230" t="s">
        <v>4819</v>
      </c>
      <c r="G154" s="231" t="s">
        <v>296</v>
      </c>
      <c r="H154" s="232">
        <v>3760</v>
      </c>
      <c r="I154" s="233"/>
      <c r="J154" s="234">
        <f>ROUND(I154*H154,2)</f>
        <v>0</v>
      </c>
      <c r="K154" s="230" t="s">
        <v>230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231</v>
      </c>
      <c r="AT154" s="239" t="s">
        <v>226</v>
      </c>
      <c r="AU154" s="239" t="s">
        <v>85</v>
      </c>
      <c r="AY154" s="18" t="s">
        <v>224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231</v>
      </c>
      <c r="BM154" s="239" t="s">
        <v>4820</v>
      </c>
    </row>
    <row r="155" s="14" customFormat="1">
      <c r="A155" s="14"/>
      <c r="B155" s="252"/>
      <c r="C155" s="253"/>
      <c r="D155" s="243" t="s">
        <v>233</v>
      </c>
      <c r="E155" s="254" t="s">
        <v>1</v>
      </c>
      <c r="F155" s="255" t="s">
        <v>4821</v>
      </c>
      <c r="G155" s="253"/>
      <c r="H155" s="256">
        <v>3760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233</v>
      </c>
      <c r="AU155" s="262" t="s">
        <v>85</v>
      </c>
      <c r="AV155" s="14" t="s">
        <v>85</v>
      </c>
      <c r="AW155" s="14" t="s">
        <v>32</v>
      </c>
      <c r="AX155" s="14" t="s">
        <v>83</v>
      </c>
      <c r="AY155" s="262" t="s">
        <v>224</v>
      </c>
    </row>
    <row r="156" s="2" customFormat="1" ht="24.15" customHeight="1">
      <c r="A156" s="39"/>
      <c r="B156" s="40"/>
      <c r="C156" s="228" t="s">
        <v>409</v>
      </c>
      <c r="D156" s="228" t="s">
        <v>226</v>
      </c>
      <c r="E156" s="229" t="s">
        <v>4822</v>
      </c>
      <c r="F156" s="230" t="s">
        <v>4823</v>
      </c>
      <c r="G156" s="231" t="s">
        <v>296</v>
      </c>
      <c r="H156" s="232">
        <v>940</v>
      </c>
      <c r="I156" s="233"/>
      <c r="J156" s="234">
        <f>ROUND(I156*H156,2)</f>
        <v>0</v>
      </c>
      <c r="K156" s="230" t="s">
        <v>230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231</v>
      </c>
      <c r="AT156" s="239" t="s">
        <v>226</v>
      </c>
      <c r="AU156" s="239" t="s">
        <v>85</v>
      </c>
      <c r="AY156" s="18" t="s">
        <v>224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231</v>
      </c>
      <c r="BM156" s="239" t="s">
        <v>4824</v>
      </c>
    </row>
    <row r="157" s="13" customFormat="1">
      <c r="A157" s="13"/>
      <c r="B157" s="241"/>
      <c r="C157" s="242"/>
      <c r="D157" s="243" t="s">
        <v>233</v>
      </c>
      <c r="E157" s="244" t="s">
        <v>1</v>
      </c>
      <c r="F157" s="245" t="s">
        <v>4825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233</v>
      </c>
      <c r="AU157" s="251" t="s">
        <v>85</v>
      </c>
      <c r="AV157" s="13" t="s">
        <v>83</v>
      </c>
      <c r="AW157" s="13" t="s">
        <v>32</v>
      </c>
      <c r="AX157" s="13" t="s">
        <v>76</v>
      </c>
      <c r="AY157" s="251" t="s">
        <v>224</v>
      </c>
    </row>
    <row r="158" s="14" customFormat="1">
      <c r="A158" s="14"/>
      <c r="B158" s="252"/>
      <c r="C158" s="253"/>
      <c r="D158" s="243" t="s">
        <v>233</v>
      </c>
      <c r="E158" s="254" t="s">
        <v>1</v>
      </c>
      <c r="F158" s="255" t="s">
        <v>4745</v>
      </c>
      <c r="G158" s="253"/>
      <c r="H158" s="256">
        <v>940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233</v>
      </c>
      <c r="AU158" s="262" t="s">
        <v>85</v>
      </c>
      <c r="AV158" s="14" t="s">
        <v>85</v>
      </c>
      <c r="AW158" s="14" t="s">
        <v>32</v>
      </c>
      <c r="AX158" s="14" t="s">
        <v>83</v>
      </c>
      <c r="AY158" s="262" t="s">
        <v>224</v>
      </c>
    </row>
    <row r="159" s="2" customFormat="1" ht="16.5" customHeight="1">
      <c r="A159" s="39"/>
      <c r="B159" s="40"/>
      <c r="C159" s="285" t="s">
        <v>413</v>
      </c>
      <c r="D159" s="285" t="s">
        <v>420</v>
      </c>
      <c r="E159" s="286" t="s">
        <v>4826</v>
      </c>
      <c r="F159" s="287" t="s">
        <v>4827</v>
      </c>
      <c r="G159" s="288" t="s">
        <v>2025</v>
      </c>
      <c r="H159" s="289">
        <v>29.609999999999999</v>
      </c>
      <c r="I159" s="290"/>
      <c r="J159" s="291">
        <f>ROUND(I159*H159,2)</f>
        <v>0</v>
      </c>
      <c r="K159" s="287" t="s">
        <v>230</v>
      </c>
      <c r="L159" s="292"/>
      <c r="M159" s="293" t="s">
        <v>1</v>
      </c>
      <c r="N159" s="294" t="s">
        <v>41</v>
      </c>
      <c r="O159" s="92"/>
      <c r="P159" s="237">
        <f>O159*H159</f>
        <v>0</v>
      </c>
      <c r="Q159" s="237">
        <v>0.001</v>
      </c>
      <c r="R159" s="237">
        <f>Q159*H159</f>
        <v>0.029610000000000001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293</v>
      </c>
      <c r="AT159" s="239" t="s">
        <v>420</v>
      </c>
      <c r="AU159" s="239" t="s">
        <v>85</v>
      </c>
      <c r="AY159" s="18" t="s">
        <v>224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231</v>
      </c>
      <c r="BM159" s="239" t="s">
        <v>4828</v>
      </c>
    </row>
    <row r="160" s="14" customFormat="1">
      <c r="A160" s="14"/>
      <c r="B160" s="252"/>
      <c r="C160" s="253"/>
      <c r="D160" s="243" t="s">
        <v>233</v>
      </c>
      <c r="E160" s="254" t="s">
        <v>1</v>
      </c>
      <c r="F160" s="255" t="s">
        <v>4829</v>
      </c>
      <c r="G160" s="253"/>
      <c r="H160" s="256">
        <v>29.609999999999999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233</v>
      </c>
      <c r="AU160" s="262" t="s">
        <v>85</v>
      </c>
      <c r="AV160" s="14" t="s">
        <v>85</v>
      </c>
      <c r="AW160" s="14" t="s">
        <v>32</v>
      </c>
      <c r="AX160" s="14" t="s">
        <v>83</v>
      </c>
      <c r="AY160" s="262" t="s">
        <v>224</v>
      </c>
    </row>
    <row r="161" s="2" customFormat="1" ht="21.75" customHeight="1">
      <c r="A161" s="39"/>
      <c r="B161" s="40"/>
      <c r="C161" s="228" t="s">
        <v>419</v>
      </c>
      <c r="D161" s="228" t="s">
        <v>226</v>
      </c>
      <c r="E161" s="229" t="s">
        <v>4830</v>
      </c>
      <c r="F161" s="230" t="s">
        <v>4831</v>
      </c>
      <c r="G161" s="231" t="s">
        <v>296</v>
      </c>
      <c r="H161" s="232">
        <v>940</v>
      </c>
      <c r="I161" s="233"/>
      <c r="J161" s="234">
        <f>ROUND(I161*H161,2)</f>
        <v>0</v>
      </c>
      <c r="K161" s="230" t="s">
        <v>230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231</v>
      </c>
      <c r="AT161" s="239" t="s">
        <v>226</v>
      </c>
      <c r="AU161" s="239" t="s">
        <v>85</v>
      </c>
      <c r="AY161" s="18" t="s">
        <v>224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231</v>
      </c>
      <c r="BM161" s="239" t="s">
        <v>4832</v>
      </c>
    </row>
    <row r="162" s="2" customFormat="1" ht="21.75" customHeight="1">
      <c r="A162" s="39"/>
      <c r="B162" s="40"/>
      <c r="C162" s="228" t="s">
        <v>424</v>
      </c>
      <c r="D162" s="228" t="s">
        <v>226</v>
      </c>
      <c r="E162" s="229" t="s">
        <v>4833</v>
      </c>
      <c r="F162" s="230" t="s">
        <v>4834</v>
      </c>
      <c r="G162" s="231" t="s">
        <v>296</v>
      </c>
      <c r="H162" s="232">
        <v>1880</v>
      </c>
      <c r="I162" s="233"/>
      <c r="J162" s="234">
        <f>ROUND(I162*H162,2)</f>
        <v>0</v>
      </c>
      <c r="K162" s="230" t="s">
        <v>230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231</v>
      </c>
      <c r="AT162" s="239" t="s">
        <v>226</v>
      </c>
      <c r="AU162" s="239" t="s">
        <v>85</v>
      </c>
      <c r="AY162" s="18" t="s">
        <v>224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231</v>
      </c>
      <c r="BM162" s="239" t="s">
        <v>4835</v>
      </c>
    </row>
    <row r="163" s="14" customFormat="1">
      <c r="A163" s="14"/>
      <c r="B163" s="252"/>
      <c r="C163" s="253"/>
      <c r="D163" s="243" t="s">
        <v>233</v>
      </c>
      <c r="E163" s="254" t="s">
        <v>1</v>
      </c>
      <c r="F163" s="255" t="s">
        <v>4836</v>
      </c>
      <c r="G163" s="253"/>
      <c r="H163" s="256">
        <v>1880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233</v>
      </c>
      <c r="AU163" s="262" t="s">
        <v>85</v>
      </c>
      <c r="AV163" s="14" t="s">
        <v>85</v>
      </c>
      <c r="AW163" s="14" t="s">
        <v>32</v>
      </c>
      <c r="AX163" s="14" t="s">
        <v>83</v>
      </c>
      <c r="AY163" s="262" t="s">
        <v>224</v>
      </c>
    </row>
    <row r="164" s="2" customFormat="1" ht="16.5" customHeight="1">
      <c r="A164" s="39"/>
      <c r="B164" s="40"/>
      <c r="C164" s="228" t="s">
        <v>435</v>
      </c>
      <c r="D164" s="228" t="s">
        <v>226</v>
      </c>
      <c r="E164" s="229" t="s">
        <v>4837</v>
      </c>
      <c r="F164" s="230" t="s">
        <v>4838</v>
      </c>
      <c r="G164" s="231" t="s">
        <v>296</v>
      </c>
      <c r="H164" s="232">
        <v>1880</v>
      </c>
      <c r="I164" s="233"/>
      <c r="J164" s="234">
        <f>ROUND(I164*H164,2)</f>
        <v>0</v>
      </c>
      <c r="K164" s="230" t="s">
        <v>230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231</v>
      </c>
      <c r="AT164" s="239" t="s">
        <v>226</v>
      </c>
      <c r="AU164" s="239" t="s">
        <v>85</v>
      </c>
      <c r="AY164" s="18" t="s">
        <v>224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231</v>
      </c>
      <c r="BM164" s="239" t="s">
        <v>4839</v>
      </c>
    </row>
    <row r="165" s="14" customFormat="1">
      <c r="A165" s="14"/>
      <c r="B165" s="252"/>
      <c r="C165" s="253"/>
      <c r="D165" s="243" t="s">
        <v>233</v>
      </c>
      <c r="E165" s="254" t="s">
        <v>1</v>
      </c>
      <c r="F165" s="255" t="s">
        <v>4836</v>
      </c>
      <c r="G165" s="253"/>
      <c r="H165" s="256">
        <v>1880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233</v>
      </c>
      <c r="AU165" s="262" t="s">
        <v>85</v>
      </c>
      <c r="AV165" s="14" t="s">
        <v>85</v>
      </c>
      <c r="AW165" s="14" t="s">
        <v>32</v>
      </c>
      <c r="AX165" s="14" t="s">
        <v>83</v>
      </c>
      <c r="AY165" s="262" t="s">
        <v>224</v>
      </c>
    </row>
    <row r="166" s="2" customFormat="1" ht="33" customHeight="1">
      <c r="A166" s="39"/>
      <c r="B166" s="40"/>
      <c r="C166" s="228" t="s">
        <v>449</v>
      </c>
      <c r="D166" s="228" t="s">
        <v>226</v>
      </c>
      <c r="E166" s="229" t="s">
        <v>4840</v>
      </c>
      <c r="F166" s="230" t="s">
        <v>4841</v>
      </c>
      <c r="G166" s="231" t="s">
        <v>296</v>
      </c>
      <c r="H166" s="232">
        <v>940</v>
      </c>
      <c r="I166" s="233"/>
      <c r="J166" s="234">
        <f>ROUND(I166*H166,2)</f>
        <v>0</v>
      </c>
      <c r="K166" s="230" t="s">
        <v>230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231</v>
      </c>
      <c r="AT166" s="239" t="s">
        <v>226</v>
      </c>
      <c r="AU166" s="239" t="s">
        <v>85</v>
      </c>
      <c r="AY166" s="18" t="s">
        <v>224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231</v>
      </c>
      <c r="BM166" s="239" t="s">
        <v>4842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303</v>
      </c>
      <c r="F167" s="226" t="s">
        <v>938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P168</f>
        <v>0</v>
      </c>
      <c r="Q167" s="220"/>
      <c r="R167" s="221">
        <f>R168</f>
        <v>0</v>
      </c>
      <c r="S167" s="220"/>
      <c r="T167" s="222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83</v>
      </c>
      <c r="AT167" s="224" t="s">
        <v>75</v>
      </c>
      <c r="AU167" s="224" t="s">
        <v>83</v>
      </c>
      <c r="AY167" s="223" t="s">
        <v>224</v>
      </c>
      <c r="BK167" s="225">
        <f>BK168</f>
        <v>0</v>
      </c>
    </row>
    <row r="168" s="12" customFormat="1" ht="20.88" customHeight="1">
      <c r="A168" s="12"/>
      <c r="B168" s="212"/>
      <c r="C168" s="213"/>
      <c r="D168" s="214" t="s">
        <v>75</v>
      </c>
      <c r="E168" s="226" t="s">
        <v>982</v>
      </c>
      <c r="F168" s="226" t="s">
        <v>1234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P169</f>
        <v>0</v>
      </c>
      <c r="Q168" s="220"/>
      <c r="R168" s="221">
        <f>R169</f>
        <v>0</v>
      </c>
      <c r="S168" s="220"/>
      <c r="T168" s="22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83</v>
      </c>
      <c r="AT168" s="224" t="s">
        <v>75</v>
      </c>
      <c r="AU168" s="224" t="s">
        <v>85</v>
      </c>
      <c r="AY168" s="223" t="s">
        <v>224</v>
      </c>
      <c r="BK168" s="225">
        <f>BK169</f>
        <v>0</v>
      </c>
    </row>
    <row r="169" s="2" customFormat="1" ht="24.15" customHeight="1">
      <c r="A169" s="39"/>
      <c r="B169" s="40"/>
      <c r="C169" s="228" t="s">
        <v>458</v>
      </c>
      <c r="D169" s="228" t="s">
        <v>226</v>
      </c>
      <c r="E169" s="229" t="s">
        <v>4843</v>
      </c>
      <c r="F169" s="230" t="s">
        <v>4844</v>
      </c>
      <c r="G169" s="231" t="s">
        <v>332</v>
      </c>
      <c r="H169" s="232">
        <v>6.6459999999999999</v>
      </c>
      <c r="I169" s="233"/>
      <c r="J169" s="234">
        <f>ROUND(I169*H169,2)</f>
        <v>0</v>
      </c>
      <c r="K169" s="230" t="s">
        <v>230</v>
      </c>
      <c r="L169" s="45"/>
      <c r="M169" s="299" t="s">
        <v>1</v>
      </c>
      <c r="N169" s="300" t="s">
        <v>41</v>
      </c>
      <c r="O169" s="301"/>
      <c r="P169" s="302">
        <f>O169*H169</f>
        <v>0</v>
      </c>
      <c r="Q169" s="302">
        <v>0</v>
      </c>
      <c r="R169" s="302">
        <f>Q169*H169</f>
        <v>0</v>
      </c>
      <c r="S169" s="302">
        <v>0</v>
      </c>
      <c r="T169" s="30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231</v>
      </c>
      <c r="AT169" s="239" t="s">
        <v>226</v>
      </c>
      <c r="AU169" s="239" t="s">
        <v>243</v>
      </c>
      <c r="AY169" s="18" t="s">
        <v>224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231</v>
      </c>
      <c r="BM169" s="239" t="s">
        <v>4845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yEjYRsEZLNvf58ZOo0giMDUCBsWBUZFT2qsZ2pVDJyfkKnG4rO5VqDyS/1OAYxRKft/DsZuCu2ddMsm25je9Aw==" hashValue="5O83n/bCRxnfOIaRMQZ5I6wp7uu5irTOzAcTEjC2J2d6OGBrRFJRHsBEMZDFdI5vde4l3tJX8i3wSacniYRcvg==" algorithmName="SHA-512" password="CC35"/>
  <autoFilter ref="C120:K16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147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Rekonstrukce sportovně - kulturního areálu TJ Juřina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4846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11. 1. 2023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ROUND((SUM(BE121:BE132)),  2)</f>
        <v>0</v>
      </c>
      <c r="G33" s="39"/>
      <c r="H33" s="39"/>
      <c r="I33" s="166">
        <v>0.20999999999999999</v>
      </c>
      <c r="J33" s="165">
        <f>ROUND(((SUM(BE121:BE132))*I33),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ROUND((SUM(BF121:BF132)),  2)</f>
        <v>0</v>
      </c>
      <c r="G34" s="39"/>
      <c r="H34" s="39"/>
      <c r="I34" s="166">
        <v>0.12</v>
      </c>
      <c r="J34" s="165">
        <f>ROUND(((SUM(BF121:BF132))*I34),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ROUND((SUM(BG121:BG132)),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ROUND((SUM(BH121:BH132)),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ROUND((SUM(BI121:BI132)),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Rekonstrukce sportovně - kulturního areálu TJ Juřina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014 -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11. 1. 2023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Ing.arch.Petr Klier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177</v>
      </c>
      <c r="D94" s="187"/>
      <c r="E94" s="187"/>
      <c r="F94" s="187"/>
      <c r="G94" s="187"/>
      <c r="H94" s="187"/>
      <c r="I94" s="187"/>
      <c r="J94" s="188" t="s">
        <v>178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180</v>
      </c>
    </row>
    <row r="97" s="9" customFormat="1" ht="24.96" customHeight="1">
      <c r="A97" s="9"/>
      <c r="B97" s="190"/>
      <c r="C97" s="191"/>
      <c r="D97" s="192" t="s">
        <v>3952</v>
      </c>
      <c r="E97" s="193"/>
      <c r="F97" s="193"/>
      <c r="G97" s="193"/>
      <c r="H97" s="193"/>
      <c r="I97" s="193"/>
      <c r="J97" s="194">
        <f>J122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3953</v>
      </c>
      <c r="E98" s="198"/>
      <c r="F98" s="198"/>
      <c r="G98" s="198"/>
      <c r="H98" s="198"/>
      <c r="I98" s="198"/>
      <c r="J98" s="199">
        <f>J123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4847</v>
      </c>
      <c r="E99" s="198"/>
      <c r="F99" s="198"/>
      <c r="G99" s="198"/>
      <c r="H99" s="198"/>
      <c r="I99" s="198"/>
      <c r="J99" s="199">
        <f>J127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4848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4849</v>
      </c>
      <c r="E101" s="198"/>
      <c r="F101" s="198"/>
      <c r="G101" s="198"/>
      <c r="H101" s="198"/>
      <c r="I101" s="198"/>
      <c r="J101" s="199">
        <f>J131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Rekonstrukce sportovně - kulturního areálu TJ Juřina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014 -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Valašské Meziříčí</v>
      </c>
      <c r="G115" s="41"/>
      <c r="H115" s="41"/>
      <c r="I115" s="33" t="s">
        <v>22</v>
      </c>
      <c r="J115" s="80" t="str">
        <f>IF(J12="","",J12)</f>
        <v>11. 1. 2023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Město Valašské Meziříčí</v>
      </c>
      <c r="G117" s="41"/>
      <c r="H117" s="41"/>
      <c r="I117" s="33" t="s">
        <v>30</v>
      </c>
      <c r="J117" s="37" t="str">
        <f>E21</f>
        <v>Ing.arch.Petr Klier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Fajfrová Irena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210</v>
      </c>
      <c r="D120" s="204" t="s">
        <v>61</v>
      </c>
      <c r="E120" s="204" t="s">
        <v>57</v>
      </c>
      <c r="F120" s="204" t="s">
        <v>58</v>
      </c>
      <c r="G120" s="204" t="s">
        <v>211</v>
      </c>
      <c r="H120" s="204" t="s">
        <v>212</v>
      </c>
      <c r="I120" s="204" t="s">
        <v>213</v>
      </c>
      <c r="J120" s="204" t="s">
        <v>178</v>
      </c>
      <c r="K120" s="205" t="s">
        <v>214</v>
      </c>
      <c r="L120" s="206"/>
      <c r="M120" s="101" t="s">
        <v>1</v>
      </c>
      <c r="N120" s="102" t="s">
        <v>40</v>
      </c>
      <c r="O120" s="102" t="s">
        <v>215</v>
      </c>
      <c r="P120" s="102" t="s">
        <v>216</v>
      </c>
      <c r="Q120" s="102" t="s">
        <v>217</v>
      </c>
      <c r="R120" s="102" t="s">
        <v>218</v>
      </c>
      <c r="S120" s="102" t="s">
        <v>219</v>
      </c>
      <c r="T120" s="103" t="s">
        <v>220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221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180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75</v>
      </c>
      <c r="E122" s="215" t="s">
        <v>4342</v>
      </c>
      <c r="F122" s="215" t="s">
        <v>141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P123+P127+P129+P131</f>
        <v>0</v>
      </c>
      <c r="Q122" s="220"/>
      <c r="R122" s="221">
        <f>R123+R127+R129+R131</f>
        <v>0</v>
      </c>
      <c r="S122" s="220"/>
      <c r="T122" s="222">
        <f>T123+T127+T129+T131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264</v>
      </c>
      <c r="AT122" s="224" t="s">
        <v>75</v>
      </c>
      <c r="AU122" s="224" t="s">
        <v>76</v>
      </c>
      <c r="AY122" s="223" t="s">
        <v>224</v>
      </c>
      <c r="BK122" s="225">
        <f>BK123+BK127+BK129+BK131</f>
        <v>0</v>
      </c>
    </row>
    <row r="123" s="12" customFormat="1" ht="22.8" customHeight="1">
      <c r="A123" s="12"/>
      <c r="B123" s="212"/>
      <c r="C123" s="213"/>
      <c r="D123" s="214" t="s">
        <v>75</v>
      </c>
      <c r="E123" s="226" t="s">
        <v>4343</v>
      </c>
      <c r="F123" s="226" t="s">
        <v>4344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SUM(P124:P126)</f>
        <v>0</v>
      </c>
      <c r="Q123" s="220"/>
      <c r="R123" s="221">
        <f>SUM(R124:R126)</f>
        <v>0</v>
      </c>
      <c r="S123" s="220"/>
      <c r="T123" s="222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264</v>
      </c>
      <c r="AT123" s="224" t="s">
        <v>75</v>
      </c>
      <c r="AU123" s="224" t="s">
        <v>83</v>
      </c>
      <c r="AY123" s="223" t="s">
        <v>224</v>
      </c>
      <c r="BK123" s="225">
        <f>SUM(BK124:BK126)</f>
        <v>0</v>
      </c>
    </row>
    <row r="124" s="2" customFormat="1" ht="16.5" customHeight="1">
      <c r="A124" s="39"/>
      <c r="B124" s="40"/>
      <c r="C124" s="228" t="s">
        <v>83</v>
      </c>
      <c r="D124" s="228" t="s">
        <v>226</v>
      </c>
      <c r="E124" s="229" t="s">
        <v>4345</v>
      </c>
      <c r="F124" s="230" t="s">
        <v>4346</v>
      </c>
      <c r="G124" s="231" t="s">
        <v>3053</v>
      </c>
      <c r="H124" s="232">
        <v>1</v>
      </c>
      <c r="I124" s="233"/>
      <c r="J124" s="234">
        <f>ROUND(I124*H124,2)</f>
        <v>0</v>
      </c>
      <c r="K124" s="230" t="s">
        <v>230</v>
      </c>
      <c r="L124" s="45"/>
      <c r="M124" s="235" t="s">
        <v>1</v>
      </c>
      <c r="N124" s="236" t="s">
        <v>41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4347</v>
      </c>
      <c r="AT124" s="239" t="s">
        <v>226</v>
      </c>
      <c r="AU124" s="239" t="s">
        <v>85</v>
      </c>
      <c r="AY124" s="18" t="s">
        <v>224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83</v>
      </c>
      <c r="BK124" s="240">
        <f>ROUND(I124*H124,2)</f>
        <v>0</v>
      </c>
      <c r="BL124" s="18" t="s">
        <v>4347</v>
      </c>
      <c r="BM124" s="239" t="s">
        <v>4850</v>
      </c>
    </row>
    <row r="125" s="2" customFormat="1" ht="16.5" customHeight="1">
      <c r="A125" s="39"/>
      <c r="B125" s="40"/>
      <c r="C125" s="228" t="s">
        <v>85</v>
      </c>
      <c r="D125" s="228" t="s">
        <v>226</v>
      </c>
      <c r="E125" s="229" t="s">
        <v>4349</v>
      </c>
      <c r="F125" s="230" t="s">
        <v>4350</v>
      </c>
      <c r="G125" s="231" t="s">
        <v>3053</v>
      </c>
      <c r="H125" s="232">
        <v>1</v>
      </c>
      <c r="I125" s="233"/>
      <c r="J125" s="234">
        <f>ROUND(I125*H125,2)</f>
        <v>0</v>
      </c>
      <c r="K125" s="230" t="s">
        <v>230</v>
      </c>
      <c r="L125" s="45"/>
      <c r="M125" s="235" t="s">
        <v>1</v>
      </c>
      <c r="N125" s="236" t="s">
        <v>41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4347</v>
      </c>
      <c r="AT125" s="239" t="s">
        <v>226</v>
      </c>
      <c r="AU125" s="239" t="s">
        <v>85</v>
      </c>
      <c r="AY125" s="18" t="s">
        <v>224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83</v>
      </c>
      <c r="BK125" s="240">
        <f>ROUND(I125*H125,2)</f>
        <v>0</v>
      </c>
      <c r="BL125" s="18" t="s">
        <v>4347</v>
      </c>
      <c r="BM125" s="239" t="s">
        <v>4851</v>
      </c>
    </row>
    <row r="126" s="2" customFormat="1" ht="16.5" customHeight="1">
      <c r="A126" s="39"/>
      <c r="B126" s="40"/>
      <c r="C126" s="228" t="s">
        <v>243</v>
      </c>
      <c r="D126" s="228" t="s">
        <v>226</v>
      </c>
      <c r="E126" s="229" t="s">
        <v>4852</v>
      </c>
      <c r="F126" s="230" t="s">
        <v>4853</v>
      </c>
      <c r="G126" s="231" t="s">
        <v>3053</v>
      </c>
      <c r="H126" s="232">
        <v>1</v>
      </c>
      <c r="I126" s="233"/>
      <c r="J126" s="234">
        <f>ROUND(I126*H126,2)</f>
        <v>0</v>
      </c>
      <c r="K126" s="230" t="s">
        <v>230</v>
      </c>
      <c r="L126" s="45"/>
      <c r="M126" s="235" t="s">
        <v>1</v>
      </c>
      <c r="N126" s="236" t="s">
        <v>41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4347</v>
      </c>
      <c r="AT126" s="239" t="s">
        <v>226</v>
      </c>
      <c r="AU126" s="239" t="s">
        <v>85</v>
      </c>
      <c r="AY126" s="18" t="s">
        <v>224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83</v>
      </c>
      <c r="BK126" s="240">
        <f>ROUND(I126*H126,2)</f>
        <v>0</v>
      </c>
      <c r="BL126" s="18" t="s">
        <v>4347</v>
      </c>
      <c r="BM126" s="239" t="s">
        <v>4854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4855</v>
      </c>
      <c r="F127" s="226" t="s">
        <v>4856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264</v>
      </c>
      <c r="AT127" s="224" t="s">
        <v>75</v>
      </c>
      <c r="AU127" s="224" t="s">
        <v>83</v>
      </c>
      <c r="AY127" s="223" t="s">
        <v>224</v>
      </c>
      <c r="BK127" s="225">
        <f>BK128</f>
        <v>0</v>
      </c>
    </row>
    <row r="128" s="2" customFormat="1" ht="16.5" customHeight="1">
      <c r="A128" s="39"/>
      <c r="B128" s="40"/>
      <c r="C128" s="228" t="s">
        <v>231</v>
      </c>
      <c r="D128" s="228" t="s">
        <v>226</v>
      </c>
      <c r="E128" s="229" t="s">
        <v>4857</v>
      </c>
      <c r="F128" s="230" t="s">
        <v>4856</v>
      </c>
      <c r="G128" s="231" t="s">
        <v>3053</v>
      </c>
      <c r="H128" s="232">
        <v>1</v>
      </c>
      <c r="I128" s="233"/>
      <c r="J128" s="234">
        <f>ROUND(I128*H128,2)</f>
        <v>0</v>
      </c>
      <c r="K128" s="230" t="s">
        <v>230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4347</v>
      </c>
      <c r="AT128" s="239" t="s">
        <v>226</v>
      </c>
      <c r="AU128" s="239" t="s">
        <v>85</v>
      </c>
      <c r="AY128" s="18" t="s">
        <v>224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4347</v>
      </c>
      <c r="BM128" s="239" t="s">
        <v>4858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4859</v>
      </c>
      <c r="F129" s="226" t="s">
        <v>4860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0</v>
      </c>
      <c r="S129" s="220"/>
      <c r="T129" s="22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264</v>
      </c>
      <c r="AT129" s="224" t="s">
        <v>75</v>
      </c>
      <c r="AU129" s="224" t="s">
        <v>83</v>
      </c>
      <c r="AY129" s="223" t="s">
        <v>224</v>
      </c>
      <c r="BK129" s="225">
        <f>BK130</f>
        <v>0</v>
      </c>
    </row>
    <row r="130" s="2" customFormat="1" ht="16.5" customHeight="1">
      <c r="A130" s="39"/>
      <c r="B130" s="40"/>
      <c r="C130" s="228" t="s">
        <v>264</v>
      </c>
      <c r="D130" s="228" t="s">
        <v>226</v>
      </c>
      <c r="E130" s="229" t="s">
        <v>4861</v>
      </c>
      <c r="F130" s="230" t="s">
        <v>4860</v>
      </c>
      <c r="G130" s="231" t="s">
        <v>3053</v>
      </c>
      <c r="H130" s="232">
        <v>1</v>
      </c>
      <c r="I130" s="233"/>
      <c r="J130" s="234">
        <f>ROUND(I130*H130,2)</f>
        <v>0</v>
      </c>
      <c r="K130" s="230" t="s">
        <v>230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4347</v>
      </c>
      <c r="AT130" s="239" t="s">
        <v>226</v>
      </c>
      <c r="AU130" s="239" t="s">
        <v>85</v>
      </c>
      <c r="AY130" s="18" t="s">
        <v>224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4347</v>
      </c>
      <c r="BM130" s="239" t="s">
        <v>4862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4863</v>
      </c>
      <c r="F131" s="226" t="s">
        <v>4864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P132</f>
        <v>0</v>
      </c>
      <c r="Q131" s="220"/>
      <c r="R131" s="221">
        <f>R132</f>
        <v>0</v>
      </c>
      <c r="S131" s="220"/>
      <c r="T131" s="22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264</v>
      </c>
      <c r="AT131" s="224" t="s">
        <v>75</v>
      </c>
      <c r="AU131" s="224" t="s">
        <v>83</v>
      </c>
      <c r="AY131" s="223" t="s">
        <v>224</v>
      </c>
      <c r="BK131" s="225">
        <f>BK132</f>
        <v>0</v>
      </c>
    </row>
    <row r="132" s="2" customFormat="1" ht="16.5" customHeight="1">
      <c r="A132" s="39"/>
      <c r="B132" s="40"/>
      <c r="C132" s="228" t="s">
        <v>270</v>
      </c>
      <c r="D132" s="228" t="s">
        <v>226</v>
      </c>
      <c r="E132" s="229" t="s">
        <v>4865</v>
      </c>
      <c r="F132" s="230" t="s">
        <v>4864</v>
      </c>
      <c r="G132" s="231" t="s">
        <v>3053</v>
      </c>
      <c r="H132" s="232">
        <v>1</v>
      </c>
      <c r="I132" s="233"/>
      <c r="J132" s="234">
        <f>ROUND(I132*H132,2)</f>
        <v>0</v>
      </c>
      <c r="K132" s="230" t="s">
        <v>230</v>
      </c>
      <c r="L132" s="45"/>
      <c r="M132" s="299" t="s">
        <v>1</v>
      </c>
      <c r="N132" s="300" t="s">
        <v>41</v>
      </c>
      <c r="O132" s="301"/>
      <c r="P132" s="302">
        <f>O132*H132</f>
        <v>0</v>
      </c>
      <c r="Q132" s="302">
        <v>0</v>
      </c>
      <c r="R132" s="302">
        <f>Q132*H132</f>
        <v>0</v>
      </c>
      <c r="S132" s="302">
        <v>0</v>
      </c>
      <c r="T132" s="30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4347</v>
      </c>
      <c r="AT132" s="239" t="s">
        <v>226</v>
      </c>
      <c r="AU132" s="239" t="s">
        <v>85</v>
      </c>
      <c r="AY132" s="18" t="s">
        <v>224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4347</v>
      </c>
      <c r="BM132" s="239" t="s">
        <v>4866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tMHUj125+aep6MyrFSQoJflWj71EGZiqxhvTindP0JrSxUKlqrNU1170Ockd2n2nWBca/pEaiMfMrCI4d+KZjw==" hashValue="a1U/auCdUP/shgnT/TZLaZZt6ocL5sag6ELTeASK5maldFBn+V70ZVt/QmhlRcz3zc6FSxAqfvWof25HDFjURw==" algorithmName="SHA-512" password="CC35"/>
  <autoFilter ref="C120:K1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4867</v>
      </c>
      <c r="H4" s="21"/>
    </row>
    <row r="5" s="1" customFormat="1" ht="12" customHeight="1">
      <c r="B5" s="21"/>
      <c r="C5" s="304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05" t="s">
        <v>16</v>
      </c>
      <c r="D6" s="306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11. 1. 2023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07"/>
      <c r="C9" s="308" t="s">
        <v>57</v>
      </c>
      <c r="D9" s="309" t="s">
        <v>58</v>
      </c>
      <c r="E9" s="309" t="s">
        <v>211</v>
      </c>
      <c r="F9" s="310" t="s">
        <v>4868</v>
      </c>
      <c r="G9" s="201"/>
      <c r="H9" s="307"/>
    </row>
    <row r="10" s="2" customFormat="1" ht="26.4" customHeight="1">
      <c r="A10" s="39"/>
      <c r="B10" s="45"/>
      <c r="C10" s="311" t="s">
        <v>4869</v>
      </c>
      <c r="D10" s="311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312" t="s">
        <v>143</v>
      </c>
      <c r="D11" s="313" t="s">
        <v>1</v>
      </c>
      <c r="E11" s="314" t="s">
        <v>1</v>
      </c>
      <c r="F11" s="315">
        <v>65.280000000000001</v>
      </c>
      <c r="G11" s="39"/>
      <c r="H11" s="45"/>
    </row>
    <row r="12" s="2" customFormat="1" ht="16.8" customHeight="1">
      <c r="A12" s="39"/>
      <c r="B12" s="45"/>
      <c r="C12" s="316" t="s">
        <v>1</v>
      </c>
      <c r="D12" s="316" t="s">
        <v>234</v>
      </c>
      <c r="E12" s="18" t="s">
        <v>1</v>
      </c>
      <c r="F12" s="317">
        <v>0</v>
      </c>
      <c r="G12" s="39"/>
      <c r="H12" s="45"/>
    </row>
    <row r="13" s="2" customFormat="1" ht="16.8" customHeight="1">
      <c r="A13" s="39"/>
      <c r="B13" s="45"/>
      <c r="C13" s="316" t="s">
        <v>1</v>
      </c>
      <c r="D13" s="316" t="s">
        <v>235</v>
      </c>
      <c r="E13" s="18" t="s">
        <v>1</v>
      </c>
      <c r="F13" s="317">
        <v>41.075000000000003</v>
      </c>
      <c r="G13" s="39"/>
      <c r="H13" s="45"/>
    </row>
    <row r="14" s="2" customFormat="1" ht="16.8" customHeight="1">
      <c r="A14" s="39"/>
      <c r="B14" s="45"/>
      <c r="C14" s="316" t="s">
        <v>1</v>
      </c>
      <c r="D14" s="316" t="s">
        <v>236</v>
      </c>
      <c r="E14" s="18" t="s">
        <v>1</v>
      </c>
      <c r="F14" s="317">
        <v>24.204999999999998</v>
      </c>
      <c r="G14" s="39"/>
      <c r="H14" s="45"/>
    </row>
    <row r="15" s="2" customFormat="1" ht="16.8" customHeight="1">
      <c r="A15" s="39"/>
      <c r="B15" s="45"/>
      <c r="C15" s="316" t="s">
        <v>143</v>
      </c>
      <c r="D15" s="316" t="s">
        <v>237</v>
      </c>
      <c r="E15" s="18" t="s">
        <v>1</v>
      </c>
      <c r="F15" s="317">
        <v>65.280000000000001</v>
      </c>
      <c r="G15" s="39"/>
      <c r="H15" s="45"/>
    </row>
    <row r="16" s="2" customFormat="1" ht="16.8" customHeight="1">
      <c r="A16" s="39"/>
      <c r="B16" s="45"/>
      <c r="C16" s="318" t="s">
        <v>4870</v>
      </c>
      <c r="D16" s="39"/>
      <c r="E16" s="39"/>
      <c r="F16" s="39"/>
      <c r="G16" s="39"/>
      <c r="H16" s="45"/>
    </row>
    <row r="17" s="2" customFormat="1">
      <c r="A17" s="39"/>
      <c r="B17" s="45"/>
      <c r="C17" s="316" t="s">
        <v>227</v>
      </c>
      <c r="D17" s="316" t="s">
        <v>228</v>
      </c>
      <c r="E17" s="18" t="s">
        <v>229</v>
      </c>
      <c r="F17" s="317">
        <v>65.280000000000001</v>
      </c>
      <c r="G17" s="39"/>
      <c r="H17" s="45"/>
    </row>
    <row r="18" s="2" customFormat="1" ht="16.8" customHeight="1">
      <c r="A18" s="39"/>
      <c r="B18" s="45"/>
      <c r="C18" s="316" t="s">
        <v>265</v>
      </c>
      <c r="D18" s="316" t="s">
        <v>266</v>
      </c>
      <c r="E18" s="18" t="s">
        <v>229</v>
      </c>
      <c r="F18" s="317">
        <v>394.44900000000001</v>
      </c>
      <c r="G18" s="39"/>
      <c r="H18" s="45"/>
    </row>
    <row r="19" s="2" customFormat="1" ht="16.8" customHeight="1">
      <c r="A19" s="39"/>
      <c r="B19" s="45"/>
      <c r="C19" s="312" t="s">
        <v>145</v>
      </c>
      <c r="D19" s="313" t="s">
        <v>1</v>
      </c>
      <c r="E19" s="314" t="s">
        <v>1</v>
      </c>
      <c r="F19" s="315">
        <v>42.100000000000001</v>
      </c>
      <c r="G19" s="39"/>
      <c r="H19" s="45"/>
    </row>
    <row r="20" s="2" customFormat="1" ht="16.8" customHeight="1">
      <c r="A20" s="39"/>
      <c r="B20" s="45"/>
      <c r="C20" s="316" t="s">
        <v>1</v>
      </c>
      <c r="D20" s="316" t="s">
        <v>386</v>
      </c>
      <c r="E20" s="18" t="s">
        <v>1</v>
      </c>
      <c r="F20" s="317">
        <v>0</v>
      </c>
      <c r="G20" s="39"/>
      <c r="H20" s="45"/>
    </row>
    <row r="21" s="2" customFormat="1" ht="16.8" customHeight="1">
      <c r="A21" s="39"/>
      <c r="B21" s="45"/>
      <c r="C21" s="316" t="s">
        <v>145</v>
      </c>
      <c r="D21" s="316" t="s">
        <v>2160</v>
      </c>
      <c r="E21" s="18" t="s">
        <v>1</v>
      </c>
      <c r="F21" s="317">
        <v>42.100000000000001</v>
      </c>
      <c r="G21" s="39"/>
      <c r="H21" s="45"/>
    </row>
    <row r="22" s="2" customFormat="1" ht="16.8" customHeight="1">
      <c r="A22" s="39"/>
      <c r="B22" s="45"/>
      <c r="C22" s="318" t="s">
        <v>4870</v>
      </c>
      <c r="D22" s="39"/>
      <c r="E22" s="39"/>
      <c r="F22" s="39"/>
      <c r="G22" s="39"/>
      <c r="H22" s="45"/>
    </row>
    <row r="23" s="2" customFormat="1">
      <c r="A23" s="39"/>
      <c r="B23" s="45"/>
      <c r="C23" s="316" t="s">
        <v>2154</v>
      </c>
      <c r="D23" s="316" t="s">
        <v>2155</v>
      </c>
      <c r="E23" s="18" t="s">
        <v>296</v>
      </c>
      <c r="F23" s="317">
        <v>261.30000000000001</v>
      </c>
      <c r="G23" s="39"/>
      <c r="H23" s="45"/>
    </row>
    <row r="24" s="2" customFormat="1" ht="16.8" customHeight="1">
      <c r="A24" s="39"/>
      <c r="B24" s="45"/>
      <c r="C24" s="316" t="s">
        <v>1405</v>
      </c>
      <c r="D24" s="316" t="s">
        <v>1406</v>
      </c>
      <c r="E24" s="18" t="s">
        <v>296</v>
      </c>
      <c r="F24" s="317">
        <v>476</v>
      </c>
      <c r="G24" s="39"/>
      <c r="H24" s="45"/>
    </row>
    <row r="25" s="2" customFormat="1">
      <c r="A25" s="39"/>
      <c r="B25" s="45"/>
      <c r="C25" s="316" t="s">
        <v>1540</v>
      </c>
      <c r="D25" s="316" t="s">
        <v>1541</v>
      </c>
      <c r="E25" s="18" t="s">
        <v>296</v>
      </c>
      <c r="F25" s="317">
        <v>309.05000000000001</v>
      </c>
      <c r="G25" s="39"/>
      <c r="H25" s="45"/>
    </row>
    <row r="26" s="2" customFormat="1" ht="16.8" customHeight="1">
      <c r="A26" s="39"/>
      <c r="B26" s="45"/>
      <c r="C26" s="316" t="s">
        <v>1544</v>
      </c>
      <c r="D26" s="316" t="s">
        <v>1545</v>
      </c>
      <c r="E26" s="18" t="s">
        <v>296</v>
      </c>
      <c r="F26" s="317">
        <v>1003.59</v>
      </c>
      <c r="G26" s="39"/>
      <c r="H26" s="45"/>
    </row>
    <row r="27" s="2" customFormat="1" ht="16.8" customHeight="1">
      <c r="A27" s="39"/>
      <c r="B27" s="45"/>
      <c r="C27" s="312" t="s">
        <v>148</v>
      </c>
      <c r="D27" s="313" t="s">
        <v>1</v>
      </c>
      <c r="E27" s="314" t="s">
        <v>1</v>
      </c>
      <c r="F27" s="315">
        <v>69.409999999999997</v>
      </c>
      <c r="G27" s="39"/>
      <c r="H27" s="45"/>
    </row>
    <row r="28" s="2" customFormat="1" ht="16.8" customHeight="1">
      <c r="A28" s="39"/>
      <c r="B28" s="45"/>
      <c r="C28" s="316" t="s">
        <v>1</v>
      </c>
      <c r="D28" s="316" t="s">
        <v>669</v>
      </c>
      <c r="E28" s="18" t="s">
        <v>1</v>
      </c>
      <c r="F28" s="317">
        <v>0</v>
      </c>
      <c r="G28" s="39"/>
      <c r="H28" s="45"/>
    </row>
    <row r="29" s="2" customFormat="1" ht="16.8" customHeight="1">
      <c r="A29" s="39"/>
      <c r="B29" s="45"/>
      <c r="C29" s="316" t="s">
        <v>1</v>
      </c>
      <c r="D29" s="316" t="s">
        <v>670</v>
      </c>
      <c r="E29" s="18" t="s">
        <v>1</v>
      </c>
      <c r="F29" s="317">
        <v>31.079999999999998</v>
      </c>
      <c r="G29" s="39"/>
      <c r="H29" s="45"/>
    </row>
    <row r="30" s="2" customFormat="1" ht="16.8" customHeight="1">
      <c r="A30" s="39"/>
      <c r="B30" s="45"/>
      <c r="C30" s="316" t="s">
        <v>1</v>
      </c>
      <c r="D30" s="316" t="s">
        <v>642</v>
      </c>
      <c r="E30" s="18" t="s">
        <v>1</v>
      </c>
      <c r="F30" s="317">
        <v>5.4500000000000002</v>
      </c>
      <c r="G30" s="39"/>
      <c r="H30" s="45"/>
    </row>
    <row r="31" s="2" customFormat="1" ht="16.8" customHeight="1">
      <c r="A31" s="39"/>
      <c r="B31" s="45"/>
      <c r="C31" s="316" t="s">
        <v>1</v>
      </c>
      <c r="D31" s="316" t="s">
        <v>671</v>
      </c>
      <c r="E31" s="18" t="s">
        <v>1</v>
      </c>
      <c r="F31" s="317">
        <v>9.5999999999999996</v>
      </c>
      <c r="G31" s="39"/>
      <c r="H31" s="45"/>
    </row>
    <row r="32" s="2" customFormat="1" ht="16.8" customHeight="1">
      <c r="A32" s="39"/>
      <c r="B32" s="45"/>
      <c r="C32" s="316" t="s">
        <v>1</v>
      </c>
      <c r="D32" s="316" t="s">
        <v>644</v>
      </c>
      <c r="E32" s="18" t="s">
        <v>1</v>
      </c>
      <c r="F32" s="317">
        <v>23.280000000000001</v>
      </c>
      <c r="G32" s="39"/>
      <c r="H32" s="45"/>
    </row>
    <row r="33" s="2" customFormat="1" ht="16.8" customHeight="1">
      <c r="A33" s="39"/>
      <c r="B33" s="45"/>
      <c r="C33" s="316" t="s">
        <v>148</v>
      </c>
      <c r="D33" s="316" t="s">
        <v>288</v>
      </c>
      <c r="E33" s="18" t="s">
        <v>1</v>
      </c>
      <c r="F33" s="317">
        <v>69.409999999999997</v>
      </c>
      <c r="G33" s="39"/>
      <c r="H33" s="45"/>
    </row>
    <row r="34" s="2" customFormat="1" ht="16.8" customHeight="1">
      <c r="A34" s="39"/>
      <c r="B34" s="45"/>
      <c r="C34" s="318" t="s">
        <v>4870</v>
      </c>
      <c r="D34" s="39"/>
      <c r="E34" s="39"/>
      <c r="F34" s="39"/>
      <c r="G34" s="39"/>
      <c r="H34" s="45"/>
    </row>
    <row r="35" s="2" customFormat="1" ht="16.8" customHeight="1">
      <c r="A35" s="39"/>
      <c r="B35" s="45"/>
      <c r="C35" s="316" t="s">
        <v>666</v>
      </c>
      <c r="D35" s="316" t="s">
        <v>667</v>
      </c>
      <c r="E35" s="18" t="s">
        <v>416</v>
      </c>
      <c r="F35" s="317">
        <v>128.97999999999999</v>
      </c>
      <c r="G35" s="39"/>
      <c r="H35" s="45"/>
    </row>
    <row r="36" s="2" customFormat="1" ht="16.8" customHeight="1">
      <c r="A36" s="39"/>
      <c r="B36" s="45"/>
      <c r="C36" s="316" t="s">
        <v>1544</v>
      </c>
      <c r="D36" s="316" t="s">
        <v>1545</v>
      </c>
      <c r="E36" s="18" t="s">
        <v>296</v>
      </c>
      <c r="F36" s="317">
        <v>1003.59</v>
      </c>
      <c r="G36" s="39"/>
      <c r="H36" s="45"/>
    </row>
    <row r="37" s="2" customFormat="1" ht="16.8" customHeight="1">
      <c r="A37" s="39"/>
      <c r="B37" s="45"/>
      <c r="C37" s="316" t="s">
        <v>681</v>
      </c>
      <c r="D37" s="316" t="s">
        <v>682</v>
      </c>
      <c r="E37" s="18" t="s">
        <v>416</v>
      </c>
      <c r="F37" s="317">
        <v>72.881</v>
      </c>
      <c r="G37" s="39"/>
      <c r="H37" s="45"/>
    </row>
    <row r="38" s="2" customFormat="1" ht="16.8" customHeight="1">
      <c r="A38" s="39"/>
      <c r="B38" s="45"/>
      <c r="C38" s="312" t="s">
        <v>150</v>
      </c>
      <c r="D38" s="313" t="s">
        <v>1</v>
      </c>
      <c r="E38" s="314" t="s">
        <v>1</v>
      </c>
      <c r="F38" s="315">
        <v>15.210000000000001</v>
      </c>
      <c r="G38" s="39"/>
      <c r="H38" s="45"/>
    </row>
    <row r="39" s="2" customFormat="1" ht="16.8" customHeight="1">
      <c r="A39" s="39"/>
      <c r="B39" s="45"/>
      <c r="C39" s="316" t="s">
        <v>1</v>
      </c>
      <c r="D39" s="316" t="s">
        <v>672</v>
      </c>
      <c r="E39" s="18" t="s">
        <v>1</v>
      </c>
      <c r="F39" s="317">
        <v>0</v>
      </c>
      <c r="G39" s="39"/>
      <c r="H39" s="45"/>
    </row>
    <row r="40" s="2" customFormat="1" ht="16.8" customHeight="1">
      <c r="A40" s="39"/>
      <c r="B40" s="45"/>
      <c r="C40" s="316" t="s">
        <v>150</v>
      </c>
      <c r="D40" s="316" t="s">
        <v>673</v>
      </c>
      <c r="E40" s="18" t="s">
        <v>1</v>
      </c>
      <c r="F40" s="317">
        <v>15.210000000000001</v>
      </c>
      <c r="G40" s="39"/>
      <c r="H40" s="45"/>
    </row>
    <row r="41" s="2" customFormat="1" ht="16.8" customHeight="1">
      <c r="A41" s="39"/>
      <c r="B41" s="45"/>
      <c r="C41" s="318" t="s">
        <v>4870</v>
      </c>
      <c r="D41" s="39"/>
      <c r="E41" s="39"/>
      <c r="F41" s="39"/>
      <c r="G41" s="39"/>
      <c r="H41" s="45"/>
    </row>
    <row r="42" s="2" customFormat="1" ht="16.8" customHeight="1">
      <c r="A42" s="39"/>
      <c r="B42" s="45"/>
      <c r="C42" s="316" t="s">
        <v>666</v>
      </c>
      <c r="D42" s="316" t="s">
        <v>667</v>
      </c>
      <c r="E42" s="18" t="s">
        <v>416</v>
      </c>
      <c r="F42" s="317">
        <v>128.97999999999999</v>
      </c>
      <c r="G42" s="39"/>
      <c r="H42" s="45"/>
    </row>
    <row r="43" s="2" customFormat="1" ht="16.8" customHeight="1">
      <c r="A43" s="39"/>
      <c r="B43" s="45"/>
      <c r="C43" s="316" t="s">
        <v>686</v>
      </c>
      <c r="D43" s="316" t="s">
        <v>687</v>
      </c>
      <c r="E43" s="18" t="s">
        <v>416</v>
      </c>
      <c r="F43" s="317">
        <v>15.971</v>
      </c>
      <c r="G43" s="39"/>
      <c r="H43" s="45"/>
    </row>
    <row r="44" s="2" customFormat="1" ht="16.8" customHeight="1">
      <c r="A44" s="39"/>
      <c r="B44" s="45"/>
      <c r="C44" s="312" t="s">
        <v>152</v>
      </c>
      <c r="D44" s="313" t="s">
        <v>1</v>
      </c>
      <c r="E44" s="314" t="s">
        <v>1</v>
      </c>
      <c r="F44" s="315">
        <v>12.960000000000001</v>
      </c>
      <c r="G44" s="39"/>
      <c r="H44" s="45"/>
    </row>
    <row r="45" s="2" customFormat="1" ht="16.8" customHeight="1">
      <c r="A45" s="39"/>
      <c r="B45" s="45"/>
      <c r="C45" s="316" t="s">
        <v>1</v>
      </c>
      <c r="D45" s="316" t="s">
        <v>674</v>
      </c>
      <c r="E45" s="18" t="s">
        <v>1</v>
      </c>
      <c r="F45" s="317">
        <v>0</v>
      </c>
      <c r="G45" s="39"/>
      <c r="H45" s="45"/>
    </row>
    <row r="46" s="2" customFormat="1" ht="16.8" customHeight="1">
      <c r="A46" s="39"/>
      <c r="B46" s="45"/>
      <c r="C46" s="316" t="s">
        <v>152</v>
      </c>
      <c r="D46" s="316" t="s">
        <v>675</v>
      </c>
      <c r="E46" s="18" t="s">
        <v>1</v>
      </c>
      <c r="F46" s="317">
        <v>12.960000000000001</v>
      </c>
      <c r="G46" s="39"/>
      <c r="H46" s="45"/>
    </row>
    <row r="47" s="2" customFormat="1" ht="16.8" customHeight="1">
      <c r="A47" s="39"/>
      <c r="B47" s="45"/>
      <c r="C47" s="318" t="s">
        <v>4870</v>
      </c>
      <c r="D47" s="39"/>
      <c r="E47" s="39"/>
      <c r="F47" s="39"/>
      <c r="G47" s="39"/>
      <c r="H47" s="45"/>
    </row>
    <row r="48" s="2" customFormat="1" ht="16.8" customHeight="1">
      <c r="A48" s="39"/>
      <c r="B48" s="45"/>
      <c r="C48" s="316" t="s">
        <v>666</v>
      </c>
      <c r="D48" s="316" t="s">
        <v>667</v>
      </c>
      <c r="E48" s="18" t="s">
        <v>416</v>
      </c>
      <c r="F48" s="317">
        <v>128.97999999999999</v>
      </c>
      <c r="G48" s="39"/>
      <c r="H48" s="45"/>
    </row>
    <row r="49" s="2" customFormat="1" ht="16.8" customHeight="1">
      <c r="A49" s="39"/>
      <c r="B49" s="45"/>
      <c r="C49" s="316" t="s">
        <v>691</v>
      </c>
      <c r="D49" s="316" t="s">
        <v>692</v>
      </c>
      <c r="E49" s="18" t="s">
        <v>416</v>
      </c>
      <c r="F49" s="317">
        <v>13.608000000000001</v>
      </c>
      <c r="G49" s="39"/>
      <c r="H49" s="45"/>
    </row>
    <row r="50" s="2" customFormat="1" ht="16.8" customHeight="1">
      <c r="A50" s="39"/>
      <c r="B50" s="45"/>
      <c r="C50" s="312" t="s">
        <v>154</v>
      </c>
      <c r="D50" s="313" t="s">
        <v>1</v>
      </c>
      <c r="E50" s="314" t="s">
        <v>1</v>
      </c>
      <c r="F50" s="315">
        <v>18.600000000000001</v>
      </c>
      <c r="G50" s="39"/>
      <c r="H50" s="45"/>
    </row>
    <row r="51" s="2" customFormat="1" ht="16.8" customHeight="1">
      <c r="A51" s="39"/>
      <c r="B51" s="45"/>
      <c r="C51" s="316" t="s">
        <v>1</v>
      </c>
      <c r="D51" s="316" t="s">
        <v>676</v>
      </c>
      <c r="E51" s="18" t="s">
        <v>1</v>
      </c>
      <c r="F51" s="317">
        <v>0</v>
      </c>
      <c r="G51" s="39"/>
      <c r="H51" s="45"/>
    </row>
    <row r="52" s="2" customFormat="1" ht="16.8" customHeight="1">
      <c r="A52" s="39"/>
      <c r="B52" s="45"/>
      <c r="C52" s="316" t="s">
        <v>154</v>
      </c>
      <c r="D52" s="316" t="s">
        <v>677</v>
      </c>
      <c r="E52" s="18" t="s">
        <v>1</v>
      </c>
      <c r="F52" s="317">
        <v>18.600000000000001</v>
      </c>
      <c r="G52" s="39"/>
      <c r="H52" s="45"/>
    </row>
    <row r="53" s="2" customFormat="1" ht="16.8" customHeight="1">
      <c r="A53" s="39"/>
      <c r="B53" s="45"/>
      <c r="C53" s="318" t="s">
        <v>4870</v>
      </c>
      <c r="D53" s="39"/>
      <c r="E53" s="39"/>
      <c r="F53" s="39"/>
      <c r="G53" s="39"/>
      <c r="H53" s="45"/>
    </row>
    <row r="54" s="2" customFormat="1" ht="16.8" customHeight="1">
      <c r="A54" s="39"/>
      <c r="B54" s="45"/>
      <c r="C54" s="316" t="s">
        <v>666</v>
      </c>
      <c r="D54" s="316" t="s">
        <v>667</v>
      </c>
      <c r="E54" s="18" t="s">
        <v>416</v>
      </c>
      <c r="F54" s="317">
        <v>128.97999999999999</v>
      </c>
      <c r="G54" s="39"/>
      <c r="H54" s="45"/>
    </row>
    <row r="55" s="2" customFormat="1" ht="16.8" customHeight="1">
      <c r="A55" s="39"/>
      <c r="B55" s="45"/>
      <c r="C55" s="316" t="s">
        <v>696</v>
      </c>
      <c r="D55" s="316" t="s">
        <v>697</v>
      </c>
      <c r="E55" s="18" t="s">
        <v>416</v>
      </c>
      <c r="F55" s="317">
        <v>19.530000000000001</v>
      </c>
      <c r="G55" s="39"/>
      <c r="H55" s="45"/>
    </row>
    <row r="56" s="2" customFormat="1" ht="16.8" customHeight="1">
      <c r="A56" s="39"/>
      <c r="B56" s="45"/>
      <c r="C56" s="312" t="s">
        <v>157</v>
      </c>
      <c r="D56" s="313" t="s">
        <v>1</v>
      </c>
      <c r="E56" s="314" t="s">
        <v>1</v>
      </c>
      <c r="F56" s="315">
        <v>12.800000000000001</v>
      </c>
      <c r="G56" s="39"/>
      <c r="H56" s="45"/>
    </row>
    <row r="57" s="2" customFormat="1" ht="16.8" customHeight="1">
      <c r="A57" s="39"/>
      <c r="B57" s="45"/>
      <c r="C57" s="316" t="s">
        <v>1</v>
      </c>
      <c r="D57" s="316" t="s">
        <v>678</v>
      </c>
      <c r="E57" s="18" t="s">
        <v>1</v>
      </c>
      <c r="F57" s="317">
        <v>0</v>
      </c>
      <c r="G57" s="39"/>
      <c r="H57" s="45"/>
    </row>
    <row r="58" s="2" customFormat="1" ht="16.8" customHeight="1">
      <c r="A58" s="39"/>
      <c r="B58" s="45"/>
      <c r="C58" s="316" t="s">
        <v>157</v>
      </c>
      <c r="D58" s="316" t="s">
        <v>679</v>
      </c>
      <c r="E58" s="18" t="s">
        <v>1</v>
      </c>
      <c r="F58" s="317">
        <v>12.800000000000001</v>
      </c>
      <c r="G58" s="39"/>
      <c r="H58" s="45"/>
    </row>
    <row r="59" s="2" customFormat="1" ht="16.8" customHeight="1">
      <c r="A59" s="39"/>
      <c r="B59" s="45"/>
      <c r="C59" s="318" t="s">
        <v>4870</v>
      </c>
      <c r="D59" s="39"/>
      <c r="E59" s="39"/>
      <c r="F59" s="39"/>
      <c r="G59" s="39"/>
      <c r="H59" s="45"/>
    </row>
    <row r="60" s="2" customFormat="1" ht="16.8" customHeight="1">
      <c r="A60" s="39"/>
      <c r="B60" s="45"/>
      <c r="C60" s="316" t="s">
        <v>666</v>
      </c>
      <c r="D60" s="316" t="s">
        <v>667</v>
      </c>
      <c r="E60" s="18" t="s">
        <v>416</v>
      </c>
      <c r="F60" s="317">
        <v>128.97999999999999</v>
      </c>
      <c r="G60" s="39"/>
      <c r="H60" s="45"/>
    </row>
    <row r="61" s="2" customFormat="1" ht="16.8" customHeight="1">
      <c r="A61" s="39"/>
      <c r="B61" s="45"/>
      <c r="C61" s="316" t="s">
        <v>701</v>
      </c>
      <c r="D61" s="316" t="s">
        <v>702</v>
      </c>
      <c r="E61" s="18" t="s">
        <v>416</v>
      </c>
      <c r="F61" s="317">
        <v>13.44</v>
      </c>
      <c r="G61" s="39"/>
      <c r="H61" s="45"/>
    </row>
    <row r="62" s="2" customFormat="1" ht="16.8" customHeight="1">
      <c r="A62" s="39"/>
      <c r="B62" s="45"/>
      <c r="C62" s="312" t="s">
        <v>160</v>
      </c>
      <c r="D62" s="313" t="s">
        <v>1</v>
      </c>
      <c r="E62" s="314" t="s">
        <v>1</v>
      </c>
      <c r="F62" s="315">
        <v>1009.3150000000001</v>
      </c>
      <c r="G62" s="39"/>
      <c r="H62" s="45"/>
    </row>
    <row r="63" s="2" customFormat="1" ht="16.8" customHeight="1">
      <c r="A63" s="39"/>
      <c r="B63" s="45"/>
      <c r="C63" s="316" t="s">
        <v>1</v>
      </c>
      <c r="D63" s="316" t="s">
        <v>967</v>
      </c>
      <c r="E63" s="18" t="s">
        <v>1</v>
      </c>
      <c r="F63" s="317">
        <v>660.42499999999995</v>
      </c>
      <c r="G63" s="39"/>
      <c r="H63" s="45"/>
    </row>
    <row r="64" s="2" customFormat="1" ht="16.8" customHeight="1">
      <c r="A64" s="39"/>
      <c r="B64" s="45"/>
      <c r="C64" s="316" t="s">
        <v>1</v>
      </c>
      <c r="D64" s="316" t="s">
        <v>968</v>
      </c>
      <c r="E64" s="18" t="s">
        <v>1</v>
      </c>
      <c r="F64" s="317">
        <v>348.88999999999999</v>
      </c>
      <c r="G64" s="39"/>
      <c r="H64" s="45"/>
    </row>
    <row r="65" s="2" customFormat="1" ht="16.8" customHeight="1">
      <c r="A65" s="39"/>
      <c r="B65" s="45"/>
      <c r="C65" s="316" t="s">
        <v>160</v>
      </c>
      <c r="D65" s="316" t="s">
        <v>237</v>
      </c>
      <c r="E65" s="18" t="s">
        <v>1</v>
      </c>
      <c r="F65" s="317">
        <v>1009.3150000000001</v>
      </c>
      <c r="G65" s="39"/>
      <c r="H65" s="45"/>
    </row>
    <row r="66" s="2" customFormat="1" ht="16.8" customHeight="1">
      <c r="A66" s="39"/>
      <c r="B66" s="45"/>
      <c r="C66" s="318" t="s">
        <v>4870</v>
      </c>
      <c r="D66" s="39"/>
      <c r="E66" s="39"/>
      <c r="F66" s="39"/>
      <c r="G66" s="39"/>
      <c r="H66" s="45"/>
    </row>
    <row r="67" s="2" customFormat="1">
      <c r="A67" s="39"/>
      <c r="B67" s="45"/>
      <c r="C67" s="316" t="s">
        <v>964</v>
      </c>
      <c r="D67" s="316" t="s">
        <v>965</v>
      </c>
      <c r="E67" s="18" t="s">
        <v>296</v>
      </c>
      <c r="F67" s="317">
        <v>1009.3150000000001</v>
      </c>
      <c r="G67" s="39"/>
      <c r="H67" s="45"/>
    </row>
    <row r="68" s="2" customFormat="1">
      <c r="A68" s="39"/>
      <c r="B68" s="45"/>
      <c r="C68" s="316" t="s">
        <v>970</v>
      </c>
      <c r="D68" s="316" t="s">
        <v>971</v>
      </c>
      <c r="E68" s="18" t="s">
        <v>296</v>
      </c>
      <c r="F68" s="317">
        <v>90838.350000000006</v>
      </c>
      <c r="G68" s="39"/>
      <c r="H68" s="45"/>
    </row>
    <row r="69" s="2" customFormat="1">
      <c r="A69" s="39"/>
      <c r="B69" s="45"/>
      <c r="C69" s="316" t="s">
        <v>975</v>
      </c>
      <c r="D69" s="316" t="s">
        <v>976</v>
      </c>
      <c r="E69" s="18" t="s">
        <v>296</v>
      </c>
      <c r="F69" s="317">
        <v>1009.3150000000001</v>
      </c>
      <c r="G69" s="39"/>
      <c r="H69" s="45"/>
    </row>
    <row r="70" s="2" customFormat="1" ht="16.8" customHeight="1">
      <c r="A70" s="39"/>
      <c r="B70" s="45"/>
      <c r="C70" s="316" t="s">
        <v>979</v>
      </c>
      <c r="D70" s="316" t="s">
        <v>980</v>
      </c>
      <c r="E70" s="18" t="s">
        <v>296</v>
      </c>
      <c r="F70" s="317">
        <v>1009.3150000000001</v>
      </c>
      <c r="G70" s="39"/>
      <c r="H70" s="45"/>
    </row>
    <row r="71" s="2" customFormat="1" ht="16.8" customHeight="1">
      <c r="A71" s="39"/>
      <c r="B71" s="45"/>
      <c r="C71" s="316" t="s">
        <v>983</v>
      </c>
      <c r="D71" s="316" t="s">
        <v>984</v>
      </c>
      <c r="E71" s="18" t="s">
        <v>296</v>
      </c>
      <c r="F71" s="317">
        <v>90838.350000000006</v>
      </c>
      <c r="G71" s="39"/>
      <c r="H71" s="45"/>
    </row>
    <row r="72" s="2" customFormat="1" ht="16.8" customHeight="1">
      <c r="A72" s="39"/>
      <c r="B72" s="45"/>
      <c r="C72" s="316" t="s">
        <v>987</v>
      </c>
      <c r="D72" s="316" t="s">
        <v>988</v>
      </c>
      <c r="E72" s="18" t="s">
        <v>296</v>
      </c>
      <c r="F72" s="317">
        <v>1009.3150000000001</v>
      </c>
      <c r="G72" s="39"/>
      <c r="H72" s="45"/>
    </row>
    <row r="73" s="2" customFormat="1" ht="16.8" customHeight="1">
      <c r="A73" s="39"/>
      <c r="B73" s="45"/>
      <c r="C73" s="316" t="s">
        <v>1207</v>
      </c>
      <c r="D73" s="316" t="s">
        <v>1208</v>
      </c>
      <c r="E73" s="18" t="s">
        <v>296</v>
      </c>
      <c r="F73" s="317">
        <v>1009.3150000000001</v>
      </c>
      <c r="G73" s="39"/>
      <c r="H73" s="45"/>
    </row>
    <row r="74" s="2" customFormat="1" ht="16.8" customHeight="1">
      <c r="A74" s="39"/>
      <c r="B74" s="45"/>
      <c r="C74" s="316" t="s">
        <v>1211</v>
      </c>
      <c r="D74" s="316" t="s">
        <v>1212</v>
      </c>
      <c r="E74" s="18" t="s">
        <v>296</v>
      </c>
      <c r="F74" s="317">
        <v>1009.3150000000001</v>
      </c>
      <c r="G74" s="39"/>
      <c r="H74" s="45"/>
    </row>
    <row r="75" s="2" customFormat="1" ht="16.8" customHeight="1">
      <c r="A75" s="39"/>
      <c r="B75" s="45"/>
      <c r="C75" s="312" t="s">
        <v>163</v>
      </c>
      <c r="D75" s="313" t="s">
        <v>1</v>
      </c>
      <c r="E75" s="314" t="s">
        <v>1</v>
      </c>
      <c r="F75" s="315">
        <v>266.94999999999999</v>
      </c>
      <c r="G75" s="39"/>
      <c r="H75" s="45"/>
    </row>
    <row r="76" s="2" customFormat="1" ht="16.8" customHeight="1">
      <c r="A76" s="39"/>
      <c r="B76" s="45"/>
      <c r="C76" s="316" t="s">
        <v>1</v>
      </c>
      <c r="D76" s="316" t="s">
        <v>386</v>
      </c>
      <c r="E76" s="18" t="s">
        <v>1</v>
      </c>
      <c r="F76" s="317">
        <v>0</v>
      </c>
      <c r="G76" s="39"/>
      <c r="H76" s="45"/>
    </row>
    <row r="77" s="2" customFormat="1" ht="16.8" customHeight="1">
      <c r="A77" s="39"/>
      <c r="B77" s="45"/>
      <c r="C77" s="316" t="s">
        <v>1</v>
      </c>
      <c r="D77" s="316" t="s">
        <v>2226</v>
      </c>
      <c r="E77" s="18" t="s">
        <v>1</v>
      </c>
      <c r="F77" s="317">
        <v>133.94999999999999</v>
      </c>
      <c r="G77" s="39"/>
      <c r="H77" s="45"/>
    </row>
    <row r="78" s="2" customFormat="1" ht="16.8" customHeight="1">
      <c r="A78" s="39"/>
      <c r="B78" s="45"/>
      <c r="C78" s="316" t="s">
        <v>1</v>
      </c>
      <c r="D78" s="316" t="s">
        <v>2227</v>
      </c>
      <c r="E78" s="18" t="s">
        <v>1</v>
      </c>
      <c r="F78" s="317">
        <v>133</v>
      </c>
      <c r="G78" s="39"/>
      <c r="H78" s="45"/>
    </row>
    <row r="79" s="2" customFormat="1" ht="16.8" customHeight="1">
      <c r="A79" s="39"/>
      <c r="B79" s="45"/>
      <c r="C79" s="316" t="s">
        <v>163</v>
      </c>
      <c r="D79" s="316" t="s">
        <v>237</v>
      </c>
      <c r="E79" s="18" t="s">
        <v>1</v>
      </c>
      <c r="F79" s="317">
        <v>266.94999999999999</v>
      </c>
      <c r="G79" s="39"/>
      <c r="H79" s="45"/>
    </row>
    <row r="80" s="2" customFormat="1" ht="16.8" customHeight="1">
      <c r="A80" s="39"/>
      <c r="B80" s="45"/>
      <c r="C80" s="318" t="s">
        <v>4870</v>
      </c>
      <c r="D80" s="39"/>
      <c r="E80" s="39"/>
      <c r="F80" s="39"/>
      <c r="G80" s="39"/>
      <c r="H80" s="45"/>
    </row>
    <row r="81" s="2" customFormat="1" ht="16.8" customHeight="1">
      <c r="A81" s="39"/>
      <c r="B81" s="45"/>
      <c r="C81" s="316" t="s">
        <v>2223</v>
      </c>
      <c r="D81" s="316" t="s">
        <v>2224</v>
      </c>
      <c r="E81" s="18" t="s">
        <v>296</v>
      </c>
      <c r="F81" s="317">
        <v>266.94999999999999</v>
      </c>
      <c r="G81" s="39"/>
      <c r="H81" s="45"/>
    </row>
    <row r="82" s="2" customFormat="1" ht="16.8" customHeight="1">
      <c r="A82" s="39"/>
      <c r="B82" s="45"/>
      <c r="C82" s="316" t="s">
        <v>1405</v>
      </c>
      <c r="D82" s="316" t="s">
        <v>1406</v>
      </c>
      <c r="E82" s="18" t="s">
        <v>296</v>
      </c>
      <c r="F82" s="317">
        <v>476</v>
      </c>
      <c r="G82" s="39"/>
      <c r="H82" s="45"/>
    </row>
    <row r="83" s="2" customFormat="1">
      <c r="A83" s="39"/>
      <c r="B83" s="45"/>
      <c r="C83" s="316" t="s">
        <v>1540</v>
      </c>
      <c r="D83" s="316" t="s">
        <v>1541</v>
      </c>
      <c r="E83" s="18" t="s">
        <v>296</v>
      </c>
      <c r="F83" s="317">
        <v>309.05000000000001</v>
      </c>
      <c r="G83" s="39"/>
      <c r="H83" s="45"/>
    </row>
    <row r="84" s="2" customFormat="1" ht="16.8" customHeight="1">
      <c r="A84" s="39"/>
      <c r="B84" s="45"/>
      <c r="C84" s="312" t="s">
        <v>166</v>
      </c>
      <c r="D84" s="313" t="s">
        <v>1</v>
      </c>
      <c r="E84" s="314" t="s">
        <v>1</v>
      </c>
      <c r="F84" s="315">
        <v>216.774</v>
      </c>
      <c r="G84" s="39"/>
      <c r="H84" s="45"/>
    </row>
    <row r="85" s="2" customFormat="1" ht="16.8" customHeight="1">
      <c r="A85" s="39"/>
      <c r="B85" s="45"/>
      <c r="C85" s="316" t="s">
        <v>1</v>
      </c>
      <c r="D85" s="316" t="s">
        <v>247</v>
      </c>
      <c r="E85" s="18" t="s">
        <v>1</v>
      </c>
      <c r="F85" s="317">
        <v>0</v>
      </c>
      <c r="G85" s="39"/>
      <c r="H85" s="45"/>
    </row>
    <row r="86" s="2" customFormat="1" ht="16.8" customHeight="1">
      <c r="A86" s="39"/>
      <c r="B86" s="45"/>
      <c r="C86" s="316" t="s">
        <v>1</v>
      </c>
      <c r="D86" s="316" t="s">
        <v>279</v>
      </c>
      <c r="E86" s="18" t="s">
        <v>1</v>
      </c>
      <c r="F86" s="317">
        <v>1.6679999999999999</v>
      </c>
      <c r="G86" s="39"/>
      <c r="H86" s="45"/>
    </row>
    <row r="87" s="2" customFormat="1" ht="16.8" customHeight="1">
      <c r="A87" s="39"/>
      <c r="B87" s="45"/>
      <c r="C87" s="316" t="s">
        <v>1</v>
      </c>
      <c r="D87" s="316" t="s">
        <v>280</v>
      </c>
      <c r="E87" s="18" t="s">
        <v>1</v>
      </c>
      <c r="F87" s="317">
        <v>10.481999999999999</v>
      </c>
      <c r="G87" s="39"/>
      <c r="H87" s="45"/>
    </row>
    <row r="88" s="2" customFormat="1" ht="16.8" customHeight="1">
      <c r="A88" s="39"/>
      <c r="B88" s="45"/>
      <c r="C88" s="316" t="s">
        <v>1</v>
      </c>
      <c r="D88" s="316" t="s">
        <v>281</v>
      </c>
      <c r="E88" s="18" t="s">
        <v>1</v>
      </c>
      <c r="F88" s="317">
        <v>1.0680000000000001</v>
      </c>
      <c r="G88" s="39"/>
      <c r="H88" s="45"/>
    </row>
    <row r="89" s="2" customFormat="1" ht="16.8" customHeight="1">
      <c r="A89" s="39"/>
      <c r="B89" s="45"/>
      <c r="C89" s="316" t="s">
        <v>1</v>
      </c>
      <c r="D89" s="316" t="s">
        <v>282</v>
      </c>
      <c r="E89" s="18" t="s">
        <v>1</v>
      </c>
      <c r="F89" s="317">
        <v>8.5559999999999992</v>
      </c>
      <c r="G89" s="39"/>
      <c r="H89" s="45"/>
    </row>
    <row r="90" s="2" customFormat="1" ht="16.8" customHeight="1">
      <c r="A90" s="39"/>
      <c r="B90" s="45"/>
      <c r="C90" s="316" t="s">
        <v>1</v>
      </c>
      <c r="D90" s="316" t="s">
        <v>283</v>
      </c>
      <c r="E90" s="18" t="s">
        <v>1</v>
      </c>
      <c r="F90" s="317">
        <v>5.7960000000000003</v>
      </c>
      <c r="G90" s="39"/>
      <c r="H90" s="45"/>
    </row>
    <row r="91" s="2" customFormat="1" ht="16.8" customHeight="1">
      <c r="A91" s="39"/>
      <c r="B91" s="45"/>
      <c r="C91" s="316" t="s">
        <v>1</v>
      </c>
      <c r="D91" s="316" t="s">
        <v>284</v>
      </c>
      <c r="E91" s="18" t="s">
        <v>1</v>
      </c>
      <c r="F91" s="317">
        <v>3.1899999999999999</v>
      </c>
      <c r="G91" s="39"/>
      <c r="H91" s="45"/>
    </row>
    <row r="92" s="2" customFormat="1" ht="16.8" customHeight="1">
      <c r="A92" s="39"/>
      <c r="B92" s="45"/>
      <c r="C92" s="316" t="s">
        <v>1</v>
      </c>
      <c r="D92" s="316" t="s">
        <v>285</v>
      </c>
      <c r="E92" s="18" t="s">
        <v>1</v>
      </c>
      <c r="F92" s="317">
        <v>9.9049999999999994</v>
      </c>
      <c r="G92" s="39"/>
      <c r="H92" s="45"/>
    </row>
    <row r="93" s="2" customFormat="1" ht="16.8" customHeight="1">
      <c r="A93" s="39"/>
      <c r="B93" s="45"/>
      <c r="C93" s="316" t="s">
        <v>1</v>
      </c>
      <c r="D93" s="316" t="s">
        <v>286</v>
      </c>
      <c r="E93" s="18" t="s">
        <v>1</v>
      </c>
      <c r="F93" s="317">
        <v>1.095</v>
      </c>
      <c r="G93" s="39"/>
      <c r="H93" s="45"/>
    </row>
    <row r="94" s="2" customFormat="1" ht="16.8" customHeight="1">
      <c r="A94" s="39"/>
      <c r="B94" s="45"/>
      <c r="C94" s="316" t="s">
        <v>1</v>
      </c>
      <c r="D94" s="316" t="s">
        <v>287</v>
      </c>
      <c r="E94" s="18" t="s">
        <v>1</v>
      </c>
      <c r="F94" s="317">
        <v>5.2140000000000004</v>
      </c>
      <c r="G94" s="39"/>
      <c r="H94" s="45"/>
    </row>
    <row r="95" s="2" customFormat="1" ht="16.8" customHeight="1">
      <c r="A95" s="39"/>
      <c r="B95" s="45"/>
      <c r="C95" s="316" t="s">
        <v>1</v>
      </c>
      <c r="D95" s="316" t="s">
        <v>289</v>
      </c>
      <c r="E95" s="18" t="s">
        <v>1</v>
      </c>
      <c r="F95" s="317">
        <v>0</v>
      </c>
      <c r="G95" s="39"/>
      <c r="H95" s="45"/>
    </row>
    <row r="96" s="2" customFormat="1" ht="16.8" customHeight="1">
      <c r="A96" s="39"/>
      <c r="B96" s="45"/>
      <c r="C96" s="316" t="s">
        <v>1</v>
      </c>
      <c r="D96" s="316" t="s">
        <v>290</v>
      </c>
      <c r="E96" s="18" t="s">
        <v>1</v>
      </c>
      <c r="F96" s="317">
        <v>92.75</v>
      </c>
      <c r="G96" s="39"/>
      <c r="H96" s="45"/>
    </row>
    <row r="97" s="2" customFormat="1" ht="16.8" customHeight="1">
      <c r="A97" s="39"/>
      <c r="B97" s="45"/>
      <c r="C97" s="316" t="s">
        <v>1</v>
      </c>
      <c r="D97" s="316" t="s">
        <v>291</v>
      </c>
      <c r="E97" s="18" t="s">
        <v>1</v>
      </c>
      <c r="F97" s="317">
        <v>0</v>
      </c>
      <c r="G97" s="39"/>
      <c r="H97" s="45"/>
    </row>
    <row r="98" s="2" customFormat="1" ht="16.8" customHeight="1">
      <c r="A98" s="39"/>
      <c r="B98" s="45"/>
      <c r="C98" s="316" t="s">
        <v>1</v>
      </c>
      <c r="D98" s="316" t="s">
        <v>292</v>
      </c>
      <c r="E98" s="18" t="s">
        <v>1</v>
      </c>
      <c r="F98" s="317">
        <v>77.049999999999997</v>
      </c>
      <c r="G98" s="39"/>
      <c r="H98" s="45"/>
    </row>
    <row r="99" s="2" customFormat="1" ht="16.8" customHeight="1">
      <c r="A99" s="39"/>
      <c r="B99" s="45"/>
      <c r="C99" s="316" t="s">
        <v>166</v>
      </c>
      <c r="D99" s="316" t="s">
        <v>237</v>
      </c>
      <c r="E99" s="18" t="s">
        <v>1</v>
      </c>
      <c r="F99" s="317">
        <v>216.774</v>
      </c>
      <c r="G99" s="39"/>
      <c r="H99" s="45"/>
    </row>
    <row r="100" s="2" customFormat="1" ht="16.8" customHeight="1">
      <c r="A100" s="39"/>
      <c r="B100" s="45"/>
      <c r="C100" s="318" t="s">
        <v>4870</v>
      </c>
      <c r="D100" s="39"/>
      <c r="E100" s="39"/>
      <c r="F100" s="39"/>
      <c r="G100" s="39"/>
      <c r="H100" s="45"/>
    </row>
    <row r="101" s="2" customFormat="1" ht="16.8" customHeight="1">
      <c r="A101" s="39"/>
      <c r="B101" s="45"/>
      <c r="C101" s="316" t="s">
        <v>276</v>
      </c>
      <c r="D101" s="316" t="s">
        <v>277</v>
      </c>
      <c r="E101" s="18" t="s">
        <v>229</v>
      </c>
      <c r="F101" s="317">
        <v>216.774</v>
      </c>
      <c r="G101" s="39"/>
      <c r="H101" s="45"/>
    </row>
    <row r="102" s="2" customFormat="1" ht="16.8" customHeight="1">
      <c r="A102" s="39"/>
      <c r="B102" s="45"/>
      <c r="C102" s="316" t="s">
        <v>265</v>
      </c>
      <c r="D102" s="316" t="s">
        <v>266</v>
      </c>
      <c r="E102" s="18" t="s">
        <v>229</v>
      </c>
      <c r="F102" s="317">
        <v>394.44900000000001</v>
      </c>
      <c r="G102" s="39"/>
      <c r="H102" s="45"/>
    </row>
    <row r="103" s="2" customFormat="1" ht="16.8" customHeight="1">
      <c r="A103" s="39"/>
      <c r="B103" s="45"/>
      <c r="C103" s="316" t="s">
        <v>271</v>
      </c>
      <c r="D103" s="316" t="s">
        <v>272</v>
      </c>
      <c r="E103" s="18" t="s">
        <v>229</v>
      </c>
      <c r="F103" s="317">
        <v>216.774</v>
      </c>
      <c r="G103" s="39"/>
      <c r="H103" s="45"/>
    </row>
    <row r="104" s="2" customFormat="1" ht="16.8" customHeight="1">
      <c r="A104" s="39"/>
      <c r="B104" s="45"/>
      <c r="C104" s="312" t="s">
        <v>168</v>
      </c>
      <c r="D104" s="313" t="s">
        <v>1</v>
      </c>
      <c r="E104" s="314" t="s">
        <v>1</v>
      </c>
      <c r="F104" s="315">
        <v>312.26600000000002</v>
      </c>
      <c r="G104" s="39"/>
      <c r="H104" s="45"/>
    </row>
    <row r="105" s="2" customFormat="1" ht="16.8" customHeight="1">
      <c r="A105" s="39"/>
      <c r="B105" s="45"/>
      <c r="C105" s="316" t="s">
        <v>1</v>
      </c>
      <c r="D105" s="316" t="s">
        <v>2359</v>
      </c>
      <c r="E105" s="18" t="s">
        <v>1</v>
      </c>
      <c r="F105" s="317">
        <v>7.8300000000000001</v>
      </c>
      <c r="G105" s="39"/>
      <c r="H105" s="45"/>
    </row>
    <row r="106" s="2" customFormat="1" ht="16.8" customHeight="1">
      <c r="A106" s="39"/>
      <c r="B106" s="45"/>
      <c r="C106" s="316" t="s">
        <v>1</v>
      </c>
      <c r="D106" s="316" t="s">
        <v>2360</v>
      </c>
      <c r="E106" s="18" t="s">
        <v>1</v>
      </c>
      <c r="F106" s="317">
        <v>14.243</v>
      </c>
      <c r="G106" s="39"/>
      <c r="H106" s="45"/>
    </row>
    <row r="107" s="2" customFormat="1" ht="16.8" customHeight="1">
      <c r="A107" s="39"/>
      <c r="B107" s="45"/>
      <c r="C107" s="316" t="s">
        <v>1</v>
      </c>
      <c r="D107" s="316" t="s">
        <v>2361</v>
      </c>
      <c r="E107" s="18" t="s">
        <v>1</v>
      </c>
      <c r="F107" s="317">
        <v>10.138999999999999</v>
      </c>
      <c r="G107" s="39"/>
      <c r="H107" s="45"/>
    </row>
    <row r="108" s="2" customFormat="1" ht="16.8" customHeight="1">
      <c r="A108" s="39"/>
      <c r="B108" s="45"/>
      <c r="C108" s="316" t="s">
        <v>1</v>
      </c>
      <c r="D108" s="316" t="s">
        <v>2362</v>
      </c>
      <c r="E108" s="18" t="s">
        <v>1</v>
      </c>
      <c r="F108" s="317">
        <v>0.70199999999999996</v>
      </c>
      <c r="G108" s="39"/>
      <c r="H108" s="45"/>
    </row>
    <row r="109" s="2" customFormat="1" ht="16.8" customHeight="1">
      <c r="A109" s="39"/>
      <c r="B109" s="45"/>
      <c r="C109" s="316" t="s">
        <v>1</v>
      </c>
      <c r="D109" s="316" t="s">
        <v>2054</v>
      </c>
      <c r="E109" s="18" t="s">
        <v>1</v>
      </c>
      <c r="F109" s="317">
        <v>0</v>
      </c>
      <c r="G109" s="39"/>
      <c r="H109" s="45"/>
    </row>
    <row r="110" s="2" customFormat="1" ht="16.8" customHeight="1">
      <c r="A110" s="39"/>
      <c r="B110" s="45"/>
      <c r="C110" s="316" t="s">
        <v>1</v>
      </c>
      <c r="D110" s="316" t="s">
        <v>2363</v>
      </c>
      <c r="E110" s="18" t="s">
        <v>1</v>
      </c>
      <c r="F110" s="317">
        <v>19.966999999999999</v>
      </c>
      <c r="G110" s="39"/>
      <c r="H110" s="45"/>
    </row>
    <row r="111" s="2" customFormat="1" ht="16.8" customHeight="1">
      <c r="A111" s="39"/>
      <c r="B111" s="45"/>
      <c r="C111" s="316" t="s">
        <v>1</v>
      </c>
      <c r="D111" s="316" t="s">
        <v>2066</v>
      </c>
      <c r="E111" s="18" t="s">
        <v>1</v>
      </c>
      <c r="F111" s="317">
        <v>0</v>
      </c>
      <c r="G111" s="39"/>
      <c r="H111" s="45"/>
    </row>
    <row r="112" s="2" customFormat="1" ht="16.8" customHeight="1">
      <c r="A112" s="39"/>
      <c r="B112" s="45"/>
      <c r="C112" s="316" t="s">
        <v>1</v>
      </c>
      <c r="D112" s="316" t="s">
        <v>2364</v>
      </c>
      <c r="E112" s="18" t="s">
        <v>1</v>
      </c>
      <c r="F112" s="317">
        <v>11.849</v>
      </c>
      <c r="G112" s="39"/>
      <c r="H112" s="45"/>
    </row>
    <row r="113" s="2" customFormat="1" ht="16.8" customHeight="1">
      <c r="A113" s="39"/>
      <c r="B113" s="45"/>
      <c r="C113" s="316" t="s">
        <v>1</v>
      </c>
      <c r="D113" s="316" t="s">
        <v>2365</v>
      </c>
      <c r="E113" s="18" t="s">
        <v>1</v>
      </c>
      <c r="F113" s="317">
        <v>247.536</v>
      </c>
      <c r="G113" s="39"/>
      <c r="H113" s="45"/>
    </row>
    <row r="114" s="2" customFormat="1" ht="16.8" customHeight="1">
      <c r="A114" s="39"/>
      <c r="B114" s="45"/>
      <c r="C114" s="316" t="s">
        <v>168</v>
      </c>
      <c r="D114" s="316" t="s">
        <v>237</v>
      </c>
      <c r="E114" s="18" t="s">
        <v>1</v>
      </c>
      <c r="F114" s="317">
        <v>312.26600000000002</v>
      </c>
      <c r="G114" s="39"/>
      <c r="H114" s="45"/>
    </row>
    <row r="115" s="2" customFormat="1" ht="16.8" customHeight="1">
      <c r="A115" s="39"/>
      <c r="B115" s="45"/>
      <c r="C115" s="318" t="s">
        <v>4870</v>
      </c>
      <c r="D115" s="39"/>
      <c r="E115" s="39"/>
      <c r="F115" s="39"/>
      <c r="G115" s="39"/>
      <c r="H115" s="45"/>
    </row>
    <row r="116" s="2" customFormat="1" ht="16.8" customHeight="1">
      <c r="A116" s="39"/>
      <c r="B116" s="45"/>
      <c r="C116" s="316" t="s">
        <v>2356</v>
      </c>
      <c r="D116" s="316" t="s">
        <v>2357</v>
      </c>
      <c r="E116" s="18" t="s">
        <v>296</v>
      </c>
      <c r="F116" s="317">
        <v>312.26600000000002</v>
      </c>
      <c r="G116" s="39"/>
      <c r="H116" s="45"/>
    </row>
    <row r="117" s="2" customFormat="1" ht="16.8" customHeight="1">
      <c r="A117" s="39"/>
      <c r="B117" s="45"/>
      <c r="C117" s="316" t="s">
        <v>2367</v>
      </c>
      <c r="D117" s="316" t="s">
        <v>2368</v>
      </c>
      <c r="E117" s="18" t="s">
        <v>296</v>
      </c>
      <c r="F117" s="317">
        <v>312.26600000000002</v>
      </c>
      <c r="G117" s="39"/>
      <c r="H117" s="45"/>
    </row>
    <row r="118" s="2" customFormat="1" ht="16.8" customHeight="1">
      <c r="A118" s="39"/>
      <c r="B118" s="45"/>
      <c r="C118" s="316" t="s">
        <v>2371</v>
      </c>
      <c r="D118" s="316" t="s">
        <v>2372</v>
      </c>
      <c r="E118" s="18" t="s">
        <v>296</v>
      </c>
      <c r="F118" s="317">
        <v>624.53200000000004</v>
      </c>
      <c r="G118" s="39"/>
      <c r="H118" s="45"/>
    </row>
    <row r="119" s="2" customFormat="1" ht="16.8" customHeight="1">
      <c r="A119" s="39"/>
      <c r="B119" s="45"/>
      <c r="C119" s="312" t="s">
        <v>170</v>
      </c>
      <c r="D119" s="313" t="s">
        <v>1</v>
      </c>
      <c r="E119" s="314" t="s">
        <v>1</v>
      </c>
      <c r="F119" s="315">
        <v>22.053999999999998</v>
      </c>
      <c r="G119" s="39"/>
      <c r="H119" s="45"/>
    </row>
    <row r="120" s="2" customFormat="1" ht="16.8" customHeight="1">
      <c r="A120" s="39"/>
      <c r="B120" s="45"/>
      <c r="C120" s="316" t="s">
        <v>1</v>
      </c>
      <c r="D120" s="316" t="s">
        <v>241</v>
      </c>
      <c r="E120" s="18" t="s">
        <v>1</v>
      </c>
      <c r="F120" s="317">
        <v>19.542999999999999</v>
      </c>
      <c r="G120" s="39"/>
      <c r="H120" s="45"/>
    </row>
    <row r="121" s="2" customFormat="1" ht="16.8" customHeight="1">
      <c r="A121" s="39"/>
      <c r="B121" s="45"/>
      <c r="C121" s="316" t="s">
        <v>1</v>
      </c>
      <c r="D121" s="316" t="s">
        <v>242</v>
      </c>
      <c r="E121" s="18" t="s">
        <v>1</v>
      </c>
      <c r="F121" s="317">
        <v>2.5110000000000001</v>
      </c>
      <c r="G121" s="39"/>
      <c r="H121" s="45"/>
    </row>
    <row r="122" s="2" customFormat="1" ht="16.8" customHeight="1">
      <c r="A122" s="39"/>
      <c r="B122" s="45"/>
      <c r="C122" s="316" t="s">
        <v>170</v>
      </c>
      <c r="D122" s="316" t="s">
        <v>237</v>
      </c>
      <c r="E122" s="18" t="s">
        <v>1</v>
      </c>
      <c r="F122" s="317">
        <v>22.053999999999998</v>
      </c>
      <c r="G122" s="39"/>
      <c r="H122" s="45"/>
    </row>
    <row r="123" s="2" customFormat="1" ht="16.8" customHeight="1">
      <c r="A123" s="39"/>
      <c r="B123" s="45"/>
      <c r="C123" s="318" t="s">
        <v>4870</v>
      </c>
      <c r="D123" s="39"/>
      <c r="E123" s="39"/>
      <c r="F123" s="39"/>
      <c r="G123" s="39"/>
      <c r="H123" s="45"/>
    </row>
    <row r="124" s="2" customFormat="1" ht="16.8" customHeight="1">
      <c r="A124" s="39"/>
      <c r="B124" s="45"/>
      <c r="C124" s="316" t="s">
        <v>238</v>
      </c>
      <c r="D124" s="316" t="s">
        <v>239</v>
      </c>
      <c r="E124" s="18" t="s">
        <v>229</v>
      </c>
      <c r="F124" s="317">
        <v>22.053999999999998</v>
      </c>
      <c r="G124" s="39"/>
      <c r="H124" s="45"/>
    </row>
    <row r="125" s="2" customFormat="1" ht="16.8" customHeight="1">
      <c r="A125" s="39"/>
      <c r="B125" s="45"/>
      <c r="C125" s="316" t="s">
        <v>265</v>
      </c>
      <c r="D125" s="316" t="s">
        <v>266</v>
      </c>
      <c r="E125" s="18" t="s">
        <v>229</v>
      </c>
      <c r="F125" s="317">
        <v>394.44900000000001</v>
      </c>
      <c r="G125" s="39"/>
      <c r="H125" s="45"/>
    </row>
    <row r="126" s="2" customFormat="1" ht="16.8" customHeight="1">
      <c r="A126" s="39"/>
      <c r="B126" s="45"/>
      <c r="C126" s="312" t="s">
        <v>172</v>
      </c>
      <c r="D126" s="313" t="s">
        <v>1</v>
      </c>
      <c r="E126" s="314" t="s">
        <v>1</v>
      </c>
      <c r="F126" s="315">
        <v>32.655999999999999</v>
      </c>
      <c r="G126" s="39"/>
      <c r="H126" s="45"/>
    </row>
    <row r="127" s="2" customFormat="1" ht="16.8" customHeight="1">
      <c r="A127" s="39"/>
      <c r="B127" s="45"/>
      <c r="C127" s="316" t="s">
        <v>1</v>
      </c>
      <c r="D127" s="316" t="s">
        <v>247</v>
      </c>
      <c r="E127" s="18" t="s">
        <v>1</v>
      </c>
      <c r="F127" s="317">
        <v>0</v>
      </c>
      <c r="G127" s="39"/>
      <c r="H127" s="45"/>
    </row>
    <row r="128" s="2" customFormat="1" ht="16.8" customHeight="1">
      <c r="A128" s="39"/>
      <c r="B128" s="45"/>
      <c r="C128" s="316" t="s">
        <v>1</v>
      </c>
      <c r="D128" s="316" t="s">
        <v>248</v>
      </c>
      <c r="E128" s="18" t="s">
        <v>1</v>
      </c>
      <c r="F128" s="317">
        <v>5.3680000000000003</v>
      </c>
      <c r="G128" s="39"/>
      <c r="H128" s="45"/>
    </row>
    <row r="129" s="2" customFormat="1" ht="16.8" customHeight="1">
      <c r="A129" s="39"/>
      <c r="B129" s="45"/>
      <c r="C129" s="316" t="s">
        <v>1</v>
      </c>
      <c r="D129" s="316" t="s">
        <v>249</v>
      </c>
      <c r="E129" s="18" t="s">
        <v>1</v>
      </c>
      <c r="F129" s="317">
        <v>13.130000000000001</v>
      </c>
      <c r="G129" s="39"/>
      <c r="H129" s="45"/>
    </row>
    <row r="130" s="2" customFormat="1" ht="16.8" customHeight="1">
      <c r="A130" s="39"/>
      <c r="B130" s="45"/>
      <c r="C130" s="316" t="s">
        <v>1</v>
      </c>
      <c r="D130" s="316" t="s">
        <v>250</v>
      </c>
      <c r="E130" s="18" t="s">
        <v>1</v>
      </c>
      <c r="F130" s="317">
        <v>11.208</v>
      </c>
      <c r="G130" s="39"/>
      <c r="H130" s="45"/>
    </row>
    <row r="131" s="2" customFormat="1" ht="16.8" customHeight="1">
      <c r="A131" s="39"/>
      <c r="B131" s="45"/>
      <c r="C131" s="316" t="s">
        <v>1</v>
      </c>
      <c r="D131" s="316" t="s">
        <v>251</v>
      </c>
      <c r="E131" s="18" t="s">
        <v>1</v>
      </c>
      <c r="F131" s="317">
        <v>0</v>
      </c>
      <c r="G131" s="39"/>
      <c r="H131" s="45"/>
    </row>
    <row r="132" s="2" customFormat="1" ht="16.8" customHeight="1">
      <c r="A132" s="39"/>
      <c r="B132" s="45"/>
      <c r="C132" s="316" t="s">
        <v>1</v>
      </c>
      <c r="D132" s="316" t="s">
        <v>252</v>
      </c>
      <c r="E132" s="18" t="s">
        <v>1</v>
      </c>
      <c r="F132" s="317">
        <v>0.87</v>
      </c>
      <c r="G132" s="39"/>
      <c r="H132" s="45"/>
    </row>
    <row r="133" s="2" customFormat="1" ht="16.8" customHeight="1">
      <c r="A133" s="39"/>
      <c r="B133" s="45"/>
      <c r="C133" s="316" t="s">
        <v>1</v>
      </c>
      <c r="D133" s="316" t="s">
        <v>253</v>
      </c>
      <c r="E133" s="18" t="s">
        <v>1</v>
      </c>
      <c r="F133" s="317">
        <v>1.04</v>
      </c>
      <c r="G133" s="39"/>
      <c r="H133" s="45"/>
    </row>
    <row r="134" s="2" customFormat="1" ht="16.8" customHeight="1">
      <c r="A134" s="39"/>
      <c r="B134" s="45"/>
      <c r="C134" s="316" t="s">
        <v>1</v>
      </c>
      <c r="D134" s="316" t="s">
        <v>253</v>
      </c>
      <c r="E134" s="18" t="s">
        <v>1</v>
      </c>
      <c r="F134" s="317">
        <v>1.04</v>
      </c>
      <c r="G134" s="39"/>
      <c r="H134" s="45"/>
    </row>
    <row r="135" s="2" customFormat="1" ht="16.8" customHeight="1">
      <c r="A135" s="39"/>
      <c r="B135" s="45"/>
      <c r="C135" s="316" t="s">
        <v>172</v>
      </c>
      <c r="D135" s="316" t="s">
        <v>237</v>
      </c>
      <c r="E135" s="18" t="s">
        <v>1</v>
      </c>
      <c r="F135" s="317">
        <v>32.655999999999999</v>
      </c>
      <c r="G135" s="39"/>
      <c r="H135" s="45"/>
    </row>
    <row r="136" s="2" customFormat="1" ht="16.8" customHeight="1">
      <c r="A136" s="39"/>
      <c r="B136" s="45"/>
      <c r="C136" s="318" t="s">
        <v>4870</v>
      </c>
      <c r="D136" s="39"/>
      <c r="E136" s="39"/>
      <c r="F136" s="39"/>
      <c r="G136" s="39"/>
      <c r="H136" s="45"/>
    </row>
    <row r="137" s="2" customFormat="1">
      <c r="A137" s="39"/>
      <c r="B137" s="45"/>
      <c r="C137" s="316" t="s">
        <v>244</v>
      </c>
      <c r="D137" s="316" t="s">
        <v>245</v>
      </c>
      <c r="E137" s="18" t="s">
        <v>229</v>
      </c>
      <c r="F137" s="317">
        <v>32.655999999999999</v>
      </c>
      <c r="G137" s="39"/>
      <c r="H137" s="45"/>
    </row>
    <row r="138" s="2" customFormat="1" ht="16.8" customHeight="1">
      <c r="A138" s="39"/>
      <c r="B138" s="45"/>
      <c r="C138" s="316" t="s">
        <v>265</v>
      </c>
      <c r="D138" s="316" t="s">
        <v>266</v>
      </c>
      <c r="E138" s="18" t="s">
        <v>229</v>
      </c>
      <c r="F138" s="317">
        <v>394.44900000000001</v>
      </c>
      <c r="G138" s="39"/>
      <c r="H138" s="45"/>
    </row>
    <row r="139" s="2" customFormat="1" ht="16.8" customHeight="1">
      <c r="A139" s="39"/>
      <c r="B139" s="45"/>
      <c r="C139" s="312" t="s">
        <v>174</v>
      </c>
      <c r="D139" s="313" t="s">
        <v>1</v>
      </c>
      <c r="E139" s="314" t="s">
        <v>1</v>
      </c>
      <c r="F139" s="315">
        <v>57.685000000000002</v>
      </c>
      <c r="G139" s="39"/>
      <c r="H139" s="45"/>
    </row>
    <row r="140" s="2" customFormat="1" ht="16.8" customHeight="1">
      <c r="A140" s="39"/>
      <c r="B140" s="45"/>
      <c r="C140" s="316" t="s">
        <v>1</v>
      </c>
      <c r="D140" s="316" t="s">
        <v>257</v>
      </c>
      <c r="E140" s="18" t="s">
        <v>1</v>
      </c>
      <c r="F140" s="317">
        <v>0</v>
      </c>
      <c r="G140" s="39"/>
      <c r="H140" s="45"/>
    </row>
    <row r="141" s="2" customFormat="1" ht="16.8" customHeight="1">
      <c r="A141" s="39"/>
      <c r="B141" s="45"/>
      <c r="C141" s="316" t="s">
        <v>1</v>
      </c>
      <c r="D141" s="316" t="s">
        <v>258</v>
      </c>
      <c r="E141" s="18" t="s">
        <v>1</v>
      </c>
      <c r="F141" s="317">
        <v>29.715</v>
      </c>
      <c r="G141" s="39"/>
      <c r="H141" s="45"/>
    </row>
    <row r="142" s="2" customFormat="1" ht="16.8" customHeight="1">
      <c r="A142" s="39"/>
      <c r="B142" s="45"/>
      <c r="C142" s="316" t="s">
        <v>1</v>
      </c>
      <c r="D142" s="316" t="s">
        <v>259</v>
      </c>
      <c r="E142" s="18" t="s">
        <v>1</v>
      </c>
      <c r="F142" s="317">
        <v>0</v>
      </c>
      <c r="G142" s="39"/>
      <c r="H142" s="45"/>
    </row>
    <row r="143" s="2" customFormat="1" ht="16.8" customHeight="1">
      <c r="A143" s="39"/>
      <c r="B143" s="45"/>
      <c r="C143" s="316" t="s">
        <v>1</v>
      </c>
      <c r="D143" s="316" t="s">
        <v>260</v>
      </c>
      <c r="E143" s="18" t="s">
        <v>1</v>
      </c>
      <c r="F143" s="317">
        <v>15.836</v>
      </c>
      <c r="G143" s="39"/>
      <c r="H143" s="45"/>
    </row>
    <row r="144" s="2" customFormat="1" ht="16.8" customHeight="1">
      <c r="A144" s="39"/>
      <c r="B144" s="45"/>
      <c r="C144" s="316" t="s">
        <v>1</v>
      </c>
      <c r="D144" s="316" t="s">
        <v>261</v>
      </c>
      <c r="E144" s="18" t="s">
        <v>1</v>
      </c>
      <c r="F144" s="317">
        <v>8.2129999999999992</v>
      </c>
      <c r="G144" s="39"/>
      <c r="H144" s="45"/>
    </row>
    <row r="145" s="2" customFormat="1" ht="16.8" customHeight="1">
      <c r="A145" s="39"/>
      <c r="B145" s="45"/>
      <c r="C145" s="316" t="s">
        <v>1</v>
      </c>
      <c r="D145" s="316" t="s">
        <v>262</v>
      </c>
      <c r="E145" s="18" t="s">
        <v>1</v>
      </c>
      <c r="F145" s="317">
        <v>2.4039999999999999</v>
      </c>
      <c r="G145" s="39"/>
      <c r="H145" s="45"/>
    </row>
    <row r="146" s="2" customFormat="1" ht="16.8" customHeight="1">
      <c r="A146" s="39"/>
      <c r="B146" s="45"/>
      <c r="C146" s="316" t="s">
        <v>1</v>
      </c>
      <c r="D146" s="316" t="s">
        <v>263</v>
      </c>
      <c r="E146" s="18" t="s">
        <v>1</v>
      </c>
      <c r="F146" s="317">
        <v>1.5169999999999999</v>
      </c>
      <c r="G146" s="39"/>
      <c r="H146" s="45"/>
    </row>
    <row r="147" s="2" customFormat="1" ht="16.8" customHeight="1">
      <c r="A147" s="39"/>
      <c r="B147" s="45"/>
      <c r="C147" s="316" t="s">
        <v>174</v>
      </c>
      <c r="D147" s="316" t="s">
        <v>237</v>
      </c>
      <c r="E147" s="18" t="s">
        <v>1</v>
      </c>
      <c r="F147" s="317">
        <v>57.685000000000002</v>
      </c>
      <c r="G147" s="39"/>
      <c r="H147" s="45"/>
    </row>
    <row r="148" s="2" customFormat="1" ht="16.8" customHeight="1">
      <c r="A148" s="39"/>
      <c r="B148" s="45"/>
      <c r="C148" s="318" t="s">
        <v>4870</v>
      </c>
      <c r="D148" s="39"/>
      <c r="E148" s="39"/>
      <c r="F148" s="39"/>
      <c r="G148" s="39"/>
      <c r="H148" s="45"/>
    </row>
    <row r="149" s="2" customFormat="1">
      <c r="A149" s="39"/>
      <c r="B149" s="45"/>
      <c r="C149" s="316" t="s">
        <v>254</v>
      </c>
      <c r="D149" s="316" t="s">
        <v>255</v>
      </c>
      <c r="E149" s="18" t="s">
        <v>229</v>
      </c>
      <c r="F149" s="317">
        <v>57.685000000000002</v>
      </c>
      <c r="G149" s="39"/>
      <c r="H149" s="45"/>
    </row>
    <row r="150" s="2" customFormat="1" ht="16.8" customHeight="1">
      <c r="A150" s="39"/>
      <c r="B150" s="45"/>
      <c r="C150" s="316" t="s">
        <v>265</v>
      </c>
      <c r="D150" s="316" t="s">
        <v>266</v>
      </c>
      <c r="E150" s="18" t="s">
        <v>229</v>
      </c>
      <c r="F150" s="317">
        <v>394.44900000000001</v>
      </c>
      <c r="G150" s="39"/>
      <c r="H150" s="45"/>
    </row>
    <row r="151" s="2" customFormat="1" ht="16.8" customHeight="1">
      <c r="A151" s="39"/>
      <c r="B151" s="45"/>
      <c r="C151" s="312" t="s">
        <v>1652</v>
      </c>
      <c r="D151" s="313" t="s">
        <v>1</v>
      </c>
      <c r="E151" s="314" t="s">
        <v>1</v>
      </c>
      <c r="F151" s="315">
        <v>204</v>
      </c>
      <c r="G151" s="39"/>
      <c r="H151" s="45"/>
    </row>
    <row r="152" s="2" customFormat="1" ht="16.8" customHeight="1">
      <c r="A152" s="39"/>
      <c r="B152" s="45"/>
      <c r="C152" s="316" t="s">
        <v>1652</v>
      </c>
      <c r="D152" s="316" t="s">
        <v>1625</v>
      </c>
      <c r="E152" s="18" t="s">
        <v>1</v>
      </c>
      <c r="F152" s="317">
        <v>204</v>
      </c>
      <c r="G152" s="39"/>
      <c r="H152" s="45"/>
    </row>
    <row r="153" s="2" customFormat="1" ht="26.4" customHeight="1">
      <c r="A153" s="39"/>
      <c r="B153" s="45"/>
      <c r="C153" s="311" t="s">
        <v>4871</v>
      </c>
      <c r="D153" s="311" t="s">
        <v>88</v>
      </c>
      <c r="E153" s="39"/>
      <c r="F153" s="39"/>
      <c r="G153" s="39"/>
      <c r="H153" s="45"/>
    </row>
    <row r="154" s="2" customFormat="1" ht="16.8" customHeight="1">
      <c r="A154" s="39"/>
      <c r="B154" s="45"/>
      <c r="C154" s="312" t="s">
        <v>143</v>
      </c>
      <c r="D154" s="313" t="s">
        <v>1</v>
      </c>
      <c r="E154" s="314" t="s">
        <v>1</v>
      </c>
      <c r="F154" s="315">
        <v>18.899999999999999</v>
      </c>
      <c r="G154" s="39"/>
      <c r="H154" s="45"/>
    </row>
    <row r="155" s="2" customFormat="1" ht="16.8" customHeight="1">
      <c r="A155" s="39"/>
      <c r="B155" s="45"/>
      <c r="C155" s="316" t="s">
        <v>143</v>
      </c>
      <c r="D155" s="316" t="s">
        <v>3065</v>
      </c>
      <c r="E155" s="18" t="s">
        <v>1</v>
      </c>
      <c r="F155" s="317">
        <v>18.899999999999999</v>
      </c>
      <c r="G155" s="39"/>
      <c r="H155" s="45"/>
    </row>
    <row r="156" s="2" customFormat="1" ht="16.8" customHeight="1">
      <c r="A156" s="39"/>
      <c r="B156" s="45"/>
      <c r="C156" s="318" t="s">
        <v>4870</v>
      </c>
      <c r="D156" s="39"/>
      <c r="E156" s="39"/>
      <c r="F156" s="39"/>
      <c r="G156" s="39"/>
      <c r="H156" s="45"/>
    </row>
    <row r="157" s="2" customFormat="1">
      <c r="A157" s="39"/>
      <c r="B157" s="45"/>
      <c r="C157" s="316" t="s">
        <v>3062</v>
      </c>
      <c r="D157" s="316" t="s">
        <v>3063</v>
      </c>
      <c r="E157" s="18" t="s">
        <v>229</v>
      </c>
      <c r="F157" s="317">
        <v>18.899999999999999</v>
      </c>
      <c r="G157" s="39"/>
      <c r="H157" s="45"/>
    </row>
    <row r="158" s="2" customFormat="1">
      <c r="A158" s="39"/>
      <c r="B158" s="45"/>
      <c r="C158" s="316" t="s">
        <v>2432</v>
      </c>
      <c r="D158" s="316" t="s">
        <v>2433</v>
      </c>
      <c r="E158" s="18" t="s">
        <v>229</v>
      </c>
      <c r="F158" s="317">
        <v>17.620000000000001</v>
      </c>
      <c r="G158" s="39"/>
      <c r="H158" s="45"/>
    </row>
    <row r="159" s="2" customFormat="1" ht="16.8" customHeight="1">
      <c r="A159" s="39"/>
      <c r="B159" s="45"/>
      <c r="C159" s="312" t="s">
        <v>145</v>
      </c>
      <c r="D159" s="313" t="s">
        <v>1</v>
      </c>
      <c r="E159" s="314" t="s">
        <v>1</v>
      </c>
      <c r="F159" s="315">
        <v>42.100000000000001</v>
      </c>
      <c r="G159" s="39"/>
      <c r="H159" s="45"/>
    </row>
    <row r="160" s="2" customFormat="1" ht="16.8" customHeight="1">
      <c r="A160" s="39"/>
      <c r="B160" s="45"/>
      <c r="C160" s="318" t="s">
        <v>4870</v>
      </c>
      <c r="D160" s="39"/>
      <c r="E160" s="39"/>
      <c r="F160" s="39"/>
      <c r="G160" s="39"/>
      <c r="H160" s="45"/>
    </row>
    <row r="161" s="2" customFormat="1">
      <c r="A161" s="39"/>
      <c r="B161" s="45"/>
      <c r="C161" s="316" t="s">
        <v>2154</v>
      </c>
      <c r="D161" s="316" t="s">
        <v>2155</v>
      </c>
      <c r="E161" s="18" t="s">
        <v>296</v>
      </c>
      <c r="F161" s="317">
        <v>30.829999999999998</v>
      </c>
      <c r="G161" s="39"/>
      <c r="H161" s="45"/>
    </row>
    <row r="162" s="2" customFormat="1" ht="16.8" customHeight="1">
      <c r="A162" s="39"/>
      <c r="B162" s="45"/>
      <c r="C162" s="316" t="s">
        <v>1405</v>
      </c>
      <c r="D162" s="316" t="s">
        <v>1406</v>
      </c>
      <c r="E162" s="18" t="s">
        <v>296</v>
      </c>
      <c r="F162" s="317">
        <v>62</v>
      </c>
      <c r="G162" s="39"/>
      <c r="H162" s="45"/>
    </row>
    <row r="163" s="2" customFormat="1" ht="16.8" customHeight="1">
      <c r="A163" s="39"/>
      <c r="B163" s="45"/>
      <c r="C163" s="312" t="s">
        <v>163</v>
      </c>
      <c r="D163" s="313" t="s">
        <v>1</v>
      </c>
      <c r="E163" s="314" t="s">
        <v>1</v>
      </c>
      <c r="F163" s="315">
        <v>266.94999999999999</v>
      </c>
      <c r="G163" s="39"/>
      <c r="H163" s="45"/>
    </row>
    <row r="164" s="2" customFormat="1" ht="16.8" customHeight="1">
      <c r="A164" s="39"/>
      <c r="B164" s="45"/>
      <c r="C164" s="318" t="s">
        <v>4870</v>
      </c>
      <c r="D164" s="39"/>
      <c r="E164" s="39"/>
      <c r="F164" s="39"/>
      <c r="G164" s="39"/>
      <c r="H164" s="45"/>
    </row>
    <row r="165" s="2" customFormat="1" ht="16.8" customHeight="1">
      <c r="A165" s="39"/>
      <c r="B165" s="45"/>
      <c r="C165" s="316" t="s">
        <v>1405</v>
      </c>
      <c r="D165" s="316" t="s">
        <v>1406</v>
      </c>
      <c r="E165" s="18" t="s">
        <v>296</v>
      </c>
      <c r="F165" s="317">
        <v>62</v>
      </c>
      <c r="G165" s="39"/>
      <c r="H165" s="45"/>
    </row>
    <row r="166" s="2" customFormat="1" ht="16.8" customHeight="1">
      <c r="A166" s="39"/>
      <c r="B166" s="45"/>
      <c r="C166" s="312" t="s">
        <v>166</v>
      </c>
      <c r="D166" s="313" t="s">
        <v>1</v>
      </c>
      <c r="E166" s="314" t="s">
        <v>1</v>
      </c>
      <c r="F166" s="315">
        <v>13.115</v>
      </c>
      <c r="G166" s="39"/>
      <c r="H166" s="45"/>
    </row>
    <row r="167" s="2" customFormat="1" ht="16.8" customHeight="1">
      <c r="A167" s="39"/>
      <c r="B167" s="45"/>
      <c r="C167" s="316" t="s">
        <v>1</v>
      </c>
      <c r="D167" s="316" t="s">
        <v>3080</v>
      </c>
      <c r="E167" s="18" t="s">
        <v>1</v>
      </c>
      <c r="F167" s="317">
        <v>5.6180000000000003</v>
      </c>
      <c r="G167" s="39"/>
      <c r="H167" s="45"/>
    </row>
    <row r="168" s="2" customFormat="1" ht="16.8" customHeight="1">
      <c r="A168" s="39"/>
      <c r="B168" s="45"/>
      <c r="C168" s="316" t="s">
        <v>1</v>
      </c>
      <c r="D168" s="316" t="s">
        <v>3081</v>
      </c>
      <c r="E168" s="18" t="s">
        <v>1</v>
      </c>
      <c r="F168" s="317">
        <v>7.4969999999999999</v>
      </c>
      <c r="G168" s="39"/>
      <c r="H168" s="45"/>
    </row>
    <row r="169" s="2" customFormat="1" ht="16.8" customHeight="1">
      <c r="A169" s="39"/>
      <c r="B169" s="45"/>
      <c r="C169" s="316" t="s">
        <v>166</v>
      </c>
      <c r="D169" s="316" t="s">
        <v>237</v>
      </c>
      <c r="E169" s="18" t="s">
        <v>1</v>
      </c>
      <c r="F169" s="317">
        <v>13.115</v>
      </c>
      <c r="G169" s="39"/>
      <c r="H169" s="45"/>
    </row>
    <row r="170" s="2" customFormat="1" ht="16.8" customHeight="1">
      <c r="A170" s="39"/>
      <c r="B170" s="45"/>
      <c r="C170" s="318" t="s">
        <v>4870</v>
      </c>
      <c r="D170" s="39"/>
      <c r="E170" s="39"/>
      <c r="F170" s="39"/>
      <c r="G170" s="39"/>
      <c r="H170" s="45"/>
    </row>
    <row r="171" s="2" customFormat="1" ht="16.8" customHeight="1">
      <c r="A171" s="39"/>
      <c r="B171" s="45"/>
      <c r="C171" s="316" t="s">
        <v>276</v>
      </c>
      <c r="D171" s="316" t="s">
        <v>277</v>
      </c>
      <c r="E171" s="18" t="s">
        <v>229</v>
      </c>
      <c r="F171" s="317">
        <v>13.115</v>
      </c>
      <c r="G171" s="39"/>
      <c r="H171" s="45"/>
    </row>
    <row r="172" s="2" customFormat="1" ht="16.8" customHeight="1">
      <c r="A172" s="39"/>
      <c r="B172" s="45"/>
      <c r="C172" s="316" t="s">
        <v>265</v>
      </c>
      <c r="D172" s="316" t="s">
        <v>266</v>
      </c>
      <c r="E172" s="18" t="s">
        <v>229</v>
      </c>
      <c r="F172" s="317">
        <v>26.23</v>
      </c>
      <c r="G172" s="39"/>
      <c r="H172" s="45"/>
    </row>
    <row r="173" s="2" customFormat="1">
      <c r="A173" s="39"/>
      <c r="B173" s="45"/>
      <c r="C173" s="316" t="s">
        <v>2432</v>
      </c>
      <c r="D173" s="316" t="s">
        <v>2433</v>
      </c>
      <c r="E173" s="18" t="s">
        <v>229</v>
      </c>
      <c r="F173" s="317">
        <v>17.620000000000001</v>
      </c>
      <c r="G173" s="39"/>
      <c r="H173" s="45"/>
    </row>
    <row r="174" s="2" customFormat="1" ht="16.8" customHeight="1">
      <c r="A174" s="39"/>
      <c r="B174" s="45"/>
      <c r="C174" s="316" t="s">
        <v>271</v>
      </c>
      <c r="D174" s="316" t="s">
        <v>272</v>
      </c>
      <c r="E174" s="18" t="s">
        <v>229</v>
      </c>
      <c r="F174" s="317">
        <v>13.115</v>
      </c>
      <c r="G174" s="39"/>
      <c r="H174" s="45"/>
    </row>
    <row r="175" s="2" customFormat="1" ht="16.8" customHeight="1">
      <c r="A175" s="39"/>
      <c r="B175" s="45"/>
      <c r="C175" s="312" t="s">
        <v>3057</v>
      </c>
      <c r="D175" s="313" t="s">
        <v>1</v>
      </c>
      <c r="E175" s="314" t="s">
        <v>1</v>
      </c>
      <c r="F175" s="315">
        <v>17.620000000000001</v>
      </c>
      <c r="G175" s="39"/>
      <c r="H175" s="45"/>
    </row>
    <row r="176" s="2" customFormat="1" ht="16.8" customHeight="1">
      <c r="A176" s="39"/>
      <c r="B176" s="45"/>
      <c r="C176" s="316" t="s">
        <v>3057</v>
      </c>
      <c r="D176" s="316" t="s">
        <v>3075</v>
      </c>
      <c r="E176" s="18" t="s">
        <v>1</v>
      </c>
      <c r="F176" s="317">
        <v>17.620000000000001</v>
      </c>
      <c r="G176" s="39"/>
      <c r="H176" s="45"/>
    </row>
    <row r="177" s="2" customFormat="1" ht="16.8" customHeight="1">
      <c r="A177" s="39"/>
      <c r="B177" s="45"/>
      <c r="C177" s="318" t="s">
        <v>4870</v>
      </c>
      <c r="D177" s="39"/>
      <c r="E177" s="39"/>
      <c r="F177" s="39"/>
      <c r="G177" s="39"/>
      <c r="H177" s="45"/>
    </row>
    <row r="178" s="2" customFormat="1">
      <c r="A178" s="39"/>
      <c r="B178" s="45"/>
      <c r="C178" s="316" t="s">
        <v>2432</v>
      </c>
      <c r="D178" s="316" t="s">
        <v>2433</v>
      </c>
      <c r="E178" s="18" t="s">
        <v>229</v>
      </c>
      <c r="F178" s="317">
        <v>17.620000000000001</v>
      </c>
      <c r="G178" s="39"/>
      <c r="H178" s="45"/>
    </row>
    <row r="179" s="2" customFormat="1">
      <c r="A179" s="39"/>
      <c r="B179" s="45"/>
      <c r="C179" s="316" t="s">
        <v>2437</v>
      </c>
      <c r="D179" s="316" t="s">
        <v>2438</v>
      </c>
      <c r="E179" s="18" t="s">
        <v>229</v>
      </c>
      <c r="F179" s="317">
        <v>176.19999999999999</v>
      </c>
      <c r="G179" s="39"/>
      <c r="H179" s="45"/>
    </row>
    <row r="180" s="2" customFormat="1">
      <c r="A180" s="39"/>
      <c r="B180" s="45"/>
      <c r="C180" s="316" t="s">
        <v>2441</v>
      </c>
      <c r="D180" s="316" t="s">
        <v>2442</v>
      </c>
      <c r="E180" s="18" t="s">
        <v>332</v>
      </c>
      <c r="F180" s="317">
        <v>35.240000000000002</v>
      </c>
      <c r="G180" s="39"/>
      <c r="H180" s="45"/>
    </row>
    <row r="181" s="2" customFormat="1" ht="16.8" customHeight="1">
      <c r="A181" s="39"/>
      <c r="B181" s="45"/>
      <c r="C181" s="316" t="s">
        <v>2445</v>
      </c>
      <c r="D181" s="316" t="s">
        <v>2446</v>
      </c>
      <c r="E181" s="18" t="s">
        <v>229</v>
      </c>
      <c r="F181" s="317">
        <v>17.620000000000001</v>
      </c>
      <c r="G181" s="39"/>
      <c r="H181" s="45"/>
    </row>
    <row r="182" s="2" customFormat="1" ht="16.8" customHeight="1">
      <c r="A182" s="39"/>
      <c r="B182" s="45"/>
      <c r="C182" s="312" t="s">
        <v>172</v>
      </c>
      <c r="D182" s="313" t="s">
        <v>1</v>
      </c>
      <c r="E182" s="314" t="s">
        <v>1</v>
      </c>
      <c r="F182" s="315">
        <v>11.835000000000001</v>
      </c>
      <c r="G182" s="39"/>
      <c r="H182" s="45"/>
    </row>
    <row r="183" s="2" customFormat="1" ht="16.8" customHeight="1">
      <c r="A183" s="39"/>
      <c r="B183" s="45"/>
      <c r="C183" s="316" t="s">
        <v>1</v>
      </c>
      <c r="D183" s="316" t="s">
        <v>3069</v>
      </c>
      <c r="E183" s="18" t="s">
        <v>1</v>
      </c>
      <c r="F183" s="317">
        <v>7.0800000000000001</v>
      </c>
      <c r="G183" s="39"/>
      <c r="H183" s="45"/>
    </row>
    <row r="184" s="2" customFormat="1" ht="16.8" customHeight="1">
      <c r="A184" s="39"/>
      <c r="B184" s="45"/>
      <c r="C184" s="316" t="s">
        <v>1</v>
      </c>
      <c r="D184" s="316" t="s">
        <v>3070</v>
      </c>
      <c r="E184" s="18" t="s">
        <v>1</v>
      </c>
      <c r="F184" s="317">
        <v>3.5910000000000002</v>
      </c>
      <c r="G184" s="39"/>
      <c r="H184" s="45"/>
    </row>
    <row r="185" s="2" customFormat="1" ht="16.8" customHeight="1">
      <c r="A185" s="39"/>
      <c r="B185" s="45"/>
      <c r="C185" s="316" t="s">
        <v>1</v>
      </c>
      <c r="D185" s="316" t="s">
        <v>3071</v>
      </c>
      <c r="E185" s="18" t="s">
        <v>1</v>
      </c>
      <c r="F185" s="317">
        <v>1.1639999999999999</v>
      </c>
      <c r="G185" s="39"/>
      <c r="H185" s="45"/>
    </row>
    <row r="186" s="2" customFormat="1" ht="16.8" customHeight="1">
      <c r="A186" s="39"/>
      <c r="B186" s="45"/>
      <c r="C186" s="316" t="s">
        <v>172</v>
      </c>
      <c r="D186" s="316" t="s">
        <v>237</v>
      </c>
      <c r="E186" s="18" t="s">
        <v>1</v>
      </c>
      <c r="F186" s="317">
        <v>11.835000000000001</v>
      </c>
      <c r="G186" s="39"/>
      <c r="H186" s="45"/>
    </row>
    <row r="187" s="2" customFormat="1" ht="16.8" customHeight="1">
      <c r="A187" s="39"/>
      <c r="B187" s="45"/>
      <c r="C187" s="318" t="s">
        <v>4870</v>
      </c>
      <c r="D187" s="39"/>
      <c r="E187" s="39"/>
      <c r="F187" s="39"/>
      <c r="G187" s="39"/>
      <c r="H187" s="45"/>
    </row>
    <row r="188" s="2" customFormat="1">
      <c r="A188" s="39"/>
      <c r="B188" s="45"/>
      <c r="C188" s="316" t="s">
        <v>3066</v>
      </c>
      <c r="D188" s="316" t="s">
        <v>3067</v>
      </c>
      <c r="E188" s="18" t="s">
        <v>229</v>
      </c>
      <c r="F188" s="317">
        <v>11.835000000000001</v>
      </c>
      <c r="G188" s="39"/>
      <c r="H188" s="45"/>
    </row>
    <row r="189" s="2" customFormat="1">
      <c r="A189" s="39"/>
      <c r="B189" s="45"/>
      <c r="C189" s="316" t="s">
        <v>2432</v>
      </c>
      <c r="D189" s="316" t="s">
        <v>2433</v>
      </c>
      <c r="E189" s="18" t="s">
        <v>229</v>
      </c>
      <c r="F189" s="317">
        <v>17.620000000000001</v>
      </c>
      <c r="G189" s="39"/>
      <c r="H189" s="45"/>
    </row>
    <row r="190" s="2" customFormat="1" ht="26.4" customHeight="1">
      <c r="A190" s="39"/>
      <c r="B190" s="45"/>
      <c r="C190" s="311" t="s">
        <v>110</v>
      </c>
      <c r="D190" s="311" t="s">
        <v>111</v>
      </c>
      <c r="E190" s="39"/>
      <c r="F190" s="39"/>
      <c r="G190" s="39"/>
      <c r="H190" s="45"/>
    </row>
    <row r="191" s="2" customFormat="1" ht="16.8" customHeight="1">
      <c r="A191" s="39"/>
      <c r="B191" s="45"/>
      <c r="C191" s="312" t="s">
        <v>143</v>
      </c>
      <c r="D191" s="313" t="s">
        <v>1</v>
      </c>
      <c r="E191" s="314" t="s">
        <v>1</v>
      </c>
      <c r="F191" s="315">
        <v>213.66</v>
      </c>
      <c r="G191" s="39"/>
      <c r="H191" s="45"/>
    </row>
    <row r="192" s="2" customFormat="1" ht="16.8" customHeight="1">
      <c r="A192" s="39"/>
      <c r="B192" s="45"/>
      <c r="C192" s="316" t="s">
        <v>1</v>
      </c>
      <c r="D192" s="316" t="s">
        <v>3406</v>
      </c>
      <c r="E192" s="18" t="s">
        <v>1</v>
      </c>
      <c r="F192" s="317">
        <v>195.30000000000001</v>
      </c>
      <c r="G192" s="39"/>
      <c r="H192" s="45"/>
    </row>
    <row r="193" s="2" customFormat="1" ht="16.8" customHeight="1">
      <c r="A193" s="39"/>
      <c r="B193" s="45"/>
      <c r="C193" s="316" t="s">
        <v>1</v>
      </c>
      <c r="D193" s="316" t="s">
        <v>3407</v>
      </c>
      <c r="E193" s="18" t="s">
        <v>1</v>
      </c>
      <c r="F193" s="317">
        <v>18.359999999999999</v>
      </c>
      <c r="G193" s="39"/>
      <c r="H193" s="45"/>
    </row>
    <row r="194" s="2" customFormat="1" ht="16.8" customHeight="1">
      <c r="A194" s="39"/>
      <c r="B194" s="45"/>
      <c r="C194" s="316" t="s">
        <v>143</v>
      </c>
      <c r="D194" s="316" t="s">
        <v>237</v>
      </c>
      <c r="E194" s="18" t="s">
        <v>1</v>
      </c>
      <c r="F194" s="317">
        <v>213.66</v>
      </c>
      <c r="G194" s="39"/>
      <c r="H194" s="45"/>
    </row>
    <row r="195" s="2" customFormat="1" ht="16.8" customHeight="1">
      <c r="A195" s="39"/>
      <c r="B195" s="45"/>
      <c r="C195" s="318" t="s">
        <v>4870</v>
      </c>
      <c r="D195" s="39"/>
      <c r="E195" s="39"/>
      <c r="F195" s="39"/>
      <c r="G195" s="39"/>
      <c r="H195" s="45"/>
    </row>
    <row r="196" s="2" customFormat="1">
      <c r="A196" s="39"/>
      <c r="B196" s="45"/>
      <c r="C196" s="316" t="s">
        <v>3403</v>
      </c>
      <c r="D196" s="316" t="s">
        <v>3404</v>
      </c>
      <c r="E196" s="18" t="s">
        <v>229</v>
      </c>
      <c r="F196" s="317">
        <v>213.66</v>
      </c>
      <c r="G196" s="39"/>
      <c r="H196" s="45"/>
    </row>
    <row r="197" s="2" customFormat="1">
      <c r="A197" s="39"/>
      <c r="B197" s="45"/>
      <c r="C197" s="316" t="s">
        <v>2432</v>
      </c>
      <c r="D197" s="316" t="s">
        <v>2433</v>
      </c>
      <c r="E197" s="18" t="s">
        <v>229</v>
      </c>
      <c r="F197" s="317">
        <v>213.66</v>
      </c>
      <c r="G197" s="39"/>
      <c r="H197" s="45"/>
    </row>
    <row r="198" s="2" customFormat="1">
      <c r="A198" s="39"/>
      <c r="B198" s="45"/>
      <c r="C198" s="316" t="s">
        <v>2437</v>
      </c>
      <c r="D198" s="316" t="s">
        <v>2438</v>
      </c>
      <c r="E198" s="18" t="s">
        <v>229</v>
      </c>
      <c r="F198" s="317">
        <v>1068.3</v>
      </c>
      <c r="G198" s="39"/>
      <c r="H198" s="45"/>
    </row>
    <row r="199" s="2" customFormat="1">
      <c r="A199" s="39"/>
      <c r="B199" s="45"/>
      <c r="C199" s="316" t="s">
        <v>2441</v>
      </c>
      <c r="D199" s="316" t="s">
        <v>2442</v>
      </c>
      <c r="E199" s="18" t="s">
        <v>332</v>
      </c>
      <c r="F199" s="317">
        <v>427.31999999999999</v>
      </c>
      <c r="G199" s="39"/>
      <c r="H199" s="45"/>
    </row>
    <row r="200" s="2" customFormat="1" ht="16.8" customHeight="1">
      <c r="A200" s="39"/>
      <c r="B200" s="45"/>
      <c r="C200" s="316" t="s">
        <v>2445</v>
      </c>
      <c r="D200" s="316" t="s">
        <v>2446</v>
      </c>
      <c r="E200" s="18" t="s">
        <v>229</v>
      </c>
      <c r="F200" s="317">
        <v>213.66</v>
      </c>
      <c r="G200" s="39"/>
      <c r="H200" s="45"/>
    </row>
    <row r="201" s="2" customFormat="1" ht="26.4" customHeight="1">
      <c r="A201" s="39"/>
      <c r="B201" s="45"/>
      <c r="C201" s="311" t="s">
        <v>113</v>
      </c>
      <c r="D201" s="311" t="s">
        <v>114</v>
      </c>
      <c r="E201" s="39"/>
      <c r="F201" s="39"/>
      <c r="G201" s="39"/>
      <c r="H201" s="45"/>
    </row>
    <row r="202" s="2" customFormat="1" ht="16.8" customHeight="1">
      <c r="A202" s="39"/>
      <c r="B202" s="45"/>
      <c r="C202" s="312" t="s">
        <v>3057</v>
      </c>
      <c r="D202" s="313" t="s">
        <v>1</v>
      </c>
      <c r="E202" s="314" t="s">
        <v>1</v>
      </c>
      <c r="F202" s="315">
        <v>110.527</v>
      </c>
      <c r="G202" s="39"/>
      <c r="H202" s="45"/>
    </row>
    <row r="203" s="2" customFormat="1" ht="16.8" customHeight="1">
      <c r="A203" s="39"/>
      <c r="B203" s="45"/>
      <c r="C203" s="316" t="s">
        <v>3057</v>
      </c>
      <c r="D203" s="316" t="s">
        <v>3672</v>
      </c>
      <c r="E203" s="18" t="s">
        <v>1</v>
      </c>
      <c r="F203" s="317">
        <v>110.527</v>
      </c>
      <c r="G203" s="39"/>
      <c r="H203" s="45"/>
    </row>
    <row r="204" s="2" customFormat="1" ht="16.8" customHeight="1">
      <c r="A204" s="39"/>
      <c r="B204" s="45"/>
      <c r="C204" s="318" t="s">
        <v>4870</v>
      </c>
      <c r="D204" s="39"/>
      <c r="E204" s="39"/>
      <c r="F204" s="39"/>
      <c r="G204" s="39"/>
      <c r="H204" s="45"/>
    </row>
    <row r="205" s="2" customFormat="1">
      <c r="A205" s="39"/>
      <c r="B205" s="45"/>
      <c r="C205" s="316" t="s">
        <v>2432</v>
      </c>
      <c r="D205" s="316" t="s">
        <v>2433</v>
      </c>
      <c r="E205" s="18" t="s">
        <v>229</v>
      </c>
      <c r="F205" s="317">
        <v>110.527</v>
      </c>
      <c r="G205" s="39"/>
      <c r="H205" s="45"/>
    </row>
    <row r="206" s="2" customFormat="1">
      <c r="A206" s="39"/>
      <c r="B206" s="45"/>
      <c r="C206" s="316" t="s">
        <v>2437</v>
      </c>
      <c r="D206" s="316" t="s">
        <v>2438</v>
      </c>
      <c r="E206" s="18" t="s">
        <v>229</v>
      </c>
      <c r="F206" s="317">
        <v>1105.27</v>
      </c>
      <c r="G206" s="39"/>
      <c r="H206" s="45"/>
    </row>
    <row r="207" s="2" customFormat="1">
      <c r="A207" s="39"/>
      <c r="B207" s="45"/>
      <c r="C207" s="316" t="s">
        <v>2441</v>
      </c>
      <c r="D207" s="316" t="s">
        <v>2442</v>
      </c>
      <c r="E207" s="18" t="s">
        <v>332</v>
      </c>
      <c r="F207" s="317">
        <v>221.054</v>
      </c>
      <c r="G207" s="39"/>
      <c r="H207" s="45"/>
    </row>
    <row r="208" s="2" customFormat="1" ht="16.8" customHeight="1">
      <c r="A208" s="39"/>
      <c r="B208" s="45"/>
      <c r="C208" s="316" t="s">
        <v>2445</v>
      </c>
      <c r="D208" s="316" t="s">
        <v>2446</v>
      </c>
      <c r="E208" s="18" t="s">
        <v>229</v>
      </c>
      <c r="F208" s="317">
        <v>110.527</v>
      </c>
      <c r="G208" s="39"/>
      <c r="H208" s="45"/>
    </row>
    <row r="209" s="2" customFormat="1" ht="16.8" customHeight="1">
      <c r="A209" s="39"/>
      <c r="B209" s="45"/>
      <c r="C209" s="312" t="s">
        <v>4872</v>
      </c>
      <c r="D209" s="313" t="s">
        <v>1</v>
      </c>
      <c r="E209" s="314" t="s">
        <v>1</v>
      </c>
      <c r="F209" s="315">
        <v>382</v>
      </c>
      <c r="G209" s="39"/>
      <c r="H209" s="45"/>
    </row>
    <row r="210" s="2" customFormat="1" ht="16.8" customHeight="1">
      <c r="A210" s="39"/>
      <c r="B210" s="45"/>
      <c r="C210" s="312" t="s">
        <v>4744</v>
      </c>
      <c r="D210" s="313" t="s">
        <v>1</v>
      </c>
      <c r="E210" s="314" t="s">
        <v>1</v>
      </c>
      <c r="F210" s="315">
        <v>176</v>
      </c>
      <c r="G210" s="39"/>
      <c r="H210" s="45"/>
    </row>
    <row r="211" s="2" customFormat="1" ht="16.8" customHeight="1">
      <c r="A211" s="39"/>
      <c r="B211" s="45"/>
      <c r="C211" s="312" t="s">
        <v>3642</v>
      </c>
      <c r="D211" s="313" t="s">
        <v>1</v>
      </c>
      <c r="E211" s="314" t="s">
        <v>1</v>
      </c>
      <c r="F211" s="315">
        <v>110</v>
      </c>
      <c r="G211" s="39"/>
      <c r="H211" s="45"/>
    </row>
    <row r="212" s="2" customFormat="1" ht="16.8" customHeight="1">
      <c r="A212" s="39"/>
      <c r="B212" s="45"/>
      <c r="C212" s="316" t="s">
        <v>1</v>
      </c>
      <c r="D212" s="316" t="s">
        <v>3425</v>
      </c>
      <c r="E212" s="18" t="s">
        <v>1</v>
      </c>
      <c r="F212" s="317">
        <v>0</v>
      </c>
      <c r="G212" s="39"/>
      <c r="H212" s="45"/>
    </row>
    <row r="213" s="2" customFormat="1" ht="16.8" customHeight="1">
      <c r="A213" s="39"/>
      <c r="B213" s="45"/>
      <c r="C213" s="316" t="s">
        <v>3642</v>
      </c>
      <c r="D213" s="316" t="s">
        <v>3658</v>
      </c>
      <c r="E213" s="18" t="s">
        <v>1</v>
      </c>
      <c r="F213" s="317">
        <v>110</v>
      </c>
      <c r="G213" s="39"/>
      <c r="H213" s="45"/>
    </row>
    <row r="214" s="2" customFormat="1" ht="16.8" customHeight="1">
      <c r="A214" s="39"/>
      <c r="B214" s="45"/>
      <c r="C214" s="318" t="s">
        <v>4870</v>
      </c>
      <c r="D214" s="39"/>
      <c r="E214" s="39"/>
      <c r="F214" s="39"/>
      <c r="G214" s="39"/>
      <c r="H214" s="45"/>
    </row>
    <row r="215" s="2" customFormat="1">
      <c r="A215" s="39"/>
      <c r="B215" s="45"/>
      <c r="C215" s="316" t="s">
        <v>3655</v>
      </c>
      <c r="D215" s="316" t="s">
        <v>3656</v>
      </c>
      <c r="E215" s="18" t="s">
        <v>229</v>
      </c>
      <c r="F215" s="317">
        <v>110</v>
      </c>
      <c r="G215" s="39"/>
      <c r="H215" s="45"/>
    </row>
    <row r="216" s="2" customFormat="1">
      <c r="A216" s="39"/>
      <c r="B216" s="45"/>
      <c r="C216" s="316" t="s">
        <v>2432</v>
      </c>
      <c r="D216" s="316" t="s">
        <v>2433</v>
      </c>
      <c r="E216" s="18" t="s">
        <v>229</v>
      </c>
      <c r="F216" s="317">
        <v>110.527</v>
      </c>
      <c r="G216" s="39"/>
      <c r="H216" s="45"/>
    </row>
    <row r="217" s="2" customFormat="1" ht="16.8" customHeight="1">
      <c r="A217" s="39"/>
      <c r="B217" s="45"/>
      <c r="C217" s="312" t="s">
        <v>3643</v>
      </c>
      <c r="D217" s="313" t="s">
        <v>1</v>
      </c>
      <c r="E217" s="314" t="s">
        <v>1</v>
      </c>
      <c r="F217" s="315">
        <v>2.6000000000000001</v>
      </c>
      <c r="G217" s="39"/>
      <c r="H217" s="45"/>
    </row>
    <row r="218" s="2" customFormat="1" ht="16.8" customHeight="1">
      <c r="A218" s="39"/>
      <c r="B218" s="45"/>
      <c r="C218" s="316" t="s">
        <v>1</v>
      </c>
      <c r="D218" s="316" t="s">
        <v>3662</v>
      </c>
      <c r="E218" s="18" t="s">
        <v>1</v>
      </c>
      <c r="F218" s="317">
        <v>0</v>
      </c>
      <c r="G218" s="39"/>
      <c r="H218" s="45"/>
    </row>
    <row r="219" s="2" customFormat="1" ht="16.8" customHeight="1">
      <c r="A219" s="39"/>
      <c r="B219" s="45"/>
      <c r="C219" s="316" t="s">
        <v>3643</v>
      </c>
      <c r="D219" s="316" t="s">
        <v>3663</v>
      </c>
      <c r="E219" s="18" t="s">
        <v>1</v>
      </c>
      <c r="F219" s="317">
        <v>2.6000000000000001</v>
      </c>
      <c r="G219" s="39"/>
      <c r="H219" s="45"/>
    </row>
    <row r="220" s="2" customFormat="1" ht="16.8" customHeight="1">
      <c r="A220" s="39"/>
      <c r="B220" s="45"/>
      <c r="C220" s="318" t="s">
        <v>4870</v>
      </c>
      <c r="D220" s="39"/>
      <c r="E220" s="39"/>
      <c r="F220" s="39"/>
      <c r="G220" s="39"/>
      <c r="H220" s="45"/>
    </row>
    <row r="221" s="2" customFormat="1" ht="16.8" customHeight="1">
      <c r="A221" s="39"/>
      <c r="B221" s="45"/>
      <c r="C221" s="316" t="s">
        <v>3659</v>
      </c>
      <c r="D221" s="316" t="s">
        <v>3660</v>
      </c>
      <c r="E221" s="18" t="s">
        <v>229</v>
      </c>
      <c r="F221" s="317">
        <v>2.6000000000000001</v>
      </c>
      <c r="G221" s="39"/>
      <c r="H221" s="45"/>
    </row>
    <row r="222" s="2" customFormat="1">
      <c r="A222" s="39"/>
      <c r="B222" s="45"/>
      <c r="C222" s="316" t="s">
        <v>2432</v>
      </c>
      <c r="D222" s="316" t="s">
        <v>2433</v>
      </c>
      <c r="E222" s="18" t="s">
        <v>229</v>
      </c>
      <c r="F222" s="317">
        <v>110.527</v>
      </c>
      <c r="G222" s="39"/>
      <c r="H222" s="45"/>
    </row>
    <row r="223" s="2" customFormat="1" ht="16.8" customHeight="1">
      <c r="A223" s="39"/>
      <c r="B223" s="45"/>
      <c r="C223" s="316" t="s">
        <v>2449</v>
      </c>
      <c r="D223" s="316" t="s">
        <v>2450</v>
      </c>
      <c r="E223" s="18" t="s">
        <v>229</v>
      </c>
      <c r="F223" s="317">
        <v>2.073</v>
      </c>
      <c r="G223" s="39"/>
      <c r="H223" s="45"/>
    </row>
    <row r="224" s="2" customFormat="1" ht="16.8" customHeight="1">
      <c r="A224" s="39"/>
      <c r="B224" s="45"/>
      <c r="C224" s="312" t="s">
        <v>3645</v>
      </c>
      <c r="D224" s="313" t="s">
        <v>1</v>
      </c>
      <c r="E224" s="314" t="s">
        <v>1</v>
      </c>
      <c r="F224" s="315">
        <v>2.073</v>
      </c>
      <c r="G224" s="39"/>
      <c r="H224" s="45"/>
    </row>
    <row r="225" s="2" customFormat="1" ht="16.8" customHeight="1">
      <c r="A225" s="39"/>
      <c r="B225" s="45"/>
      <c r="C225" s="316" t="s">
        <v>1</v>
      </c>
      <c r="D225" s="316" t="s">
        <v>3643</v>
      </c>
      <c r="E225" s="18" t="s">
        <v>1</v>
      </c>
      <c r="F225" s="317">
        <v>2.6000000000000001</v>
      </c>
      <c r="G225" s="39"/>
      <c r="H225" s="45"/>
    </row>
    <row r="226" s="2" customFormat="1" ht="16.8" customHeight="1">
      <c r="A226" s="39"/>
      <c r="B226" s="45"/>
      <c r="C226" s="316" t="s">
        <v>1</v>
      </c>
      <c r="D226" s="316" t="s">
        <v>3677</v>
      </c>
      <c r="E226" s="18" t="s">
        <v>1</v>
      </c>
      <c r="F226" s="317">
        <v>-0.52700000000000002</v>
      </c>
      <c r="G226" s="39"/>
      <c r="H226" s="45"/>
    </row>
    <row r="227" s="2" customFormat="1" ht="16.8" customHeight="1">
      <c r="A227" s="39"/>
      <c r="B227" s="45"/>
      <c r="C227" s="316" t="s">
        <v>3645</v>
      </c>
      <c r="D227" s="316" t="s">
        <v>237</v>
      </c>
      <c r="E227" s="18" t="s">
        <v>1</v>
      </c>
      <c r="F227" s="317">
        <v>2.073</v>
      </c>
      <c r="G227" s="39"/>
      <c r="H227" s="45"/>
    </row>
    <row r="228" s="2" customFormat="1" ht="16.8" customHeight="1">
      <c r="A228" s="39"/>
      <c r="B228" s="45"/>
      <c r="C228" s="318" t="s">
        <v>4870</v>
      </c>
      <c r="D228" s="39"/>
      <c r="E228" s="39"/>
      <c r="F228" s="39"/>
      <c r="G228" s="39"/>
      <c r="H228" s="45"/>
    </row>
    <row r="229" s="2" customFormat="1" ht="16.8" customHeight="1">
      <c r="A229" s="39"/>
      <c r="B229" s="45"/>
      <c r="C229" s="316" t="s">
        <v>2449</v>
      </c>
      <c r="D229" s="316" t="s">
        <v>2450</v>
      </c>
      <c r="E229" s="18" t="s">
        <v>229</v>
      </c>
      <c r="F229" s="317">
        <v>2.073</v>
      </c>
      <c r="G229" s="39"/>
      <c r="H229" s="45"/>
    </row>
    <row r="230" s="2" customFormat="1">
      <c r="A230" s="39"/>
      <c r="B230" s="45"/>
      <c r="C230" s="316" t="s">
        <v>2432</v>
      </c>
      <c r="D230" s="316" t="s">
        <v>2433</v>
      </c>
      <c r="E230" s="18" t="s">
        <v>229</v>
      </c>
      <c r="F230" s="317">
        <v>110.527</v>
      </c>
      <c r="G230" s="39"/>
      <c r="H230" s="45"/>
    </row>
    <row r="231" s="2" customFormat="1" ht="26.4" customHeight="1">
      <c r="A231" s="39"/>
      <c r="B231" s="45"/>
      <c r="C231" s="311" t="s">
        <v>116</v>
      </c>
      <c r="D231" s="311" t="s">
        <v>117</v>
      </c>
      <c r="E231" s="39"/>
      <c r="F231" s="39"/>
      <c r="G231" s="39"/>
      <c r="H231" s="45"/>
    </row>
    <row r="232" s="2" customFormat="1" ht="16.8" customHeight="1">
      <c r="A232" s="39"/>
      <c r="B232" s="45"/>
      <c r="C232" s="312" t="s">
        <v>143</v>
      </c>
      <c r="D232" s="313" t="s">
        <v>1</v>
      </c>
      <c r="E232" s="314" t="s">
        <v>1</v>
      </c>
      <c r="F232" s="315">
        <v>85.754999999999995</v>
      </c>
      <c r="G232" s="39"/>
      <c r="H232" s="45"/>
    </row>
    <row r="233" s="2" customFormat="1" ht="16.8" customHeight="1">
      <c r="A233" s="39"/>
      <c r="B233" s="45"/>
      <c r="C233" s="316" t="s">
        <v>143</v>
      </c>
      <c r="D233" s="316" t="s">
        <v>3871</v>
      </c>
      <c r="E233" s="18" t="s">
        <v>1</v>
      </c>
      <c r="F233" s="317">
        <v>85.754999999999995</v>
      </c>
      <c r="G233" s="39"/>
      <c r="H233" s="45"/>
    </row>
    <row r="234" s="2" customFormat="1" ht="16.8" customHeight="1">
      <c r="A234" s="39"/>
      <c r="B234" s="45"/>
      <c r="C234" s="318" t="s">
        <v>4870</v>
      </c>
      <c r="D234" s="39"/>
      <c r="E234" s="39"/>
      <c r="F234" s="39"/>
      <c r="G234" s="39"/>
      <c r="H234" s="45"/>
    </row>
    <row r="235" s="2" customFormat="1">
      <c r="A235" s="39"/>
      <c r="B235" s="45"/>
      <c r="C235" s="316" t="s">
        <v>3868</v>
      </c>
      <c r="D235" s="316" t="s">
        <v>3869</v>
      </c>
      <c r="E235" s="18" t="s">
        <v>229</v>
      </c>
      <c r="F235" s="317">
        <v>85.754999999999995</v>
      </c>
      <c r="G235" s="39"/>
      <c r="H235" s="45"/>
    </row>
    <row r="236" s="2" customFormat="1">
      <c r="A236" s="39"/>
      <c r="B236" s="45"/>
      <c r="C236" s="316" t="s">
        <v>2432</v>
      </c>
      <c r="D236" s="316" t="s">
        <v>2433</v>
      </c>
      <c r="E236" s="18" t="s">
        <v>229</v>
      </c>
      <c r="F236" s="317">
        <v>85.754999999999995</v>
      </c>
      <c r="G236" s="39"/>
      <c r="H236" s="45"/>
    </row>
    <row r="237" s="2" customFormat="1">
      <c r="A237" s="39"/>
      <c r="B237" s="45"/>
      <c r="C237" s="316" t="s">
        <v>2437</v>
      </c>
      <c r="D237" s="316" t="s">
        <v>2438</v>
      </c>
      <c r="E237" s="18" t="s">
        <v>229</v>
      </c>
      <c r="F237" s="317">
        <v>857.54999999999995</v>
      </c>
      <c r="G237" s="39"/>
      <c r="H237" s="45"/>
    </row>
    <row r="238" s="2" customFormat="1" ht="26.4" customHeight="1">
      <c r="A238" s="39"/>
      <c r="B238" s="45"/>
      <c r="C238" s="311" t="s">
        <v>119</v>
      </c>
      <c r="D238" s="311" t="s">
        <v>120</v>
      </c>
      <c r="E238" s="39"/>
      <c r="F238" s="39"/>
      <c r="G238" s="39"/>
      <c r="H238" s="45"/>
    </row>
    <row r="239" s="2" customFormat="1" ht="16.8" customHeight="1">
      <c r="A239" s="39"/>
      <c r="B239" s="45"/>
      <c r="C239" s="312" t="s">
        <v>143</v>
      </c>
      <c r="D239" s="313" t="s">
        <v>1</v>
      </c>
      <c r="E239" s="314" t="s">
        <v>1</v>
      </c>
      <c r="F239" s="315">
        <v>413.45400000000001</v>
      </c>
      <c r="G239" s="39"/>
      <c r="H239" s="45"/>
    </row>
    <row r="240" s="2" customFormat="1" ht="16.8" customHeight="1">
      <c r="A240" s="39"/>
      <c r="B240" s="45"/>
      <c r="C240" s="316" t="s">
        <v>1</v>
      </c>
      <c r="D240" s="316" t="s">
        <v>3973</v>
      </c>
      <c r="E240" s="18" t="s">
        <v>1</v>
      </c>
      <c r="F240" s="317">
        <v>0</v>
      </c>
      <c r="G240" s="39"/>
      <c r="H240" s="45"/>
    </row>
    <row r="241" s="2" customFormat="1" ht="16.8" customHeight="1">
      <c r="A241" s="39"/>
      <c r="B241" s="45"/>
      <c r="C241" s="316" t="s">
        <v>3974</v>
      </c>
      <c r="D241" s="316" t="s">
        <v>3975</v>
      </c>
      <c r="E241" s="18" t="s">
        <v>1</v>
      </c>
      <c r="F241" s="317">
        <v>312.59500000000003</v>
      </c>
      <c r="G241" s="39"/>
      <c r="H241" s="45"/>
    </row>
    <row r="242" s="2" customFormat="1" ht="16.8" customHeight="1">
      <c r="A242" s="39"/>
      <c r="B242" s="45"/>
      <c r="C242" s="316" t="s">
        <v>1</v>
      </c>
      <c r="D242" s="316" t="s">
        <v>3976</v>
      </c>
      <c r="E242" s="18" t="s">
        <v>1</v>
      </c>
      <c r="F242" s="317">
        <v>0</v>
      </c>
      <c r="G242" s="39"/>
      <c r="H242" s="45"/>
    </row>
    <row r="243" s="2" customFormat="1" ht="16.8" customHeight="1">
      <c r="A243" s="39"/>
      <c r="B243" s="45"/>
      <c r="C243" s="316" t="s">
        <v>3977</v>
      </c>
      <c r="D243" s="316" t="s">
        <v>3978</v>
      </c>
      <c r="E243" s="18" t="s">
        <v>1</v>
      </c>
      <c r="F243" s="317">
        <v>100.859</v>
      </c>
      <c r="G243" s="39"/>
      <c r="H243" s="45"/>
    </row>
    <row r="244" s="2" customFormat="1" ht="16.8" customHeight="1">
      <c r="A244" s="39"/>
      <c r="B244" s="45"/>
      <c r="C244" s="316" t="s">
        <v>143</v>
      </c>
      <c r="D244" s="316" t="s">
        <v>237</v>
      </c>
      <c r="E244" s="18" t="s">
        <v>1</v>
      </c>
      <c r="F244" s="317">
        <v>413.45400000000001</v>
      </c>
      <c r="G244" s="39"/>
      <c r="H244" s="45"/>
    </row>
    <row r="245" s="2" customFormat="1" ht="16.8" customHeight="1">
      <c r="A245" s="39"/>
      <c r="B245" s="45"/>
      <c r="C245" s="318" t="s">
        <v>4870</v>
      </c>
      <c r="D245" s="39"/>
      <c r="E245" s="39"/>
      <c r="F245" s="39"/>
      <c r="G245" s="39"/>
      <c r="H245" s="45"/>
    </row>
    <row r="246" s="2" customFormat="1" ht="16.8" customHeight="1">
      <c r="A246" s="39"/>
      <c r="B246" s="45"/>
      <c r="C246" s="316" t="s">
        <v>3970</v>
      </c>
      <c r="D246" s="316" t="s">
        <v>3971</v>
      </c>
      <c r="E246" s="18" t="s">
        <v>229</v>
      </c>
      <c r="F246" s="317">
        <v>206.727</v>
      </c>
      <c r="G246" s="39"/>
      <c r="H246" s="45"/>
    </row>
    <row r="247" s="2" customFormat="1" ht="16.8" customHeight="1">
      <c r="A247" s="39"/>
      <c r="B247" s="45"/>
      <c r="C247" s="316" t="s">
        <v>3980</v>
      </c>
      <c r="D247" s="316" t="s">
        <v>3981</v>
      </c>
      <c r="E247" s="18" t="s">
        <v>229</v>
      </c>
      <c r="F247" s="317">
        <v>206.727</v>
      </c>
      <c r="G247" s="39"/>
      <c r="H247" s="45"/>
    </row>
    <row r="248" s="2" customFormat="1">
      <c r="A248" s="39"/>
      <c r="B248" s="45"/>
      <c r="C248" s="316" t="s">
        <v>2432</v>
      </c>
      <c r="D248" s="316" t="s">
        <v>2433</v>
      </c>
      <c r="E248" s="18" t="s">
        <v>229</v>
      </c>
      <c r="F248" s="317">
        <v>193.297</v>
      </c>
      <c r="G248" s="39"/>
      <c r="H248" s="45"/>
    </row>
    <row r="249" s="2" customFormat="1" ht="16.8" customHeight="1">
      <c r="A249" s="39"/>
      <c r="B249" s="45"/>
      <c r="C249" s="316" t="s">
        <v>2449</v>
      </c>
      <c r="D249" s="316" t="s">
        <v>2450</v>
      </c>
      <c r="E249" s="18" t="s">
        <v>229</v>
      </c>
      <c r="F249" s="317">
        <v>345.17599999999999</v>
      </c>
      <c r="G249" s="39"/>
      <c r="H249" s="45"/>
    </row>
    <row r="250" s="2" customFormat="1" ht="16.8" customHeight="1">
      <c r="A250" s="39"/>
      <c r="B250" s="45"/>
      <c r="C250" s="312" t="s">
        <v>3974</v>
      </c>
      <c r="D250" s="313" t="s">
        <v>1</v>
      </c>
      <c r="E250" s="314" t="s">
        <v>1</v>
      </c>
      <c r="F250" s="315">
        <v>312.59500000000003</v>
      </c>
      <c r="G250" s="39"/>
      <c r="H250" s="45"/>
    </row>
    <row r="251" s="2" customFormat="1" ht="16.8" customHeight="1">
      <c r="A251" s="39"/>
      <c r="B251" s="45"/>
      <c r="C251" s="316" t="s">
        <v>1</v>
      </c>
      <c r="D251" s="316" t="s">
        <v>3973</v>
      </c>
      <c r="E251" s="18" t="s">
        <v>1</v>
      </c>
      <c r="F251" s="317">
        <v>0</v>
      </c>
      <c r="G251" s="39"/>
      <c r="H251" s="45"/>
    </row>
    <row r="252" s="2" customFormat="1" ht="16.8" customHeight="1">
      <c r="A252" s="39"/>
      <c r="B252" s="45"/>
      <c r="C252" s="316" t="s">
        <v>3974</v>
      </c>
      <c r="D252" s="316" t="s">
        <v>3975</v>
      </c>
      <c r="E252" s="18" t="s">
        <v>1</v>
      </c>
      <c r="F252" s="317">
        <v>312.59500000000003</v>
      </c>
      <c r="G252" s="39"/>
      <c r="H252" s="45"/>
    </row>
    <row r="253" s="2" customFormat="1" ht="16.8" customHeight="1">
      <c r="A253" s="39"/>
      <c r="B253" s="45"/>
      <c r="C253" s="312" t="s">
        <v>3977</v>
      </c>
      <c r="D253" s="313" t="s">
        <v>1</v>
      </c>
      <c r="E253" s="314" t="s">
        <v>1</v>
      </c>
      <c r="F253" s="315">
        <v>100.859</v>
      </c>
      <c r="G253" s="39"/>
      <c r="H253" s="45"/>
    </row>
    <row r="254" s="2" customFormat="1" ht="16.8" customHeight="1">
      <c r="A254" s="39"/>
      <c r="B254" s="45"/>
      <c r="C254" s="316" t="s">
        <v>1</v>
      </c>
      <c r="D254" s="316" t="s">
        <v>3976</v>
      </c>
      <c r="E254" s="18" t="s">
        <v>1</v>
      </c>
      <c r="F254" s="317">
        <v>0</v>
      </c>
      <c r="G254" s="39"/>
      <c r="H254" s="45"/>
    </row>
    <row r="255" s="2" customFormat="1" ht="16.8" customHeight="1">
      <c r="A255" s="39"/>
      <c r="B255" s="45"/>
      <c r="C255" s="316" t="s">
        <v>3977</v>
      </c>
      <c r="D255" s="316" t="s">
        <v>3978</v>
      </c>
      <c r="E255" s="18" t="s">
        <v>1</v>
      </c>
      <c r="F255" s="317">
        <v>100.859</v>
      </c>
      <c r="G255" s="39"/>
      <c r="H255" s="45"/>
    </row>
    <row r="256" s="2" customFormat="1" ht="16.8" customHeight="1">
      <c r="A256" s="39"/>
      <c r="B256" s="45"/>
      <c r="C256" s="312" t="s">
        <v>3057</v>
      </c>
      <c r="D256" s="313" t="s">
        <v>1</v>
      </c>
      <c r="E256" s="314" t="s">
        <v>1</v>
      </c>
      <c r="F256" s="315">
        <v>386.59300000000002</v>
      </c>
      <c r="G256" s="39"/>
      <c r="H256" s="45"/>
    </row>
    <row r="257" s="2" customFormat="1" ht="16.8" customHeight="1">
      <c r="A257" s="39"/>
      <c r="B257" s="45"/>
      <c r="C257" s="316" t="s">
        <v>1</v>
      </c>
      <c r="D257" s="316" t="s">
        <v>4073</v>
      </c>
      <c r="E257" s="18" t="s">
        <v>1</v>
      </c>
      <c r="F257" s="317">
        <v>731.76900000000001</v>
      </c>
      <c r="G257" s="39"/>
      <c r="H257" s="45"/>
    </row>
    <row r="258" s="2" customFormat="1" ht="16.8" customHeight="1">
      <c r="A258" s="39"/>
      <c r="B258" s="45"/>
      <c r="C258" s="316" t="s">
        <v>1</v>
      </c>
      <c r="D258" s="316" t="s">
        <v>4074</v>
      </c>
      <c r="E258" s="18" t="s">
        <v>1</v>
      </c>
      <c r="F258" s="317">
        <v>-345.17599999999999</v>
      </c>
      <c r="G258" s="39"/>
      <c r="H258" s="45"/>
    </row>
    <row r="259" s="2" customFormat="1" ht="16.8" customHeight="1">
      <c r="A259" s="39"/>
      <c r="B259" s="45"/>
      <c r="C259" s="316" t="s">
        <v>3057</v>
      </c>
      <c r="D259" s="316" t="s">
        <v>237</v>
      </c>
      <c r="E259" s="18" t="s">
        <v>1</v>
      </c>
      <c r="F259" s="317">
        <v>386.59300000000002</v>
      </c>
      <c r="G259" s="39"/>
      <c r="H259" s="45"/>
    </row>
    <row r="260" s="2" customFormat="1" ht="16.8" customHeight="1">
      <c r="A260" s="39"/>
      <c r="B260" s="45"/>
      <c r="C260" s="318" t="s">
        <v>4870</v>
      </c>
      <c r="D260" s="39"/>
      <c r="E260" s="39"/>
      <c r="F260" s="39"/>
      <c r="G260" s="39"/>
      <c r="H260" s="45"/>
    </row>
    <row r="261" s="2" customFormat="1">
      <c r="A261" s="39"/>
      <c r="B261" s="45"/>
      <c r="C261" s="316" t="s">
        <v>2432</v>
      </c>
      <c r="D261" s="316" t="s">
        <v>2433</v>
      </c>
      <c r="E261" s="18" t="s">
        <v>229</v>
      </c>
      <c r="F261" s="317">
        <v>193.297</v>
      </c>
      <c r="G261" s="39"/>
      <c r="H261" s="45"/>
    </row>
    <row r="262" s="2" customFormat="1">
      <c r="A262" s="39"/>
      <c r="B262" s="45"/>
      <c r="C262" s="316" t="s">
        <v>2437</v>
      </c>
      <c r="D262" s="316" t="s">
        <v>2438</v>
      </c>
      <c r="E262" s="18" t="s">
        <v>229</v>
      </c>
      <c r="F262" s="317">
        <v>1932.9649999999999</v>
      </c>
      <c r="G262" s="39"/>
      <c r="H262" s="45"/>
    </row>
    <row r="263" s="2" customFormat="1">
      <c r="A263" s="39"/>
      <c r="B263" s="45"/>
      <c r="C263" s="316" t="s">
        <v>4078</v>
      </c>
      <c r="D263" s="316" t="s">
        <v>4079</v>
      </c>
      <c r="E263" s="18" t="s">
        <v>229</v>
      </c>
      <c r="F263" s="317">
        <v>193.297</v>
      </c>
      <c r="G263" s="39"/>
      <c r="H263" s="45"/>
    </row>
    <row r="264" s="2" customFormat="1">
      <c r="A264" s="39"/>
      <c r="B264" s="45"/>
      <c r="C264" s="316" t="s">
        <v>4081</v>
      </c>
      <c r="D264" s="316" t="s">
        <v>4082</v>
      </c>
      <c r="E264" s="18" t="s">
        <v>229</v>
      </c>
      <c r="F264" s="317">
        <v>1932.9649999999999</v>
      </c>
      <c r="G264" s="39"/>
      <c r="H264" s="45"/>
    </row>
    <row r="265" s="2" customFormat="1">
      <c r="A265" s="39"/>
      <c r="B265" s="45"/>
      <c r="C265" s="316" t="s">
        <v>2441</v>
      </c>
      <c r="D265" s="316" t="s">
        <v>2442</v>
      </c>
      <c r="E265" s="18" t="s">
        <v>332</v>
      </c>
      <c r="F265" s="317">
        <v>645.61000000000001</v>
      </c>
      <c r="G265" s="39"/>
      <c r="H265" s="45"/>
    </row>
    <row r="266" s="2" customFormat="1" ht="16.8" customHeight="1">
      <c r="A266" s="39"/>
      <c r="B266" s="45"/>
      <c r="C266" s="316" t="s">
        <v>2445</v>
      </c>
      <c r="D266" s="316" t="s">
        <v>2446</v>
      </c>
      <c r="E266" s="18" t="s">
        <v>229</v>
      </c>
      <c r="F266" s="317">
        <v>386.59300000000002</v>
      </c>
      <c r="G266" s="39"/>
      <c r="H266" s="45"/>
    </row>
    <row r="267" s="2" customFormat="1" ht="16.8" customHeight="1">
      <c r="A267" s="39"/>
      <c r="B267" s="45"/>
      <c r="C267" s="312" t="s">
        <v>3941</v>
      </c>
      <c r="D267" s="313" t="s">
        <v>1</v>
      </c>
      <c r="E267" s="314" t="s">
        <v>1</v>
      </c>
      <c r="F267" s="315">
        <v>78.447999999999993</v>
      </c>
      <c r="G267" s="39"/>
      <c r="H267" s="45"/>
    </row>
    <row r="268" s="2" customFormat="1" ht="16.8" customHeight="1">
      <c r="A268" s="39"/>
      <c r="B268" s="45"/>
      <c r="C268" s="316" t="s">
        <v>1</v>
      </c>
      <c r="D268" s="316" t="s">
        <v>4127</v>
      </c>
      <c r="E268" s="18" t="s">
        <v>1</v>
      </c>
      <c r="F268" s="317">
        <v>15.51</v>
      </c>
      <c r="G268" s="39"/>
      <c r="H268" s="45"/>
    </row>
    <row r="269" s="2" customFormat="1" ht="16.8" customHeight="1">
      <c r="A269" s="39"/>
      <c r="B269" s="45"/>
      <c r="C269" s="316" t="s">
        <v>1</v>
      </c>
      <c r="D269" s="316" t="s">
        <v>4128</v>
      </c>
      <c r="E269" s="18" t="s">
        <v>1</v>
      </c>
      <c r="F269" s="317">
        <v>20.093</v>
      </c>
      <c r="G269" s="39"/>
      <c r="H269" s="45"/>
    </row>
    <row r="270" s="2" customFormat="1" ht="16.8" customHeight="1">
      <c r="A270" s="39"/>
      <c r="B270" s="45"/>
      <c r="C270" s="316" t="s">
        <v>1</v>
      </c>
      <c r="D270" s="316" t="s">
        <v>4129</v>
      </c>
      <c r="E270" s="18" t="s">
        <v>1</v>
      </c>
      <c r="F270" s="317">
        <v>17.324999999999999</v>
      </c>
      <c r="G270" s="39"/>
      <c r="H270" s="45"/>
    </row>
    <row r="271" s="2" customFormat="1" ht="16.8" customHeight="1">
      <c r="A271" s="39"/>
      <c r="B271" s="45"/>
      <c r="C271" s="316" t="s">
        <v>1</v>
      </c>
      <c r="D271" s="316" t="s">
        <v>4130</v>
      </c>
      <c r="E271" s="18" t="s">
        <v>1</v>
      </c>
      <c r="F271" s="317">
        <v>25.52</v>
      </c>
      <c r="G271" s="39"/>
      <c r="H271" s="45"/>
    </row>
    <row r="272" s="2" customFormat="1" ht="16.8" customHeight="1">
      <c r="A272" s="39"/>
      <c r="B272" s="45"/>
      <c r="C272" s="316" t="s">
        <v>3941</v>
      </c>
      <c r="D272" s="316" t="s">
        <v>237</v>
      </c>
      <c r="E272" s="18" t="s">
        <v>1</v>
      </c>
      <c r="F272" s="317">
        <v>78.447999999999993</v>
      </c>
      <c r="G272" s="39"/>
      <c r="H272" s="45"/>
    </row>
    <row r="273" s="2" customFormat="1" ht="16.8" customHeight="1">
      <c r="A273" s="39"/>
      <c r="B273" s="45"/>
      <c r="C273" s="318" t="s">
        <v>4870</v>
      </c>
      <c r="D273" s="39"/>
      <c r="E273" s="39"/>
      <c r="F273" s="39"/>
      <c r="G273" s="39"/>
      <c r="H273" s="45"/>
    </row>
    <row r="274" s="2" customFormat="1" ht="16.8" customHeight="1">
      <c r="A274" s="39"/>
      <c r="B274" s="45"/>
      <c r="C274" s="316" t="s">
        <v>2453</v>
      </c>
      <c r="D274" s="316" t="s">
        <v>2454</v>
      </c>
      <c r="E274" s="18" t="s">
        <v>229</v>
      </c>
      <c r="F274" s="317">
        <v>78.447999999999993</v>
      </c>
      <c r="G274" s="39"/>
      <c r="H274" s="45"/>
    </row>
    <row r="275" s="2" customFormat="1" ht="16.8" customHeight="1">
      <c r="A275" s="39"/>
      <c r="B275" s="45"/>
      <c r="C275" s="316" t="s">
        <v>2449</v>
      </c>
      <c r="D275" s="316" t="s">
        <v>2450</v>
      </c>
      <c r="E275" s="18" t="s">
        <v>229</v>
      </c>
      <c r="F275" s="317">
        <v>345.17599999999999</v>
      </c>
      <c r="G275" s="39"/>
      <c r="H275" s="45"/>
    </row>
    <row r="276" s="2" customFormat="1" ht="16.8" customHeight="1">
      <c r="A276" s="39"/>
      <c r="B276" s="45"/>
      <c r="C276" s="312" t="s">
        <v>3943</v>
      </c>
      <c r="D276" s="313" t="s">
        <v>1</v>
      </c>
      <c r="E276" s="314" t="s">
        <v>1</v>
      </c>
      <c r="F276" s="315">
        <v>17.925000000000001</v>
      </c>
      <c r="G276" s="39"/>
      <c r="H276" s="45"/>
    </row>
    <row r="277" s="2" customFormat="1" ht="16.8" customHeight="1">
      <c r="A277" s="39"/>
      <c r="B277" s="45"/>
      <c r="C277" s="316" t="s">
        <v>1</v>
      </c>
      <c r="D277" s="316" t="s">
        <v>4143</v>
      </c>
      <c r="E277" s="18" t="s">
        <v>1</v>
      </c>
      <c r="F277" s="317">
        <v>4.2750000000000004</v>
      </c>
      <c r="G277" s="39"/>
      <c r="H277" s="45"/>
    </row>
    <row r="278" s="2" customFormat="1" ht="16.8" customHeight="1">
      <c r="A278" s="39"/>
      <c r="B278" s="45"/>
      <c r="C278" s="316" t="s">
        <v>1</v>
      </c>
      <c r="D278" s="316" t="s">
        <v>4144</v>
      </c>
      <c r="E278" s="18" t="s">
        <v>1</v>
      </c>
      <c r="F278" s="317">
        <v>3.2999999999999998</v>
      </c>
      <c r="G278" s="39"/>
      <c r="H278" s="45"/>
    </row>
    <row r="279" s="2" customFormat="1" ht="16.8" customHeight="1">
      <c r="A279" s="39"/>
      <c r="B279" s="45"/>
      <c r="C279" s="316" t="s">
        <v>1</v>
      </c>
      <c r="D279" s="316" t="s">
        <v>4145</v>
      </c>
      <c r="E279" s="18" t="s">
        <v>1</v>
      </c>
      <c r="F279" s="317">
        <v>3.2999999999999998</v>
      </c>
      <c r="G279" s="39"/>
      <c r="H279" s="45"/>
    </row>
    <row r="280" s="2" customFormat="1" ht="16.8" customHeight="1">
      <c r="A280" s="39"/>
      <c r="B280" s="45"/>
      <c r="C280" s="316" t="s">
        <v>1</v>
      </c>
      <c r="D280" s="316" t="s">
        <v>4146</v>
      </c>
      <c r="E280" s="18" t="s">
        <v>1</v>
      </c>
      <c r="F280" s="317">
        <v>6.5999999999999996</v>
      </c>
      <c r="G280" s="39"/>
      <c r="H280" s="45"/>
    </row>
    <row r="281" s="2" customFormat="1" ht="16.8" customHeight="1">
      <c r="A281" s="39"/>
      <c r="B281" s="45"/>
      <c r="C281" s="316" t="s">
        <v>1</v>
      </c>
      <c r="D281" s="316" t="s">
        <v>4147</v>
      </c>
      <c r="E281" s="18" t="s">
        <v>1</v>
      </c>
      <c r="F281" s="317">
        <v>0</v>
      </c>
      <c r="G281" s="39"/>
      <c r="H281" s="45"/>
    </row>
    <row r="282" s="2" customFormat="1" ht="16.8" customHeight="1">
      <c r="A282" s="39"/>
      <c r="B282" s="45"/>
      <c r="C282" s="316" t="s">
        <v>1</v>
      </c>
      <c r="D282" s="316" t="s">
        <v>4148</v>
      </c>
      <c r="E282" s="18" t="s">
        <v>1</v>
      </c>
      <c r="F282" s="317">
        <v>0.45000000000000001</v>
      </c>
      <c r="G282" s="39"/>
      <c r="H282" s="45"/>
    </row>
    <row r="283" s="2" customFormat="1" ht="16.8" customHeight="1">
      <c r="A283" s="39"/>
      <c r="B283" s="45"/>
      <c r="C283" s="316" t="s">
        <v>3943</v>
      </c>
      <c r="D283" s="316" t="s">
        <v>237</v>
      </c>
      <c r="E283" s="18" t="s">
        <v>1</v>
      </c>
      <c r="F283" s="317">
        <v>17.925000000000001</v>
      </c>
      <c r="G283" s="39"/>
      <c r="H283" s="45"/>
    </row>
    <row r="284" s="2" customFormat="1" ht="16.8" customHeight="1">
      <c r="A284" s="39"/>
      <c r="B284" s="45"/>
      <c r="C284" s="318" t="s">
        <v>4870</v>
      </c>
      <c r="D284" s="39"/>
      <c r="E284" s="39"/>
      <c r="F284" s="39"/>
      <c r="G284" s="39"/>
      <c r="H284" s="45"/>
    </row>
    <row r="285" s="2" customFormat="1" ht="16.8" customHeight="1">
      <c r="A285" s="39"/>
      <c r="B285" s="45"/>
      <c r="C285" s="316" t="s">
        <v>2461</v>
      </c>
      <c r="D285" s="316" t="s">
        <v>2462</v>
      </c>
      <c r="E285" s="18" t="s">
        <v>229</v>
      </c>
      <c r="F285" s="317">
        <v>17.925000000000001</v>
      </c>
      <c r="G285" s="39"/>
      <c r="H285" s="45"/>
    </row>
    <row r="286" s="2" customFormat="1" ht="16.8" customHeight="1">
      <c r="A286" s="39"/>
      <c r="B286" s="45"/>
      <c r="C286" s="316" t="s">
        <v>2449</v>
      </c>
      <c r="D286" s="316" t="s">
        <v>2450</v>
      </c>
      <c r="E286" s="18" t="s">
        <v>229</v>
      </c>
      <c r="F286" s="317">
        <v>345.17599999999999</v>
      </c>
      <c r="G286" s="39"/>
      <c r="H286" s="45"/>
    </row>
    <row r="287" s="2" customFormat="1" ht="16.8" customHeight="1">
      <c r="A287" s="39"/>
      <c r="B287" s="45"/>
      <c r="C287" s="312" t="s">
        <v>4873</v>
      </c>
      <c r="D287" s="313" t="s">
        <v>1</v>
      </c>
      <c r="E287" s="314" t="s">
        <v>1</v>
      </c>
      <c r="F287" s="315">
        <v>0.50700000000000001</v>
      </c>
      <c r="G287" s="39"/>
      <c r="H287" s="45"/>
    </row>
    <row r="288" s="2" customFormat="1" ht="16.8" customHeight="1">
      <c r="A288" s="39"/>
      <c r="B288" s="45"/>
      <c r="C288" s="312" t="s">
        <v>4098</v>
      </c>
      <c r="D288" s="313" t="s">
        <v>1</v>
      </c>
      <c r="E288" s="314" t="s">
        <v>1</v>
      </c>
      <c r="F288" s="315">
        <v>46.399999999999999</v>
      </c>
      <c r="G288" s="39"/>
      <c r="H288" s="45"/>
    </row>
    <row r="289" s="2" customFormat="1" ht="16.8" customHeight="1">
      <c r="A289" s="39"/>
      <c r="B289" s="45"/>
      <c r="C289" s="316" t="s">
        <v>1</v>
      </c>
      <c r="D289" s="316" t="s">
        <v>4095</v>
      </c>
      <c r="E289" s="18" t="s">
        <v>1</v>
      </c>
      <c r="F289" s="317">
        <v>0</v>
      </c>
      <c r="G289" s="39"/>
      <c r="H289" s="45"/>
    </row>
    <row r="290" s="2" customFormat="1" ht="16.8" customHeight="1">
      <c r="A290" s="39"/>
      <c r="B290" s="45"/>
      <c r="C290" s="316" t="s">
        <v>1</v>
      </c>
      <c r="D290" s="316" t="s">
        <v>4096</v>
      </c>
      <c r="E290" s="18" t="s">
        <v>1</v>
      </c>
      <c r="F290" s="317">
        <v>118.976</v>
      </c>
      <c r="G290" s="39"/>
      <c r="H290" s="45"/>
    </row>
    <row r="291" s="2" customFormat="1" ht="16.8" customHeight="1">
      <c r="A291" s="39"/>
      <c r="B291" s="45"/>
      <c r="C291" s="316" t="s">
        <v>1</v>
      </c>
      <c r="D291" s="316" t="s">
        <v>4097</v>
      </c>
      <c r="E291" s="18" t="s">
        <v>1</v>
      </c>
      <c r="F291" s="317">
        <v>-72.575999999999993</v>
      </c>
      <c r="G291" s="39"/>
      <c r="H291" s="45"/>
    </row>
    <row r="292" s="2" customFormat="1" ht="16.8" customHeight="1">
      <c r="A292" s="39"/>
      <c r="B292" s="45"/>
      <c r="C292" s="316" t="s">
        <v>4098</v>
      </c>
      <c r="D292" s="316" t="s">
        <v>237</v>
      </c>
      <c r="E292" s="18" t="s">
        <v>1</v>
      </c>
      <c r="F292" s="317">
        <v>46.399999999999999</v>
      </c>
      <c r="G292" s="39"/>
      <c r="H292" s="45"/>
    </row>
    <row r="293" s="2" customFormat="1" ht="16.8" customHeight="1">
      <c r="A293" s="39"/>
      <c r="B293" s="45"/>
      <c r="C293" s="312" t="s">
        <v>3945</v>
      </c>
      <c r="D293" s="313" t="s">
        <v>1</v>
      </c>
      <c r="E293" s="314" t="s">
        <v>1</v>
      </c>
      <c r="F293" s="315">
        <v>67.040999999999997</v>
      </c>
      <c r="G293" s="39"/>
      <c r="H293" s="45"/>
    </row>
    <row r="294" s="2" customFormat="1" ht="16.8" customHeight="1">
      <c r="A294" s="39"/>
      <c r="B294" s="45"/>
      <c r="C294" s="316" t="s">
        <v>1</v>
      </c>
      <c r="D294" s="316" t="s">
        <v>4105</v>
      </c>
      <c r="E294" s="18" t="s">
        <v>1</v>
      </c>
      <c r="F294" s="317">
        <v>0</v>
      </c>
      <c r="G294" s="39"/>
      <c r="H294" s="45"/>
    </row>
    <row r="295" s="2" customFormat="1" ht="16.8" customHeight="1">
      <c r="A295" s="39"/>
      <c r="B295" s="45"/>
      <c r="C295" s="316" t="s">
        <v>1</v>
      </c>
      <c r="D295" s="316" t="s">
        <v>3998</v>
      </c>
      <c r="E295" s="18" t="s">
        <v>1</v>
      </c>
      <c r="F295" s="317">
        <v>0</v>
      </c>
      <c r="G295" s="39"/>
      <c r="H295" s="45"/>
    </row>
    <row r="296" s="2" customFormat="1" ht="16.8" customHeight="1">
      <c r="A296" s="39"/>
      <c r="B296" s="45"/>
      <c r="C296" s="316" t="s">
        <v>1</v>
      </c>
      <c r="D296" s="316" t="s">
        <v>4106</v>
      </c>
      <c r="E296" s="18" t="s">
        <v>1</v>
      </c>
      <c r="F296" s="317">
        <v>12.339</v>
      </c>
      <c r="G296" s="39"/>
      <c r="H296" s="45"/>
    </row>
    <row r="297" s="2" customFormat="1" ht="16.8" customHeight="1">
      <c r="A297" s="39"/>
      <c r="B297" s="45"/>
      <c r="C297" s="316" t="s">
        <v>1</v>
      </c>
      <c r="D297" s="316" t="s">
        <v>4107</v>
      </c>
      <c r="E297" s="18" t="s">
        <v>1</v>
      </c>
      <c r="F297" s="317">
        <v>8.2110000000000003</v>
      </c>
      <c r="G297" s="39"/>
      <c r="H297" s="45"/>
    </row>
    <row r="298" s="2" customFormat="1" ht="16.8" customHeight="1">
      <c r="A298" s="39"/>
      <c r="B298" s="45"/>
      <c r="C298" s="316" t="s">
        <v>1</v>
      </c>
      <c r="D298" s="316" t="s">
        <v>4108</v>
      </c>
      <c r="E298" s="18" t="s">
        <v>1</v>
      </c>
      <c r="F298" s="317">
        <v>7.3019999999999996</v>
      </c>
      <c r="G298" s="39"/>
      <c r="H298" s="45"/>
    </row>
    <row r="299" s="2" customFormat="1" ht="16.8" customHeight="1">
      <c r="A299" s="39"/>
      <c r="B299" s="45"/>
      <c r="C299" s="316" t="s">
        <v>1</v>
      </c>
      <c r="D299" s="316" t="s">
        <v>4109</v>
      </c>
      <c r="E299" s="18" t="s">
        <v>1</v>
      </c>
      <c r="F299" s="317">
        <v>6.2469999999999999</v>
      </c>
      <c r="G299" s="39"/>
      <c r="H299" s="45"/>
    </row>
    <row r="300" s="2" customFormat="1" ht="16.8" customHeight="1">
      <c r="A300" s="39"/>
      <c r="B300" s="45"/>
      <c r="C300" s="316" t="s">
        <v>1</v>
      </c>
      <c r="D300" s="316" t="s">
        <v>4008</v>
      </c>
      <c r="E300" s="18" t="s">
        <v>1</v>
      </c>
      <c r="F300" s="317">
        <v>0</v>
      </c>
      <c r="G300" s="39"/>
      <c r="H300" s="45"/>
    </row>
    <row r="301" s="2" customFormat="1" ht="16.8" customHeight="1">
      <c r="A301" s="39"/>
      <c r="B301" s="45"/>
      <c r="C301" s="316" t="s">
        <v>1</v>
      </c>
      <c r="D301" s="316" t="s">
        <v>4110</v>
      </c>
      <c r="E301" s="18" t="s">
        <v>1</v>
      </c>
      <c r="F301" s="317">
        <v>2</v>
      </c>
      <c r="G301" s="39"/>
      <c r="H301" s="45"/>
    </row>
    <row r="302" s="2" customFormat="1" ht="16.8" customHeight="1">
      <c r="A302" s="39"/>
      <c r="B302" s="45"/>
      <c r="C302" s="316" t="s">
        <v>1</v>
      </c>
      <c r="D302" s="316" t="s">
        <v>4111</v>
      </c>
      <c r="E302" s="18" t="s">
        <v>1</v>
      </c>
      <c r="F302" s="317">
        <v>0</v>
      </c>
      <c r="G302" s="39"/>
      <c r="H302" s="45"/>
    </row>
    <row r="303" s="2" customFormat="1" ht="16.8" customHeight="1">
      <c r="A303" s="39"/>
      <c r="B303" s="45"/>
      <c r="C303" s="316" t="s">
        <v>1</v>
      </c>
      <c r="D303" s="316" t="s">
        <v>4112</v>
      </c>
      <c r="E303" s="18" t="s">
        <v>1</v>
      </c>
      <c r="F303" s="317">
        <v>28.611999999999998</v>
      </c>
      <c r="G303" s="39"/>
      <c r="H303" s="45"/>
    </row>
    <row r="304" s="2" customFormat="1" ht="16.8" customHeight="1">
      <c r="A304" s="39"/>
      <c r="B304" s="45"/>
      <c r="C304" s="316" t="s">
        <v>1</v>
      </c>
      <c r="D304" s="316" t="s">
        <v>4113</v>
      </c>
      <c r="E304" s="18" t="s">
        <v>1</v>
      </c>
      <c r="F304" s="317">
        <v>2.3300000000000001</v>
      </c>
      <c r="G304" s="39"/>
      <c r="H304" s="45"/>
    </row>
    <row r="305" s="2" customFormat="1" ht="16.8" customHeight="1">
      <c r="A305" s="39"/>
      <c r="B305" s="45"/>
      <c r="C305" s="316" t="s">
        <v>3945</v>
      </c>
      <c r="D305" s="316" t="s">
        <v>237</v>
      </c>
      <c r="E305" s="18" t="s">
        <v>1</v>
      </c>
      <c r="F305" s="317">
        <v>67.040999999999997</v>
      </c>
      <c r="G305" s="39"/>
      <c r="H305" s="45"/>
    </row>
    <row r="306" s="2" customFormat="1" ht="16.8" customHeight="1">
      <c r="A306" s="39"/>
      <c r="B306" s="45"/>
      <c r="C306" s="318" t="s">
        <v>4870</v>
      </c>
      <c r="D306" s="39"/>
      <c r="E306" s="39"/>
      <c r="F306" s="39"/>
      <c r="G306" s="39"/>
      <c r="H306" s="45"/>
    </row>
    <row r="307" s="2" customFormat="1" ht="16.8" customHeight="1">
      <c r="A307" s="39"/>
      <c r="B307" s="45"/>
      <c r="C307" s="316" t="s">
        <v>2449</v>
      </c>
      <c r="D307" s="316" t="s">
        <v>2450</v>
      </c>
      <c r="E307" s="18" t="s">
        <v>229</v>
      </c>
      <c r="F307" s="317">
        <v>67.040999999999997</v>
      </c>
      <c r="G307" s="39"/>
      <c r="H307" s="45"/>
    </row>
    <row r="308" s="2" customFormat="1" ht="16.8" customHeight="1">
      <c r="A308" s="39"/>
      <c r="B308" s="45"/>
      <c r="C308" s="316" t="s">
        <v>2449</v>
      </c>
      <c r="D308" s="316" t="s">
        <v>2450</v>
      </c>
      <c r="E308" s="18" t="s">
        <v>229</v>
      </c>
      <c r="F308" s="317">
        <v>345.17599999999999</v>
      </c>
      <c r="G308" s="39"/>
      <c r="H308" s="45"/>
    </row>
    <row r="309" s="2" customFormat="1" ht="16.8" customHeight="1">
      <c r="A309" s="39"/>
      <c r="B309" s="45"/>
      <c r="C309" s="316" t="s">
        <v>4114</v>
      </c>
      <c r="D309" s="316" t="s">
        <v>4115</v>
      </c>
      <c r="E309" s="18" t="s">
        <v>332</v>
      </c>
      <c r="F309" s="317">
        <v>134.08199999999999</v>
      </c>
      <c r="G309" s="39"/>
      <c r="H309" s="45"/>
    </row>
    <row r="310" s="2" customFormat="1" ht="16.8" customHeight="1">
      <c r="A310" s="39"/>
      <c r="B310" s="45"/>
      <c r="C310" s="312" t="s">
        <v>3642</v>
      </c>
      <c r="D310" s="313" t="s">
        <v>1</v>
      </c>
      <c r="E310" s="314" t="s">
        <v>1</v>
      </c>
      <c r="F310" s="315">
        <v>211.58600000000001</v>
      </c>
      <c r="G310" s="39"/>
      <c r="H310" s="45"/>
    </row>
    <row r="311" s="2" customFormat="1" ht="16.8" customHeight="1">
      <c r="A311" s="39"/>
      <c r="B311" s="45"/>
      <c r="C311" s="316" t="s">
        <v>1</v>
      </c>
      <c r="D311" s="316" t="s">
        <v>3998</v>
      </c>
      <c r="E311" s="18" t="s">
        <v>1</v>
      </c>
      <c r="F311" s="317">
        <v>0</v>
      </c>
      <c r="G311" s="39"/>
      <c r="H311" s="45"/>
    </row>
    <row r="312" s="2" customFormat="1" ht="16.8" customHeight="1">
      <c r="A312" s="39"/>
      <c r="B312" s="45"/>
      <c r="C312" s="316" t="s">
        <v>1</v>
      </c>
      <c r="D312" s="316" t="s">
        <v>3999</v>
      </c>
      <c r="E312" s="18" t="s">
        <v>1</v>
      </c>
      <c r="F312" s="317">
        <v>9.5779999999999994</v>
      </c>
      <c r="G312" s="39"/>
      <c r="H312" s="45"/>
    </row>
    <row r="313" s="2" customFormat="1" ht="16.8" customHeight="1">
      <c r="A313" s="39"/>
      <c r="B313" s="45"/>
      <c r="C313" s="316" t="s">
        <v>1</v>
      </c>
      <c r="D313" s="316" t="s">
        <v>4000</v>
      </c>
      <c r="E313" s="18" t="s">
        <v>1</v>
      </c>
      <c r="F313" s="317">
        <v>31.271999999999998</v>
      </c>
      <c r="G313" s="39"/>
      <c r="H313" s="45"/>
    </row>
    <row r="314" s="2" customFormat="1" ht="16.8" customHeight="1">
      <c r="A314" s="39"/>
      <c r="B314" s="45"/>
      <c r="C314" s="316" t="s">
        <v>1</v>
      </c>
      <c r="D314" s="316" t="s">
        <v>4001</v>
      </c>
      <c r="E314" s="18" t="s">
        <v>1</v>
      </c>
      <c r="F314" s="317">
        <v>31.335000000000001</v>
      </c>
      <c r="G314" s="39"/>
      <c r="H314" s="45"/>
    </row>
    <row r="315" s="2" customFormat="1" ht="16.8" customHeight="1">
      <c r="A315" s="39"/>
      <c r="B315" s="45"/>
      <c r="C315" s="316" t="s">
        <v>1</v>
      </c>
      <c r="D315" s="316" t="s">
        <v>4002</v>
      </c>
      <c r="E315" s="18" t="s">
        <v>1</v>
      </c>
      <c r="F315" s="317">
        <v>24.774999999999999</v>
      </c>
      <c r="G315" s="39"/>
      <c r="H315" s="45"/>
    </row>
    <row r="316" s="2" customFormat="1" ht="16.8" customHeight="1">
      <c r="A316" s="39"/>
      <c r="B316" s="45"/>
      <c r="C316" s="316" t="s">
        <v>1</v>
      </c>
      <c r="D316" s="316" t="s">
        <v>4003</v>
      </c>
      <c r="E316" s="18" t="s">
        <v>1</v>
      </c>
      <c r="F316" s="317">
        <v>21.312999999999999</v>
      </c>
      <c r="G316" s="39"/>
      <c r="H316" s="45"/>
    </row>
    <row r="317" s="2" customFormat="1" ht="16.8" customHeight="1">
      <c r="A317" s="39"/>
      <c r="B317" s="45"/>
      <c r="C317" s="316" t="s">
        <v>1</v>
      </c>
      <c r="D317" s="316" t="s">
        <v>4004</v>
      </c>
      <c r="E317" s="18" t="s">
        <v>1</v>
      </c>
      <c r="F317" s="317">
        <v>27.370000000000001</v>
      </c>
      <c r="G317" s="39"/>
      <c r="H317" s="45"/>
    </row>
    <row r="318" s="2" customFormat="1" ht="16.8" customHeight="1">
      <c r="A318" s="39"/>
      <c r="B318" s="45"/>
      <c r="C318" s="316" t="s">
        <v>1</v>
      </c>
      <c r="D318" s="316" t="s">
        <v>4005</v>
      </c>
      <c r="E318" s="18" t="s">
        <v>1</v>
      </c>
      <c r="F318" s="317">
        <v>0</v>
      </c>
      <c r="G318" s="39"/>
      <c r="H318" s="45"/>
    </row>
    <row r="319" s="2" customFormat="1" ht="16.8" customHeight="1">
      <c r="A319" s="39"/>
      <c r="B319" s="45"/>
      <c r="C319" s="316" t="s">
        <v>1</v>
      </c>
      <c r="D319" s="316" t="s">
        <v>4006</v>
      </c>
      <c r="E319" s="18" t="s">
        <v>1</v>
      </c>
      <c r="F319" s="317">
        <v>35.140000000000001</v>
      </c>
      <c r="G319" s="39"/>
      <c r="H319" s="45"/>
    </row>
    <row r="320" s="2" customFormat="1" ht="16.8" customHeight="1">
      <c r="A320" s="39"/>
      <c r="B320" s="45"/>
      <c r="C320" s="316" t="s">
        <v>1</v>
      </c>
      <c r="D320" s="316" t="s">
        <v>4007</v>
      </c>
      <c r="E320" s="18" t="s">
        <v>1</v>
      </c>
      <c r="F320" s="317">
        <v>25.131</v>
      </c>
      <c r="G320" s="39"/>
      <c r="H320" s="45"/>
    </row>
    <row r="321" s="2" customFormat="1" ht="16.8" customHeight="1">
      <c r="A321" s="39"/>
      <c r="B321" s="45"/>
      <c r="C321" s="316" t="s">
        <v>1</v>
      </c>
      <c r="D321" s="316" t="s">
        <v>4008</v>
      </c>
      <c r="E321" s="18" t="s">
        <v>1</v>
      </c>
      <c r="F321" s="317">
        <v>0</v>
      </c>
      <c r="G321" s="39"/>
      <c r="H321" s="45"/>
    </row>
    <row r="322" s="2" customFormat="1" ht="16.8" customHeight="1">
      <c r="A322" s="39"/>
      <c r="B322" s="45"/>
      <c r="C322" s="316" t="s">
        <v>1</v>
      </c>
      <c r="D322" s="316" t="s">
        <v>4009</v>
      </c>
      <c r="E322" s="18" t="s">
        <v>1</v>
      </c>
      <c r="F322" s="317">
        <v>5.6719999999999997</v>
      </c>
      <c r="G322" s="39"/>
      <c r="H322" s="45"/>
    </row>
    <row r="323" s="2" customFormat="1" ht="16.8" customHeight="1">
      <c r="A323" s="39"/>
      <c r="B323" s="45"/>
      <c r="C323" s="316" t="s">
        <v>3642</v>
      </c>
      <c r="D323" s="316" t="s">
        <v>237</v>
      </c>
      <c r="E323" s="18" t="s">
        <v>1</v>
      </c>
      <c r="F323" s="317">
        <v>211.58600000000001</v>
      </c>
      <c r="G323" s="39"/>
      <c r="H323" s="45"/>
    </row>
    <row r="324" s="2" customFormat="1" ht="16.8" customHeight="1">
      <c r="A324" s="39"/>
      <c r="B324" s="45"/>
      <c r="C324" s="318" t="s">
        <v>4870</v>
      </c>
      <c r="D324" s="39"/>
      <c r="E324" s="39"/>
      <c r="F324" s="39"/>
      <c r="G324" s="39"/>
      <c r="H324" s="45"/>
    </row>
    <row r="325" s="2" customFormat="1">
      <c r="A325" s="39"/>
      <c r="B325" s="45"/>
      <c r="C325" s="316" t="s">
        <v>3995</v>
      </c>
      <c r="D325" s="316" t="s">
        <v>3996</v>
      </c>
      <c r="E325" s="18" t="s">
        <v>229</v>
      </c>
      <c r="F325" s="317">
        <v>105.79300000000001</v>
      </c>
      <c r="G325" s="39"/>
      <c r="H325" s="45"/>
    </row>
    <row r="326" s="2" customFormat="1">
      <c r="A326" s="39"/>
      <c r="B326" s="45"/>
      <c r="C326" s="316" t="s">
        <v>4014</v>
      </c>
      <c r="D326" s="316" t="s">
        <v>4015</v>
      </c>
      <c r="E326" s="18" t="s">
        <v>229</v>
      </c>
      <c r="F326" s="317">
        <v>105.79300000000001</v>
      </c>
      <c r="G326" s="39"/>
      <c r="H326" s="45"/>
    </row>
    <row r="327" s="2" customFormat="1">
      <c r="A327" s="39"/>
      <c r="B327" s="45"/>
      <c r="C327" s="316" t="s">
        <v>2432</v>
      </c>
      <c r="D327" s="316" t="s">
        <v>2433</v>
      </c>
      <c r="E327" s="18" t="s">
        <v>229</v>
      </c>
      <c r="F327" s="317">
        <v>193.297</v>
      </c>
      <c r="G327" s="39"/>
      <c r="H327" s="45"/>
    </row>
    <row r="328" s="2" customFormat="1" ht="16.8" customHeight="1">
      <c r="A328" s="39"/>
      <c r="B328" s="45"/>
      <c r="C328" s="316" t="s">
        <v>2449</v>
      </c>
      <c r="D328" s="316" t="s">
        <v>2450</v>
      </c>
      <c r="E328" s="18" t="s">
        <v>229</v>
      </c>
      <c r="F328" s="317">
        <v>345.17599999999999</v>
      </c>
      <c r="G328" s="39"/>
      <c r="H328" s="45"/>
    </row>
    <row r="329" s="2" customFormat="1" ht="16.8" customHeight="1">
      <c r="A329" s="39"/>
      <c r="B329" s="45"/>
      <c r="C329" s="312" t="s">
        <v>170</v>
      </c>
      <c r="D329" s="313" t="s">
        <v>1</v>
      </c>
      <c r="E329" s="314" t="s">
        <v>1</v>
      </c>
      <c r="F329" s="315">
        <v>41.042000000000002</v>
      </c>
      <c r="G329" s="39"/>
      <c r="H329" s="45"/>
    </row>
    <row r="330" s="2" customFormat="1" ht="16.8" customHeight="1">
      <c r="A330" s="39"/>
      <c r="B330" s="45"/>
      <c r="C330" s="316" t="s">
        <v>1</v>
      </c>
      <c r="D330" s="316" t="s">
        <v>3986</v>
      </c>
      <c r="E330" s="18" t="s">
        <v>1</v>
      </c>
      <c r="F330" s="317">
        <v>0</v>
      </c>
      <c r="G330" s="39"/>
      <c r="H330" s="45"/>
    </row>
    <row r="331" s="2" customFormat="1" ht="16.8" customHeight="1">
      <c r="A331" s="39"/>
      <c r="B331" s="45"/>
      <c r="C331" s="316" t="s">
        <v>1</v>
      </c>
      <c r="D331" s="316" t="s">
        <v>3987</v>
      </c>
      <c r="E331" s="18" t="s">
        <v>1</v>
      </c>
      <c r="F331" s="317">
        <v>9.702</v>
      </c>
      <c r="G331" s="39"/>
      <c r="H331" s="45"/>
    </row>
    <row r="332" s="2" customFormat="1" ht="16.8" customHeight="1">
      <c r="A332" s="39"/>
      <c r="B332" s="45"/>
      <c r="C332" s="316" t="s">
        <v>1</v>
      </c>
      <c r="D332" s="316" t="s">
        <v>3988</v>
      </c>
      <c r="E332" s="18" t="s">
        <v>1</v>
      </c>
      <c r="F332" s="317">
        <v>9.923</v>
      </c>
      <c r="G332" s="39"/>
      <c r="H332" s="45"/>
    </row>
    <row r="333" s="2" customFormat="1" ht="16.8" customHeight="1">
      <c r="A333" s="39"/>
      <c r="B333" s="45"/>
      <c r="C333" s="316" t="s">
        <v>1</v>
      </c>
      <c r="D333" s="316" t="s">
        <v>3989</v>
      </c>
      <c r="E333" s="18" t="s">
        <v>1</v>
      </c>
      <c r="F333" s="317">
        <v>1.319</v>
      </c>
      <c r="G333" s="39"/>
      <c r="H333" s="45"/>
    </row>
    <row r="334" s="2" customFormat="1" ht="16.8" customHeight="1">
      <c r="A334" s="39"/>
      <c r="B334" s="45"/>
      <c r="C334" s="316" t="s">
        <v>1</v>
      </c>
      <c r="D334" s="316" t="s">
        <v>3990</v>
      </c>
      <c r="E334" s="18" t="s">
        <v>1</v>
      </c>
      <c r="F334" s="317">
        <v>1.29</v>
      </c>
      <c r="G334" s="39"/>
      <c r="H334" s="45"/>
    </row>
    <row r="335" s="2" customFormat="1" ht="16.8" customHeight="1">
      <c r="A335" s="39"/>
      <c r="B335" s="45"/>
      <c r="C335" s="316" t="s">
        <v>1</v>
      </c>
      <c r="D335" s="316" t="s">
        <v>3991</v>
      </c>
      <c r="E335" s="18" t="s">
        <v>1</v>
      </c>
      <c r="F335" s="317">
        <v>4.6159999999999997</v>
      </c>
      <c r="G335" s="39"/>
      <c r="H335" s="45"/>
    </row>
    <row r="336" s="2" customFormat="1" ht="16.8" customHeight="1">
      <c r="A336" s="39"/>
      <c r="B336" s="45"/>
      <c r="C336" s="316" t="s">
        <v>1</v>
      </c>
      <c r="D336" s="316" t="s">
        <v>3992</v>
      </c>
      <c r="E336" s="18" t="s">
        <v>1</v>
      </c>
      <c r="F336" s="317">
        <v>1.085</v>
      </c>
      <c r="G336" s="39"/>
      <c r="H336" s="45"/>
    </row>
    <row r="337" s="2" customFormat="1" ht="16.8" customHeight="1">
      <c r="A337" s="39"/>
      <c r="B337" s="45"/>
      <c r="C337" s="316" t="s">
        <v>1</v>
      </c>
      <c r="D337" s="316" t="s">
        <v>3993</v>
      </c>
      <c r="E337" s="18" t="s">
        <v>1</v>
      </c>
      <c r="F337" s="317">
        <v>13.106999999999999</v>
      </c>
      <c r="G337" s="39"/>
      <c r="H337" s="45"/>
    </row>
    <row r="338" s="2" customFormat="1" ht="16.8" customHeight="1">
      <c r="A338" s="39"/>
      <c r="B338" s="45"/>
      <c r="C338" s="316" t="s">
        <v>170</v>
      </c>
      <c r="D338" s="316" t="s">
        <v>237</v>
      </c>
      <c r="E338" s="18" t="s">
        <v>1</v>
      </c>
      <c r="F338" s="317">
        <v>41.042000000000002</v>
      </c>
      <c r="G338" s="39"/>
      <c r="H338" s="45"/>
    </row>
    <row r="339" s="2" customFormat="1" ht="16.8" customHeight="1">
      <c r="A339" s="39"/>
      <c r="B339" s="45"/>
      <c r="C339" s="318" t="s">
        <v>4870</v>
      </c>
      <c r="D339" s="39"/>
      <c r="E339" s="39"/>
      <c r="F339" s="39"/>
      <c r="G339" s="39"/>
      <c r="H339" s="45"/>
    </row>
    <row r="340" s="2" customFormat="1">
      <c r="A340" s="39"/>
      <c r="B340" s="45"/>
      <c r="C340" s="316" t="s">
        <v>3983</v>
      </c>
      <c r="D340" s="316" t="s">
        <v>3984</v>
      </c>
      <c r="E340" s="18" t="s">
        <v>229</v>
      </c>
      <c r="F340" s="317">
        <v>20.521000000000001</v>
      </c>
      <c r="G340" s="39"/>
      <c r="H340" s="45"/>
    </row>
    <row r="341" s="2" customFormat="1">
      <c r="A341" s="39"/>
      <c r="B341" s="45"/>
      <c r="C341" s="316" t="s">
        <v>4011</v>
      </c>
      <c r="D341" s="316" t="s">
        <v>4012</v>
      </c>
      <c r="E341" s="18" t="s">
        <v>229</v>
      </c>
      <c r="F341" s="317">
        <v>20.521000000000001</v>
      </c>
      <c r="G341" s="39"/>
      <c r="H341" s="45"/>
    </row>
    <row r="342" s="2" customFormat="1">
      <c r="A342" s="39"/>
      <c r="B342" s="45"/>
      <c r="C342" s="316" t="s">
        <v>2432</v>
      </c>
      <c r="D342" s="316" t="s">
        <v>2433</v>
      </c>
      <c r="E342" s="18" t="s">
        <v>229</v>
      </c>
      <c r="F342" s="317">
        <v>193.297</v>
      </c>
      <c r="G342" s="39"/>
      <c r="H342" s="45"/>
    </row>
    <row r="343" s="2" customFormat="1" ht="16.8" customHeight="1">
      <c r="A343" s="39"/>
      <c r="B343" s="45"/>
      <c r="C343" s="316" t="s">
        <v>2449</v>
      </c>
      <c r="D343" s="316" t="s">
        <v>2450</v>
      </c>
      <c r="E343" s="18" t="s">
        <v>229</v>
      </c>
      <c r="F343" s="317">
        <v>345.17599999999999</v>
      </c>
      <c r="G343" s="39"/>
      <c r="H343" s="45"/>
    </row>
    <row r="344" s="2" customFormat="1" ht="16.8" customHeight="1">
      <c r="A344" s="39"/>
      <c r="B344" s="45"/>
      <c r="C344" s="312" t="s">
        <v>3643</v>
      </c>
      <c r="D344" s="313" t="s">
        <v>1</v>
      </c>
      <c r="E344" s="314" t="s">
        <v>1</v>
      </c>
      <c r="F344" s="315">
        <v>65.686999999999998</v>
      </c>
      <c r="G344" s="39"/>
      <c r="H344" s="45"/>
    </row>
    <row r="345" s="2" customFormat="1" ht="16.8" customHeight="1">
      <c r="A345" s="39"/>
      <c r="B345" s="45"/>
      <c r="C345" s="316" t="s">
        <v>1</v>
      </c>
      <c r="D345" s="316" t="s">
        <v>4020</v>
      </c>
      <c r="E345" s="18" t="s">
        <v>1</v>
      </c>
      <c r="F345" s="317">
        <v>0</v>
      </c>
      <c r="G345" s="39"/>
      <c r="H345" s="45"/>
    </row>
    <row r="346" s="2" customFormat="1" ht="16.8" customHeight="1">
      <c r="A346" s="39"/>
      <c r="B346" s="45"/>
      <c r="C346" s="316" t="s">
        <v>4021</v>
      </c>
      <c r="D346" s="316" t="s">
        <v>4022</v>
      </c>
      <c r="E346" s="18" t="s">
        <v>1</v>
      </c>
      <c r="F346" s="317">
        <v>60.307000000000002</v>
      </c>
      <c r="G346" s="39"/>
      <c r="H346" s="45"/>
    </row>
    <row r="347" s="2" customFormat="1" ht="16.8" customHeight="1">
      <c r="A347" s="39"/>
      <c r="B347" s="45"/>
      <c r="C347" s="316" t="s">
        <v>1</v>
      </c>
      <c r="D347" s="316" t="s">
        <v>4023</v>
      </c>
      <c r="E347" s="18" t="s">
        <v>1</v>
      </c>
      <c r="F347" s="317">
        <v>0</v>
      </c>
      <c r="G347" s="39"/>
      <c r="H347" s="45"/>
    </row>
    <row r="348" s="2" customFormat="1" ht="16.8" customHeight="1">
      <c r="A348" s="39"/>
      <c r="B348" s="45"/>
      <c r="C348" s="316" t="s">
        <v>4024</v>
      </c>
      <c r="D348" s="316" t="s">
        <v>4025</v>
      </c>
      <c r="E348" s="18" t="s">
        <v>1</v>
      </c>
      <c r="F348" s="317">
        <v>5.3799999999999999</v>
      </c>
      <c r="G348" s="39"/>
      <c r="H348" s="45"/>
    </row>
    <row r="349" s="2" customFormat="1" ht="16.8" customHeight="1">
      <c r="A349" s="39"/>
      <c r="B349" s="45"/>
      <c r="C349" s="316" t="s">
        <v>3643</v>
      </c>
      <c r="D349" s="316" t="s">
        <v>237</v>
      </c>
      <c r="E349" s="18" t="s">
        <v>1</v>
      </c>
      <c r="F349" s="317">
        <v>65.686999999999998</v>
      </c>
      <c r="G349" s="39"/>
      <c r="H349" s="45"/>
    </row>
    <row r="350" s="2" customFormat="1" ht="16.8" customHeight="1">
      <c r="A350" s="39"/>
      <c r="B350" s="45"/>
      <c r="C350" s="318" t="s">
        <v>4870</v>
      </c>
      <c r="D350" s="39"/>
      <c r="E350" s="39"/>
      <c r="F350" s="39"/>
      <c r="G350" s="39"/>
      <c r="H350" s="45"/>
    </row>
    <row r="351" s="2" customFormat="1" ht="16.8" customHeight="1">
      <c r="A351" s="39"/>
      <c r="B351" s="45"/>
      <c r="C351" s="316" t="s">
        <v>4017</v>
      </c>
      <c r="D351" s="316" t="s">
        <v>4018</v>
      </c>
      <c r="E351" s="18" t="s">
        <v>229</v>
      </c>
      <c r="F351" s="317">
        <v>32.844000000000001</v>
      </c>
      <c r="G351" s="39"/>
      <c r="H351" s="45"/>
    </row>
    <row r="352" s="2" customFormat="1" ht="16.8" customHeight="1">
      <c r="A352" s="39"/>
      <c r="B352" s="45"/>
      <c r="C352" s="316" t="s">
        <v>4027</v>
      </c>
      <c r="D352" s="316" t="s">
        <v>4028</v>
      </c>
      <c r="E352" s="18" t="s">
        <v>229</v>
      </c>
      <c r="F352" s="317">
        <v>32.844000000000001</v>
      </c>
      <c r="G352" s="39"/>
      <c r="H352" s="45"/>
    </row>
    <row r="353" s="2" customFormat="1">
      <c r="A353" s="39"/>
      <c r="B353" s="45"/>
      <c r="C353" s="316" t="s">
        <v>2432</v>
      </c>
      <c r="D353" s="316" t="s">
        <v>2433</v>
      </c>
      <c r="E353" s="18" t="s">
        <v>229</v>
      </c>
      <c r="F353" s="317">
        <v>193.297</v>
      </c>
      <c r="G353" s="39"/>
      <c r="H353" s="45"/>
    </row>
    <row r="354" s="2" customFormat="1" ht="16.8" customHeight="1">
      <c r="A354" s="39"/>
      <c r="B354" s="45"/>
      <c r="C354" s="316" t="s">
        <v>2449</v>
      </c>
      <c r="D354" s="316" t="s">
        <v>2450</v>
      </c>
      <c r="E354" s="18" t="s">
        <v>229</v>
      </c>
      <c r="F354" s="317">
        <v>345.17599999999999</v>
      </c>
      <c r="G354" s="39"/>
      <c r="H354" s="45"/>
    </row>
    <row r="355" s="2" customFormat="1" ht="16.8" customHeight="1">
      <c r="A355" s="39"/>
      <c r="B355" s="45"/>
      <c r="C355" s="312" t="s">
        <v>4021</v>
      </c>
      <c r="D355" s="313" t="s">
        <v>1</v>
      </c>
      <c r="E355" s="314" t="s">
        <v>1</v>
      </c>
      <c r="F355" s="315">
        <v>60.307000000000002</v>
      </c>
      <c r="G355" s="39"/>
      <c r="H355" s="45"/>
    </row>
    <row r="356" s="2" customFormat="1" ht="16.8" customHeight="1">
      <c r="A356" s="39"/>
      <c r="B356" s="45"/>
      <c r="C356" s="316" t="s">
        <v>1</v>
      </c>
      <c r="D356" s="316" t="s">
        <v>4020</v>
      </c>
      <c r="E356" s="18" t="s">
        <v>1</v>
      </c>
      <c r="F356" s="317">
        <v>0</v>
      </c>
      <c r="G356" s="39"/>
      <c r="H356" s="45"/>
    </row>
    <row r="357" s="2" customFormat="1" ht="16.8" customHeight="1">
      <c r="A357" s="39"/>
      <c r="B357" s="45"/>
      <c r="C357" s="316" t="s">
        <v>4021</v>
      </c>
      <c r="D357" s="316" t="s">
        <v>4022</v>
      </c>
      <c r="E357" s="18" t="s">
        <v>1</v>
      </c>
      <c r="F357" s="317">
        <v>60.307000000000002</v>
      </c>
      <c r="G357" s="39"/>
      <c r="H357" s="45"/>
    </row>
    <row r="358" s="2" customFormat="1" ht="16.8" customHeight="1">
      <c r="A358" s="39"/>
      <c r="B358" s="45"/>
      <c r="C358" s="312" t="s">
        <v>4024</v>
      </c>
      <c r="D358" s="313" t="s">
        <v>1</v>
      </c>
      <c r="E358" s="314" t="s">
        <v>1</v>
      </c>
      <c r="F358" s="315">
        <v>5.3799999999999999</v>
      </c>
      <c r="G358" s="39"/>
      <c r="H358" s="45"/>
    </row>
    <row r="359" s="2" customFormat="1" ht="16.8" customHeight="1">
      <c r="A359" s="39"/>
      <c r="B359" s="45"/>
      <c r="C359" s="316" t="s">
        <v>1</v>
      </c>
      <c r="D359" s="316" t="s">
        <v>4023</v>
      </c>
      <c r="E359" s="18" t="s">
        <v>1</v>
      </c>
      <c r="F359" s="317">
        <v>0</v>
      </c>
      <c r="G359" s="39"/>
      <c r="H359" s="45"/>
    </row>
    <row r="360" s="2" customFormat="1" ht="16.8" customHeight="1">
      <c r="A360" s="39"/>
      <c r="B360" s="45"/>
      <c r="C360" s="316" t="s">
        <v>4024</v>
      </c>
      <c r="D360" s="316" t="s">
        <v>4025</v>
      </c>
      <c r="E360" s="18" t="s">
        <v>1</v>
      </c>
      <c r="F360" s="317">
        <v>5.3799999999999999</v>
      </c>
      <c r="G360" s="39"/>
      <c r="H360" s="45"/>
    </row>
    <row r="361" s="2" customFormat="1" ht="16.8" customHeight="1">
      <c r="A361" s="39"/>
      <c r="B361" s="45"/>
      <c r="C361" s="312" t="s">
        <v>4874</v>
      </c>
      <c r="D361" s="313" t="s">
        <v>1</v>
      </c>
      <c r="E361" s="314" t="s">
        <v>1</v>
      </c>
      <c r="F361" s="315">
        <v>16.128</v>
      </c>
      <c r="G361" s="39"/>
      <c r="H361" s="45"/>
    </row>
    <row r="362" s="2" customFormat="1" ht="16.8" customHeight="1">
      <c r="A362" s="39"/>
      <c r="B362" s="45"/>
      <c r="C362" s="312" t="s">
        <v>4875</v>
      </c>
      <c r="D362" s="313" t="s">
        <v>1</v>
      </c>
      <c r="E362" s="314" t="s">
        <v>1</v>
      </c>
      <c r="F362" s="315">
        <v>12.211</v>
      </c>
      <c r="G362" s="39"/>
      <c r="H362" s="45"/>
    </row>
    <row r="363" s="2" customFormat="1" ht="16.8" customHeight="1">
      <c r="A363" s="39"/>
      <c r="B363" s="45"/>
      <c r="C363" s="312" t="s">
        <v>3645</v>
      </c>
      <c r="D363" s="313" t="s">
        <v>1</v>
      </c>
      <c r="E363" s="314" t="s">
        <v>1</v>
      </c>
      <c r="F363" s="315">
        <v>345.17599999999999</v>
      </c>
      <c r="G363" s="39"/>
      <c r="H363" s="45"/>
    </row>
    <row r="364" s="2" customFormat="1" ht="16.8" customHeight="1">
      <c r="A364" s="39"/>
      <c r="B364" s="45"/>
      <c r="C364" s="316" t="s">
        <v>1</v>
      </c>
      <c r="D364" s="316" t="s">
        <v>4118</v>
      </c>
      <c r="E364" s="18" t="s">
        <v>1</v>
      </c>
      <c r="F364" s="317">
        <v>731.76900000000001</v>
      </c>
      <c r="G364" s="39"/>
      <c r="H364" s="45"/>
    </row>
    <row r="365" s="2" customFormat="1" ht="16.8" customHeight="1">
      <c r="A365" s="39"/>
      <c r="B365" s="45"/>
      <c r="C365" s="316" t="s">
        <v>1</v>
      </c>
      <c r="D365" s="316" t="s">
        <v>4119</v>
      </c>
      <c r="E365" s="18" t="s">
        <v>1</v>
      </c>
      <c r="F365" s="317">
        <v>-163.41399999999999</v>
      </c>
      <c r="G365" s="39"/>
      <c r="H365" s="45"/>
    </row>
    <row r="366" s="2" customFormat="1" ht="16.8" customHeight="1">
      <c r="A366" s="39"/>
      <c r="B366" s="45"/>
      <c r="C366" s="316" t="s">
        <v>1</v>
      </c>
      <c r="D366" s="316" t="s">
        <v>4120</v>
      </c>
      <c r="E366" s="18" t="s">
        <v>1</v>
      </c>
      <c r="F366" s="317">
        <v>-183.95500000000001</v>
      </c>
      <c r="G366" s="39"/>
      <c r="H366" s="45"/>
    </row>
    <row r="367" s="2" customFormat="1" ht="16.8" customHeight="1">
      <c r="A367" s="39"/>
      <c r="B367" s="45"/>
      <c r="C367" s="316" t="s">
        <v>1</v>
      </c>
      <c r="D367" s="316" t="s">
        <v>4121</v>
      </c>
      <c r="E367" s="18" t="s">
        <v>1</v>
      </c>
      <c r="F367" s="317">
        <v>-14.586</v>
      </c>
      <c r="G367" s="39"/>
      <c r="H367" s="45"/>
    </row>
    <row r="368" s="2" customFormat="1" ht="16.8" customHeight="1">
      <c r="A368" s="39"/>
      <c r="B368" s="45"/>
      <c r="C368" s="316" t="s">
        <v>1</v>
      </c>
      <c r="D368" s="316" t="s">
        <v>4122</v>
      </c>
      <c r="E368" s="18" t="s">
        <v>1</v>
      </c>
      <c r="F368" s="317">
        <v>-2.0489999999999999</v>
      </c>
      <c r="G368" s="39"/>
      <c r="H368" s="45"/>
    </row>
    <row r="369" s="2" customFormat="1" ht="16.8" customHeight="1">
      <c r="A369" s="39"/>
      <c r="B369" s="45"/>
      <c r="C369" s="316" t="s">
        <v>1</v>
      </c>
      <c r="D369" s="316" t="s">
        <v>4123</v>
      </c>
      <c r="E369" s="18" t="s">
        <v>1</v>
      </c>
      <c r="F369" s="317">
        <v>-1.6080000000000001</v>
      </c>
      <c r="G369" s="39"/>
      <c r="H369" s="45"/>
    </row>
    <row r="370" s="2" customFormat="1" ht="16.8" customHeight="1">
      <c r="A370" s="39"/>
      <c r="B370" s="45"/>
      <c r="C370" s="316" t="s">
        <v>1</v>
      </c>
      <c r="D370" s="316" t="s">
        <v>4124</v>
      </c>
      <c r="E370" s="18" t="s">
        <v>1</v>
      </c>
      <c r="F370" s="317">
        <v>-1.994</v>
      </c>
      <c r="G370" s="39"/>
      <c r="H370" s="45"/>
    </row>
    <row r="371" s="2" customFormat="1" ht="16.8" customHeight="1">
      <c r="A371" s="39"/>
      <c r="B371" s="45"/>
      <c r="C371" s="316" t="s">
        <v>1</v>
      </c>
      <c r="D371" s="316" t="s">
        <v>4125</v>
      </c>
      <c r="E371" s="18" t="s">
        <v>1</v>
      </c>
      <c r="F371" s="317">
        <v>-18.986999999999998</v>
      </c>
      <c r="G371" s="39"/>
      <c r="H371" s="45"/>
    </row>
    <row r="372" s="2" customFormat="1" ht="16.8" customHeight="1">
      <c r="A372" s="39"/>
      <c r="B372" s="45"/>
      <c r="C372" s="316" t="s">
        <v>3645</v>
      </c>
      <c r="D372" s="316" t="s">
        <v>237</v>
      </c>
      <c r="E372" s="18" t="s">
        <v>1</v>
      </c>
      <c r="F372" s="317">
        <v>345.17599999999999</v>
      </c>
      <c r="G372" s="39"/>
      <c r="H372" s="45"/>
    </row>
    <row r="373" s="2" customFormat="1" ht="16.8" customHeight="1">
      <c r="A373" s="39"/>
      <c r="B373" s="45"/>
      <c r="C373" s="318" t="s">
        <v>4870</v>
      </c>
      <c r="D373" s="39"/>
      <c r="E373" s="39"/>
      <c r="F373" s="39"/>
      <c r="G373" s="39"/>
      <c r="H373" s="45"/>
    </row>
    <row r="374" s="2" customFormat="1" ht="16.8" customHeight="1">
      <c r="A374" s="39"/>
      <c r="B374" s="45"/>
      <c r="C374" s="316" t="s">
        <v>2449</v>
      </c>
      <c r="D374" s="316" t="s">
        <v>2450</v>
      </c>
      <c r="E374" s="18" t="s">
        <v>229</v>
      </c>
      <c r="F374" s="317">
        <v>345.17599999999999</v>
      </c>
      <c r="G374" s="39"/>
      <c r="H374" s="45"/>
    </row>
    <row r="375" s="2" customFormat="1" ht="16.8" customHeight="1">
      <c r="A375" s="39"/>
      <c r="B375" s="45"/>
      <c r="C375" s="316" t="s">
        <v>4064</v>
      </c>
      <c r="D375" s="316" t="s">
        <v>4065</v>
      </c>
      <c r="E375" s="18" t="s">
        <v>229</v>
      </c>
      <c r="F375" s="317">
        <v>345.17599999999999</v>
      </c>
      <c r="G375" s="39"/>
      <c r="H375" s="45"/>
    </row>
    <row r="376" s="2" customFormat="1" ht="16.8" customHeight="1">
      <c r="A376" s="39"/>
      <c r="B376" s="45"/>
      <c r="C376" s="316" t="s">
        <v>4069</v>
      </c>
      <c r="D376" s="316" t="s">
        <v>4070</v>
      </c>
      <c r="E376" s="18" t="s">
        <v>229</v>
      </c>
      <c r="F376" s="317">
        <v>345.17599999999999</v>
      </c>
      <c r="G376" s="39"/>
      <c r="H376" s="45"/>
    </row>
    <row r="377" s="2" customFormat="1">
      <c r="A377" s="39"/>
      <c r="B377" s="45"/>
      <c r="C377" s="316" t="s">
        <v>2432</v>
      </c>
      <c r="D377" s="316" t="s">
        <v>2433</v>
      </c>
      <c r="E377" s="18" t="s">
        <v>229</v>
      </c>
      <c r="F377" s="317">
        <v>193.297</v>
      </c>
      <c r="G377" s="39"/>
      <c r="H377" s="45"/>
    </row>
    <row r="378" s="2" customFormat="1" ht="16.8" customHeight="1">
      <c r="A378" s="39"/>
      <c r="B378" s="45"/>
      <c r="C378" s="316" t="s">
        <v>271</v>
      </c>
      <c r="D378" s="316" t="s">
        <v>272</v>
      </c>
      <c r="E378" s="18" t="s">
        <v>229</v>
      </c>
      <c r="F378" s="317">
        <v>172.58799999999999</v>
      </c>
      <c r="G378" s="39"/>
      <c r="H378" s="45"/>
    </row>
    <row r="379" s="2" customFormat="1" ht="16.8" customHeight="1">
      <c r="A379" s="39"/>
      <c r="B379" s="45"/>
      <c r="C379" s="316" t="s">
        <v>4086</v>
      </c>
      <c r="D379" s="316" t="s">
        <v>4087</v>
      </c>
      <c r="E379" s="18" t="s">
        <v>229</v>
      </c>
      <c r="F379" s="317">
        <v>172.58799999999999</v>
      </c>
      <c r="G379" s="39"/>
      <c r="H379" s="45"/>
    </row>
    <row r="380" s="2" customFormat="1" ht="26.4" customHeight="1">
      <c r="A380" s="39"/>
      <c r="B380" s="45"/>
      <c r="C380" s="311" t="s">
        <v>122</v>
      </c>
      <c r="D380" s="311" t="s">
        <v>123</v>
      </c>
      <c r="E380" s="39"/>
      <c r="F380" s="39"/>
      <c r="G380" s="39"/>
      <c r="H380" s="45"/>
    </row>
    <row r="381" s="2" customFormat="1" ht="16.8" customHeight="1">
      <c r="A381" s="39"/>
      <c r="B381" s="45"/>
      <c r="C381" s="312" t="s">
        <v>143</v>
      </c>
      <c r="D381" s="313" t="s">
        <v>1</v>
      </c>
      <c r="E381" s="314" t="s">
        <v>1</v>
      </c>
      <c r="F381" s="315">
        <v>221.19399999999999</v>
      </c>
      <c r="G381" s="39"/>
      <c r="H381" s="45"/>
    </row>
    <row r="382" s="2" customFormat="1" ht="16.8" customHeight="1">
      <c r="A382" s="39"/>
      <c r="B382" s="45"/>
      <c r="C382" s="316" t="s">
        <v>1</v>
      </c>
      <c r="D382" s="316" t="s">
        <v>4370</v>
      </c>
      <c r="E382" s="18" t="s">
        <v>1</v>
      </c>
      <c r="F382" s="317">
        <v>0</v>
      </c>
      <c r="G382" s="39"/>
      <c r="H382" s="45"/>
    </row>
    <row r="383" s="2" customFormat="1" ht="16.8" customHeight="1">
      <c r="A383" s="39"/>
      <c r="B383" s="45"/>
      <c r="C383" s="316" t="s">
        <v>3974</v>
      </c>
      <c r="D383" s="316" t="s">
        <v>4371</v>
      </c>
      <c r="E383" s="18" t="s">
        <v>1</v>
      </c>
      <c r="F383" s="317">
        <v>221.19399999999999</v>
      </c>
      <c r="G383" s="39"/>
      <c r="H383" s="45"/>
    </row>
    <row r="384" s="2" customFormat="1" ht="16.8" customHeight="1">
      <c r="A384" s="39"/>
      <c r="B384" s="45"/>
      <c r="C384" s="316" t="s">
        <v>143</v>
      </c>
      <c r="D384" s="316" t="s">
        <v>237</v>
      </c>
      <c r="E384" s="18" t="s">
        <v>1</v>
      </c>
      <c r="F384" s="317">
        <v>221.19399999999999</v>
      </c>
      <c r="G384" s="39"/>
      <c r="H384" s="45"/>
    </row>
    <row r="385" s="2" customFormat="1" ht="16.8" customHeight="1">
      <c r="A385" s="39"/>
      <c r="B385" s="45"/>
      <c r="C385" s="318" t="s">
        <v>4870</v>
      </c>
      <c r="D385" s="39"/>
      <c r="E385" s="39"/>
      <c r="F385" s="39"/>
      <c r="G385" s="39"/>
      <c r="H385" s="45"/>
    </row>
    <row r="386" s="2" customFormat="1" ht="16.8" customHeight="1">
      <c r="A386" s="39"/>
      <c r="B386" s="45"/>
      <c r="C386" s="316" t="s">
        <v>4367</v>
      </c>
      <c r="D386" s="316" t="s">
        <v>4368</v>
      </c>
      <c r="E386" s="18" t="s">
        <v>229</v>
      </c>
      <c r="F386" s="317">
        <v>110.59699999999999</v>
      </c>
      <c r="G386" s="39"/>
      <c r="H386" s="45"/>
    </row>
    <row r="387" s="2" customFormat="1" ht="16.8" customHeight="1">
      <c r="A387" s="39"/>
      <c r="B387" s="45"/>
      <c r="C387" s="316" t="s">
        <v>4372</v>
      </c>
      <c r="D387" s="316" t="s">
        <v>4373</v>
      </c>
      <c r="E387" s="18" t="s">
        <v>229</v>
      </c>
      <c r="F387" s="317">
        <v>110.59699999999999</v>
      </c>
      <c r="G387" s="39"/>
      <c r="H387" s="45"/>
    </row>
    <row r="388" s="2" customFormat="1">
      <c r="A388" s="39"/>
      <c r="B388" s="45"/>
      <c r="C388" s="316" t="s">
        <v>2432</v>
      </c>
      <c r="D388" s="316" t="s">
        <v>2433</v>
      </c>
      <c r="E388" s="18" t="s">
        <v>229</v>
      </c>
      <c r="F388" s="317">
        <v>54.673000000000002</v>
      </c>
      <c r="G388" s="39"/>
      <c r="H388" s="45"/>
    </row>
    <row r="389" s="2" customFormat="1" ht="16.8" customHeight="1">
      <c r="A389" s="39"/>
      <c r="B389" s="45"/>
      <c r="C389" s="316" t="s">
        <v>2449</v>
      </c>
      <c r="D389" s="316" t="s">
        <v>2450</v>
      </c>
      <c r="E389" s="18" t="s">
        <v>229</v>
      </c>
      <c r="F389" s="317">
        <v>263.10300000000001</v>
      </c>
      <c r="G389" s="39"/>
      <c r="H389" s="45"/>
    </row>
    <row r="390" s="2" customFormat="1" ht="16.8" customHeight="1">
      <c r="A390" s="39"/>
      <c r="B390" s="45"/>
      <c r="C390" s="312" t="s">
        <v>3974</v>
      </c>
      <c r="D390" s="313" t="s">
        <v>1</v>
      </c>
      <c r="E390" s="314" t="s">
        <v>1</v>
      </c>
      <c r="F390" s="315">
        <v>221.19399999999999</v>
      </c>
      <c r="G390" s="39"/>
      <c r="H390" s="45"/>
    </row>
    <row r="391" s="2" customFormat="1" ht="16.8" customHeight="1">
      <c r="A391" s="39"/>
      <c r="B391" s="45"/>
      <c r="C391" s="316" t="s">
        <v>1</v>
      </c>
      <c r="D391" s="316" t="s">
        <v>4370</v>
      </c>
      <c r="E391" s="18" t="s">
        <v>1</v>
      </c>
      <c r="F391" s="317">
        <v>0</v>
      </c>
      <c r="G391" s="39"/>
      <c r="H391" s="45"/>
    </row>
    <row r="392" s="2" customFormat="1" ht="16.8" customHeight="1">
      <c r="A392" s="39"/>
      <c r="B392" s="45"/>
      <c r="C392" s="316" t="s">
        <v>3974</v>
      </c>
      <c r="D392" s="316" t="s">
        <v>4371</v>
      </c>
      <c r="E392" s="18" t="s">
        <v>1</v>
      </c>
      <c r="F392" s="317">
        <v>221.19399999999999</v>
      </c>
      <c r="G392" s="39"/>
      <c r="H392" s="45"/>
    </row>
    <row r="393" s="2" customFormat="1" ht="16.8" customHeight="1">
      <c r="A393" s="39"/>
      <c r="B393" s="45"/>
      <c r="C393" s="312" t="s">
        <v>3977</v>
      </c>
      <c r="D393" s="313" t="s">
        <v>1</v>
      </c>
      <c r="E393" s="314" t="s">
        <v>1</v>
      </c>
      <c r="F393" s="315">
        <v>0</v>
      </c>
      <c r="G393" s="39"/>
      <c r="H393" s="45"/>
    </row>
    <row r="394" s="2" customFormat="1" ht="16.8" customHeight="1">
      <c r="A394" s="39"/>
      <c r="B394" s="45"/>
      <c r="C394" s="312" t="s">
        <v>3057</v>
      </c>
      <c r="D394" s="313" t="s">
        <v>1</v>
      </c>
      <c r="E394" s="314" t="s">
        <v>1</v>
      </c>
      <c r="F394" s="315">
        <v>109.346</v>
      </c>
      <c r="G394" s="39"/>
      <c r="H394" s="45"/>
    </row>
    <row r="395" s="2" customFormat="1" ht="16.8" customHeight="1">
      <c r="A395" s="39"/>
      <c r="B395" s="45"/>
      <c r="C395" s="316" t="s">
        <v>1</v>
      </c>
      <c r="D395" s="316" t="s">
        <v>4073</v>
      </c>
      <c r="E395" s="18" t="s">
        <v>1</v>
      </c>
      <c r="F395" s="317">
        <v>372.44900000000001</v>
      </c>
      <c r="G395" s="39"/>
      <c r="H395" s="45"/>
    </row>
    <row r="396" s="2" customFormat="1" ht="16.8" customHeight="1">
      <c r="A396" s="39"/>
      <c r="B396" s="45"/>
      <c r="C396" s="316" t="s">
        <v>1</v>
      </c>
      <c r="D396" s="316" t="s">
        <v>4074</v>
      </c>
      <c r="E396" s="18" t="s">
        <v>1</v>
      </c>
      <c r="F396" s="317">
        <v>-263.10300000000001</v>
      </c>
      <c r="G396" s="39"/>
      <c r="H396" s="45"/>
    </row>
    <row r="397" s="2" customFormat="1" ht="16.8" customHeight="1">
      <c r="A397" s="39"/>
      <c r="B397" s="45"/>
      <c r="C397" s="316" t="s">
        <v>3057</v>
      </c>
      <c r="D397" s="316" t="s">
        <v>237</v>
      </c>
      <c r="E397" s="18" t="s">
        <v>1</v>
      </c>
      <c r="F397" s="317">
        <v>109.346</v>
      </c>
      <c r="G397" s="39"/>
      <c r="H397" s="45"/>
    </row>
    <row r="398" s="2" customFormat="1" ht="16.8" customHeight="1">
      <c r="A398" s="39"/>
      <c r="B398" s="45"/>
      <c r="C398" s="318" t="s">
        <v>4870</v>
      </c>
      <c r="D398" s="39"/>
      <c r="E398" s="39"/>
      <c r="F398" s="39"/>
      <c r="G398" s="39"/>
      <c r="H398" s="45"/>
    </row>
    <row r="399" s="2" customFormat="1">
      <c r="A399" s="39"/>
      <c r="B399" s="45"/>
      <c r="C399" s="316" t="s">
        <v>2432</v>
      </c>
      <c r="D399" s="316" t="s">
        <v>2433</v>
      </c>
      <c r="E399" s="18" t="s">
        <v>229</v>
      </c>
      <c r="F399" s="317">
        <v>54.673000000000002</v>
      </c>
      <c r="G399" s="39"/>
      <c r="H399" s="45"/>
    </row>
    <row r="400" s="2" customFormat="1">
      <c r="A400" s="39"/>
      <c r="B400" s="45"/>
      <c r="C400" s="316" t="s">
        <v>2437</v>
      </c>
      <c r="D400" s="316" t="s">
        <v>2438</v>
      </c>
      <c r="E400" s="18" t="s">
        <v>229</v>
      </c>
      <c r="F400" s="317">
        <v>546.73000000000002</v>
      </c>
      <c r="G400" s="39"/>
      <c r="H400" s="45"/>
    </row>
    <row r="401" s="2" customFormat="1">
      <c r="A401" s="39"/>
      <c r="B401" s="45"/>
      <c r="C401" s="316" t="s">
        <v>4078</v>
      </c>
      <c r="D401" s="316" t="s">
        <v>4079</v>
      </c>
      <c r="E401" s="18" t="s">
        <v>229</v>
      </c>
      <c r="F401" s="317">
        <v>54.673000000000002</v>
      </c>
      <c r="G401" s="39"/>
      <c r="H401" s="45"/>
    </row>
    <row r="402" s="2" customFormat="1">
      <c r="A402" s="39"/>
      <c r="B402" s="45"/>
      <c r="C402" s="316" t="s">
        <v>4081</v>
      </c>
      <c r="D402" s="316" t="s">
        <v>4082</v>
      </c>
      <c r="E402" s="18" t="s">
        <v>229</v>
      </c>
      <c r="F402" s="317">
        <v>546.73000000000002</v>
      </c>
      <c r="G402" s="39"/>
      <c r="H402" s="45"/>
    </row>
    <row r="403" s="2" customFormat="1">
      <c r="A403" s="39"/>
      <c r="B403" s="45"/>
      <c r="C403" s="316" t="s">
        <v>2441</v>
      </c>
      <c r="D403" s="316" t="s">
        <v>2442</v>
      </c>
      <c r="E403" s="18" t="s">
        <v>332</v>
      </c>
      <c r="F403" s="317">
        <v>182.608</v>
      </c>
      <c r="G403" s="39"/>
      <c r="H403" s="45"/>
    </row>
    <row r="404" s="2" customFormat="1" ht="16.8" customHeight="1">
      <c r="A404" s="39"/>
      <c r="B404" s="45"/>
      <c r="C404" s="316" t="s">
        <v>2445</v>
      </c>
      <c r="D404" s="316" t="s">
        <v>2446</v>
      </c>
      <c r="E404" s="18" t="s">
        <v>229</v>
      </c>
      <c r="F404" s="317">
        <v>109.346</v>
      </c>
      <c r="G404" s="39"/>
      <c r="H404" s="45"/>
    </row>
    <row r="405" s="2" customFormat="1" ht="16.8" customHeight="1">
      <c r="A405" s="39"/>
      <c r="B405" s="45"/>
      <c r="C405" s="312" t="s">
        <v>3941</v>
      </c>
      <c r="D405" s="313" t="s">
        <v>1</v>
      </c>
      <c r="E405" s="314" t="s">
        <v>1</v>
      </c>
      <c r="F405" s="315">
        <v>39.189</v>
      </c>
      <c r="G405" s="39"/>
      <c r="H405" s="45"/>
    </row>
    <row r="406" s="2" customFormat="1" ht="16.8" customHeight="1">
      <c r="A406" s="39"/>
      <c r="B406" s="45"/>
      <c r="C406" s="316" t="s">
        <v>1</v>
      </c>
      <c r="D406" s="316" t="s">
        <v>4426</v>
      </c>
      <c r="E406" s="18" t="s">
        <v>1</v>
      </c>
      <c r="F406" s="317">
        <v>3.3839999999999999</v>
      </c>
      <c r="G406" s="39"/>
      <c r="H406" s="45"/>
    </row>
    <row r="407" s="2" customFormat="1" ht="16.8" customHeight="1">
      <c r="A407" s="39"/>
      <c r="B407" s="45"/>
      <c r="C407" s="316" t="s">
        <v>1</v>
      </c>
      <c r="D407" s="316" t="s">
        <v>4427</v>
      </c>
      <c r="E407" s="18" t="s">
        <v>1</v>
      </c>
      <c r="F407" s="317">
        <v>35.805</v>
      </c>
      <c r="G407" s="39"/>
      <c r="H407" s="45"/>
    </row>
    <row r="408" s="2" customFormat="1" ht="16.8" customHeight="1">
      <c r="A408" s="39"/>
      <c r="B408" s="45"/>
      <c r="C408" s="316" t="s">
        <v>3941</v>
      </c>
      <c r="D408" s="316" t="s">
        <v>237</v>
      </c>
      <c r="E408" s="18" t="s">
        <v>1</v>
      </c>
      <c r="F408" s="317">
        <v>39.189</v>
      </c>
      <c r="G408" s="39"/>
      <c r="H408" s="45"/>
    </row>
    <row r="409" s="2" customFormat="1" ht="16.8" customHeight="1">
      <c r="A409" s="39"/>
      <c r="B409" s="45"/>
      <c r="C409" s="318" t="s">
        <v>4870</v>
      </c>
      <c r="D409" s="39"/>
      <c r="E409" s="39"/>
      <c r="F409" s="39"/>
      <c r="G409" s="39"/>
      <c r="H409" s="45"/>
    </row>
    <row r="410" s="2" customFormat="1" ht="16.8" customHeight="1">
      <c r="A410" s="39"/>
      <c r="B410" s="45"/>
      <c r="C410" s="316" t="s">
        <v>2453</v>
      </c>
      <c r="D410" s="316" t="s">
        <v>2454</v>
      </c>
      <c r="E410" s="18" t="s">
        <v>229</v>
      </c>
      <c r="F410" s="317">
        <v>39.189</v>
      </c>
      <c r="G410" s="39"/>
      <c r="H410" s="45"/>
    </row>
    <row r="411" s="2" customFormat="1" ht="16.8" customHeight="1">
      <c r="A411" s="39"/>
      <c r="B411" s="45"/>
      <c r="C411" s="316" t="s">
        <v>2449</v>
      </c>
      <c r="D411" s="316" t="s">
        <v>2450</v>
      </c>
      <c r="E411" s="18" t="s">
        <v>229</v>
      </c>
      <c r="F411" s="317">
        <v>263.10300000000001</v>
      </c>
      <c r="G411" s="39"/>
      <c r="H411" s="45"/>
    </row>
    <row r="412" s="2" customFormat="1" ht="16.8" customHeight="1">
      <c r="A412" s="39"/>
      <c r="B412" s="45"/>
      <c r="C412" s="312" t="s">
        <v>3943</v>
      </c>
      <c r="D412" s="313" t="s">
        <v>1</v>
      </c>
      <c r="E412" s="314" t="s">
        <v>1</v>
      </c>
      <c r="F412" s="315">
        <v>8.3499999999999996</v>
      </c>
      <c r="G412" s="39"/>
      <c r="H412" s="45"/>
    </row>
    <row r="413" s="2" customFormat="1" ht="16.8" customHeight="1">
      <c r="A413" s="39"/>
      <c r="B413" s="45"/>
      <c r="C413" s="316" t="s">
        <v>1</v>
      </c>
      <c r="D413" s="316" t="s">
        <v>4454</v>
      </c>
      <c r="E413" s="18" t="s">
        <v>1</v>
      </c>
      <c r="F413" s="317">
        <v>1.0800000000000001</v>
      </c>
      <c r="G413" s="39"/>
      <c r="H413" s="45"/>
    </row>
    <row r="414" s="2" customFormat="1" ht="16.8" customHeight="1">
      <c r="A414" s="39"/>
      <c r="B414" s="45"/>
      <c r="C414" s="316" t="s">
        <v>1</v>
      </c>
      <c r="D414" s="316" t="s">
        <v>4455</v>
      </c>
      <c r="E414" s="18" t="s">
        <v>1</v>
      </c>
      <c r="F414" s="317">
        <v>6.8200000000000003</v>
      </c>
      <c r="G414" s="39"/>
      <c r="H414" s="45"/>
    </row>
    <row r="415" s="2" customFormat="1" ht="16.8" customHeight="1">
      <c r="A415" s="39"/>
      <c r="B415" s="45"/>
      <c r="C415" s="316" t="s">
        <v>1</v>
      </c>
      <c r="D415" s="316" t="s">
        <v>4147</v>
      </c>
      <c r="E415" s="18" t="s">
        <v>1</v>
      </c>
      <c r="F415" s="317">
        <v>0</v>
      </c>
      <c r="G415" s="39"/>
      <c r="H415" s="45"/>
    </row>
    <row r="416" s="2" customFormat="1" ht="16.8" customHeight="1">
      <c r="A416" s="39"/>
      <c r="B416" s="45"/>
      <c r="C416" s="316" t="s">
        <v>1</v>
      </c>
      <c r="D416" s="316" t="s">
        <v>4148</v>
      </c>
      <c r="E416" s="18" t="s">
        <v>1</v>
      </c>
      <c r="F416" s="317">
        <v>0.45000000000000001</v>
      </c>
      <c r="G416" s="39"/>
      <c r="H416" s="45"/>
    </row>
    <row r="417" s="2" customFormat="1" ht="16.8" customHeight="1">
      <c r="A417" s="39"/>
      <c r="B417" s="45"/>
      <c r="C417" s="316" t="s">
        <v>3943</v>
      </c>
      <c r="D417" s="316" t="s">
        <v>237</v>
      </c>
      <c r="E417" s="18" t="s">
        <v>1</v>
      </c>
      <c r="F417" s="317">
        <v>8.3499999999999996</v>
      </c>
      <c r="G417" s="39"/>
      <c r="H417" s="45"/>
    </row>
    <row r="418" s="2" customFormat="1" ht="16.8" customHeight="1">
      <c r="A418" s="39"/>
      <c r="B418" s="45"/>
      <c r="C418" s="318" t="s">
        <v>4870</v>
      </c>
      <c r="D418" s="39"/>
      <c r="E418" s="39"/>
      <c r="F418" s="39"/>
      <c r="G418" s="39"/>
      <c r="H418" s="45"/>
    </row>
    <row r="419" s="2" customFormat="1" ht="16.8" customHeight="1">
      <c r="A419" s="39"/>
      <c r="B419" s="45"/>
      <c r="C419" s="316" t="s">
        <v>2461</v>
      </c>
      <c r="D419" s="316" t="s">
        <v>2462</v>
      </c>
      <c r="E419" s="18" t="s">
        <v>229</v>
      </c>
      <c r="F419" s="317">
        <v>8.3499999999999996</v>
      </c>
      <c r="G419" s="39"/>
      <c r="H419" s="45"/>
    </row>
    <row r="420" s="2" customFormat="1" ht="16.8" customHeight="1">
      <c r="A420" s="39"/>
      <c r="B420" s="45"/>
      <c r="C420" s="316" t="s">
        <v>2449</v>
      </c>
      <c r="D420" s="316" t="s">
        <v>2450</v>
      </c>
      <c r="E420" s="18" t="s">
        <v>229</v>
      </c>
      <c r="F420" s="317">
        <v>263.10300000000001</v>
      </c>
      <c r="G420" s="39"/>
      <c r="H420" s="45"/>
    </row>
    <row r="421" s="2" customFormat="1" ht="16.8" customHeight="1">
      <c r="A421" s="39"/>
      <c r="B421" s="45"/>
      <c r="C421" s="312" t="s">
        <v>4098</v>
      </c>
      <c r="D421" s="313" t="s">
        <v>1</v>
      </c>
      <c r="E421" s="314" t="s">
        <v>1</v>
      </c>
      <c r="F421" s="315">
        <v>46.399999999999999</v>
      </c>
      <c r="G421" s="39"/>
      <c r="H421" s="45"/>
    </row>
    <row r="422" s="2" customFormat="1" ht="16.8" customHeight="1">
      <c r="A422" s="39"/>
      <c r="B422" s="45"/>
      <c r="C422" s="312" t="s">
        <v>3945</v>
      </c>
      <c r="D422" s="313" t="s">
        <v>1</v>
      </c>
      <c r="E422" s="314" t="s">
        <v>1</v>
      </c>
      <c r="F422" s="315">
        <v>67.040999999999997</v>
      </c>
      <c r="G422" s="39"/>
      <c r="H422" s="45"/>
    </row>
    <row r="423" s="2" customFormat="1" ht="16.8" customHeight="1">
      <c r="A423" s="39"/>
      <c r="B423" s="45"/>
      <c r="C423" s="312" t="s">
        <v>3642</v>
      </c>
      <c r="D423" s="313" t="s">
        <v>1</v>
      </c>
      <c r="E423" s="314" t="s">
        <v>1</v>
      </c>
      <c r="F423" s="315">
        <v>122.026</v>
      </c>
      <c r="G423" s="39"/>
      <c r="H423" s="45"/>
    </row>
    <row r="424" s="2" customFormat="1" ht="16.8" customHeight="1">
      <c r="A424" s="39"/>
      <c r="B424" s="45"/>
      <c r="C424" s="316" t="s">
        <v>1</v>
      </c>
      <c r="D424" s="316" t="s">
        <v>4382</v>
      </c>
      <c r="E424" s="18" t="s">
        <v>1</v>
      </c>
      <c r="F424" s="317">
        <v>0</v>
      </c>
      <c r="G424" s="39"/>
      <c r="H424" s="45"/>
    </row>
    <row r="425" s="2" customFormat="1" ht="16.8" customHeight="1">
      <c r="A425" s="39"/>
      <c r="B425" s="45"/>
      <c r="C425" s="316" t="s">
        <v>1</v>
      </c>
      <c r="D425" s="316" t="s">
        <v>4383</v>
      </c>
      <c r="E425" s="18" t="s">
        <v>1</v>
      </c>
      <c r="F425" s="317">
        <v>31.117000000000001</v>
      </c>
      <c r="G425" s="39"/>
      <c r="H425" s="45"/>
    </row>
    <row r="426" s="2" customFormat="1" ht="16.8" customHeight="1">
      <c r="A426" s="39"/>
      <c r="B426" s="45"/>
      <c r="C426" s="316" t="s">
        <v>1</v>
      </c>
      <c r="D426" s="316" t="s">
        <v>4384</v>
      </c>
      <c r="E426" s="18" t="s">
        <v>1</v>
      </c>
      <c r="F426" s="317">
        <v>54.695</v>
      </c>
      <c r="G426" s="39"/>
      <c r="H426" s="45"/>
    </row>
    <row r="427" s="2" customFormat="1" ht="16.8" customHeight="1">
      <c r="A427" s="39"/>
      <c r="B427" s="45"/>
      <c r="C427" s="316" t="s">
        <v>1</v>
      </c>
      <c r="D427" s="316" t="s">
        <v>4385</v>
      </c>
      <c r="E427" s="18" t="s">
        <v>1</v>
      </c>
      <c r="F427" s="317">
        <v>36.213999999999999</v>
      </c>
      <c r="G427" s="39"/>
      <c r="H427" s="45"/>
    </row>
    <row r="428" s="2" customFormat="1" ht="16.8" customHeight="1">
      <c r="A428" s="39"/>
      <c r="B428" s="45"/>
      <c r="C428" s="316" t="s">
        <v>3642</v>
      </c>
      <c r="D428" s="316" t="s">
        <v>237</v>
      </c>
      <c r="E428" s="18" t="s">
        <v>1</v>
      </c>
      <c r="F428" s="317">
        <v>122.026</v>
      </c>
      <c r="G428" s="39"/>
      <c r="H428" s="45"/>
    </row>
    <row r="429" s="2" customFormat="1" ht="16.8" customHeight="1">
      <c r="A429" s="39"/>
      <c r="B429" s="45"/>
      <c r="C429" s="318" t="s">
        <v>4870</v>
      </c>
      <c r="D429" s="39"/>
      <c r="E429" s="39"/>
      <c r="F429" s="39"/>
      <c r="G429" s="39"/>
      <c r="H429" s="45"/>
    </row>
    <row r="430" s="2" customFormat="1">
      <c r="A430" s="39"/>
      <c r="B430" s="45"/>
      <c r="C430" s="316" t="s">
        <v>3995</v>
      </c>
      <c r="D430" s="316" t="s">
        <v>3996</v>
      </c>
      <c r="E430" s="18" t="s">
        <v>229</v>
      </c>
      <c r="F430" s="317">
        <v>61.012999999999998</v>
      </c>
      <c r="G430" s="39"/>
      <c r="H430" s="45"/>
    </row>
    <row r="431" s="2" customFormat="1">
      <c r="A431" s="39"/>
      <c r="B431" s="45"/>
      <c r="C431" s="316" t="s">
        <v>4014</v>
      </c>
      <c r="D431" s="316" t="s">
        <v>4015</v>
      </c>
      <c r="E431" s="18" t="s">
        <v>229</v>
      </c>
      <c r="F431" s="317">
        <v>61.012999999999998</v>
      </c>
      <c r="G431" s="39"/>
      <c r="H431" s="45"/>
    </row>
    <row r="432" s="2" customFormat="1">
      <c r="A432" s="39"/>
      <c r="B432" s="45"/>
      <c r="C432" s="316" t="s">
        <v>2432</v>
      </c>
      <c r="D432" s="316" t="s">
        <v>2433</v>
      </c>
      <c r="E432" s="18" t="s">
        <v>229</v>
      </c>
      <c r="F432" s="317">
        <v>54.673000000000002</v>
      </c>
      <c r="G432" s="39"/>
      <c r="H432" s="45"/>
    </row>
    <row r="433" s="2" customFormat="1" ht="16.8" customHeight="1">
      <c r="A433" s="39"/>
      <c r="B433" s="45"/>
      <c r="C433" s="316" t="s">
        <v>2449</v>
      </c>
      <c r="D433" s="316" t="s">
        <v>2450</v>
      </c>
      <c r="E433" s="18" t="s">
        <v>229</v>
      </c>
      <c r="F433" s="317">
        <v>263.10300000000001</v>
      </c>
      <c r="G433" s="39"/>
      <c r="H433" s="45"/>
    </row>
    <row r="434" s="2" customFormat="1" ht="16.8" customHeight="1">
      <c r="A434" s="39"/>
      <c r="B434" s="45"/>
      <c r="C434" s="312" t="s">
        <v>170</v>
      </c>
      <c r="D434" s="313" t="s">
        <v>1</v>
      </c>
      <c r="E434" s="314" t="s">
        <v>1</v>
      </c>
      <c r="F434" s="315">
        <v>10.448</v>
      </c>
      <c r="G434" s="39"/>
      <c r="H434" s="45"/>
    </row>
    <row r="435" s="2" customFormat="1" ht="16.8" customHeight="1">
      <c r="A435" s="39"/>
      <c r="B435" s="45"/>
      <c r="C435" s="316" t="s">
        <v>1</v>
      </c>
      <c r="D435" s="316" t="s">
        <v>3986</v>
      </c>
      <c r="E435" s="18" t="s">
        <v>1</v>
      </c>
      <c r="F435" s="317">
        <v>0</v>
      </c>
      <c r="G435" s="39"/>
      <c r="H435" s="45"/>
    </row>
    <row r="436" s="2" customFormat="1" ht="16.8" customHeight="1">
      <c r="A436" s="39"/>
      <c r="B436" s="45"/>
      <c r="C436" s="316" t="s">
        <v>1</v>
      </c>
      <c r="D436" s="316" t="s">
        <v>4378</v>
      </c>
      <c r="E436" s="18" t="s">
        <v>1</v>
      </c>
      <c r="F436" s="317">
        <v>4.3070000000000004</v>
      </c>
      <c r="G436" s="39"/>
      <c r="H436" s="45"/>
    </row>
    <row r="437" s="2" customFormat="1" ht="16.8" customHeight="1">
      <c r="A437" s="39"/>
      <c r="B437" s="45"/>
      <c r="C437" s="316" t="s">
        <v>1</v>
      </c>
      <c r="D437" s="316" t="s">
        <v>4379</v>
      </c>
      <c r="E437" s="18" t="s">
        <v>1</v>
      </c>
      <c r="F437" s="317">
        <v>0.876</v>
      </c>
      <c r="G437" s="39"/>
      <c r="H437" s="45"/>
    </row>
    <row r="438" s="2" customFormat="1" ht="16.8" customHeight="1">
      <c r="A438" s="39"/>
      <c r="B438" s="45"/>
      <c r="C438" s="316" t="s">
        <v>1</v>
      </c>
      <c r="D438" s="316" t="s">
        <v>4380</v>
      </c>
      <c r="E438" s="18" t="s">
        <v>1</v>
      </c>
      <c r="F438" s="317">
        <v>5.2649999999999997</v>
      </c>
      <c r="G438" s="39"/>
      <c r="H438" s="45"/>
    </row>
    <row r="439" s="2" customFormat="1" ht="16.8" customHeight="1">
      <c r="A439" s="39"/>
      <c r="B439" s="45"/>
      <c r="C439" s="316" t="s">
        <v>170</v>
      </c>
      <c r="D439" s="316" t="s">
        <v>237</v>
      </c>
      <c r="E439" s="18" t="s">
        <v>1</v>
      </c>
      <c r="F439" s="317">
        <v>10.448</v>
      </c>
      <c r="G439" s="39"/>
      <c r="H439" s="45"/>
    </row>
    <row r="440" s="2" customFormat="1" ht="16.8" customHeight="1">
      <c r="A440" s="39"/>
      <c r="B440" s="45"/>
      <c r="C440" s="318" t="s">
        <v>4870</v>
      </c>
      <c r="D440" s="39"/>
      <c r="E440" s="39"/>
      <c r="F440" s="39"/>
      <c r="G440" s="39"/>
      <c r="H440" s="45"/>
    </row>
    <row r="441" s="2" customFormat="1">
      <c r="A441" s="39"/>
      <c r="B441" s="45"/>
      <c r="C441" s="316" t="s">
        <v>4375</v>
      </c>
      <c r="D441" s="316" t="s">
        <v>4376</v>
      </c>
      <c r="E441" s="18" t="s">
        <v>229</v>
      </c>
      <c r="F441" s="317">
        <v>5.2240000000000002</v>
      </c>
      <c r="G441" s="39"/>
      <c r="H441" s="45"/>
    </row>
    <row r="442" s="2" customFormat="1">
      <c r="A442" s="39"/>
      <c r="B442" s="45"/>
      <c r="C442" s="316" t="s">
        <v>4386</v>
      </c>
      <c r="D442" s="316" t="s">
        <v>4387</v>
      </c>
      <c r="E442" s="18" t="s">
        <v>229</v>
      </c>
      <c r="F442" s="317">
        <v>5.2240000000000002</v>
      </c>
      <c r="G442" s="39"/>
      <c r="H442" s="45"/>
    </row>
    <row r="443" s="2" customFormat="1">
      <c r="A443" s="39"/>
      <c r="B443" s="45"/>
      <c r="C443" s="316" t="s">
        <v>2432</v>
      </c>
      <c r="D443" s="316" t="s">
        <v>2433</v>
      </c>
      <c r="E443" s="18" t="s">
        <v>229</v>
      </c>
      <c r="F443" s="317">
        <v>54.673000000000002</v>
      </c>
      <c r="G443" s="39"/>
      <c r="H443" s="45"/>
    </row>
    <row r="444" s="2" customFormat="1" ht="16.8" customHeight="1">
      <c r="A444" s="39"/>
      <c r="B444" s="45"/>
      <c r="C444" s="316" t="s">
        <v>2449</v>
      </c>
      <c r="D444" s="316" t="s">
        <v>2450</v>
      </c>
      <c r="E444" s="18" t="s">
        <v>229</v>
      </c>
      <c r="F444" s="317">
        <v>263.10300000000001</v>
      </c>
      <c r="G444" s="39"/>
      <c r="H444" s="45"/>
    </row>
    <row r="445" s="2" customFormat="1" ht="16.8" customHeight="1">
      <c r="A445" s="39"/>
      <c r="B445" s="45"/>
      <c r="C445" s="312" t="s">
        <v>3643</v>
      </c>
      <c r="D445" s="313" t="s">
        <v>1</v>
      </c>
      <c r="E445" s="314" t="s">
        <v>1</v>
      </c>
      <c r="F445" s="315">
        <v>18.780999999999999</v>
      </c>
      <c r="G445" s="39"/>
      <c r="H445" s="45"/>
    </row>
    <row r="446" s="2" customFormat="1" ht="16.8" customHeight="1">
      <c r="A446" s="39"/>
      <c r="B446" s="45"/>
      <c r="C446" s="316" t="s">
        <v>1</v>
      </c>
      <c r="D446" s="316" t="s">
        <v>4020</v>
      </c>
      <c r="E446" s="18" t="s">
        <v>1</v>
      </c>
      <c r="F446" s="317">
        <v>0</v>
      </c>
      <c r="G446" s="39"/>
      <c r="H446" s="45"/>
    </row>
    <row r="447" s="2" customFormat="1" ht="16.8" customHeight="1">
      <c r="A447" s="39"/>
      <c r="B447" s="45"/>
      <c r="C447" s="316" t="s">
        <v>4021</v>
      </c>
      <c r="D447" s="316" t="s">
        <v>4391</v>
      </c>
      <c r="E447" s="18" t="s">
        <v>1</v>
      </c>
      <c r="F447" s="317">
        <v>13.420999999999999</v>
      </c>
      <c r="G447" s="39"/>
      <c r="H447" s="45"/>
    </row>
    <row r="448" s="2" customFormat="1" ht="16.8" customHeight="1">
      <c r="A448" s="39"/>
      <c r="B448" s="45"/>
      <c r="C448" s="316" t="s">
        <v>1</v>
      </c>
      <c r="D448" s="316" t="s">
        <v>4023</v>
      </c>
      <c r="E448" s="18" t="s">
        <v>1</v>
      </c>
      <c r="F448" s="317">
        <v>0</v>
      </c>
      <c r="G448" s="39"/>
      <c r="H448" s="45"/>
    </row>
    <row r="449" s="2" customFormat="1" ht="16.8" customHeight="1">
      <c r="A449" s="39"/>
      <c r="B449" s="45"/>
      <c r="C449" s="316" t="s">
        <v>4024</v>
      </c>
      <c r="D449" s="316" t="s">
        <v>4392</v>
      </c>
      <c r="E449" s="18" t="s">
        <v>1</v>
      </c>
      <c r="F449" s="317">
        <v>5.3600000000000003</v>
      </c>
      <c r="G449" s="39"/>
      <c r="H449" s="45"/>
    </row>
    <row r="450" s="2" customFormat="1" ht="16.8" customHeight="1">
      <c r="A450" s="39"/>
      <c r="B450" s="45"/>
      <c r="C450" s="316" t="s">
        <v>3643</v>
      </c>
      <c r="D450" s="316" t="s">
        <v>237</v>
      </c>
      <c r="E450" s="18" t="s">
        <v>1</v>
      </c>
      <c r="F450" s="317">
        <v>18.780999999999999</v>
      </c>
      <c r="G450" s="39"/>
      <c r="H450" s="45"/>
    </row>
    <row r="451" s="2" customFormat="1" ht="16.8" customHeight="1">
      <c r="A451" s="39"/>
      <c r="B451" s="45"/>
      <c r="C451" s="318" t="s">
        <v>4870</v>
      </c>
      <c r="D451" s="39"/>
      <c r="E451" s="39"/>
      <c r="F451" s="39"/>
      <c r="G451" s="39"/>
      <c r="H451" s="45"/>
    </row>
    <row r="452" s="2" customFormat="1" ht="16.8" customHeight="1">
      <c r="A452" s="39"/>
      <c r="B452" s="45"/>
      <c r="C452" s="316" t="s">
        <v>3659</v>
      </c>
      <c r="D452" s="316" t="s">
        <v>3660</v>
      </c>
      <c r="E452" s="18" t="s">
        <v>229</v>
      </c>
      <c r="F452" s="317">
        <v>9.391</v>
      </c>
      <c r="G452" s="39"/>
      <c r="H452" s="45"/>
    </row>
    <row r="453" s="2" customFormat="1" ht="16.8" customHeight="1">
      <c r="A453" s="39"/>
      <c r="B453" s="45"/>
      <c r="C453" s="316" t="s">
        <v>4393</v>
      </c>
      <c r="D453" s="316" t="s">
        <v>4394</v>
      </c>
      <c r="E453" s="18" t="s">
        <v>229</v>
      </c>
      <c r="F453" s="317">
        <v>9.391</v>
      </c>
      <c r="G453" s="39"/>
      <c r="H453" s="45"/>
    </row>
    <row r="454" s="2" customFormat="1">
      <c r="A454" s="39"/>
      <c r="B454" s="45"/>
      <c r="C454" s="316" t="s">
        <v>2432</v>
      </c>
      <c r="D454" s="316" t="s">
        <v>2433</v>
      </c>
      <c r="E454" s="18" t="s">
        <v>229</v>
      </c>
      <c r="F454" s="317">
        <v>54.673000000000002</v>
      </c>
      <c r="G454" s="39"/>
      <c r="H454" s="45"/>
    </row>
    <row r="455" s="2" customFormat="1" ht="16.8" customHeight="1">
      <c r="A455" s="39"/>
      <c r="B455" s="45"/>
      <c r="C455" s="316" t="s">
        <v>2449</v>
      </c>
      <c r="D455" s="316" t="s">
        <v>2450</v>
      </c>
      <c r="E455" s="18" t="s">
        <v>229</v>
      </c>
      <c r="F455" s="317">
        <v>263.10300000000001</v>
      </c>
      <c r="G455" s="39"/>
      <c r="H455" s="45"/>
    </row>
    <row r="456" s="2" customFormat="1" ht="16.8" customHeight="1">
      <c r="A456" s="39"/>
      <c r="B456" s="45"/>
      <c r="C456" s="312" t="s">
        <v>4021</v>
      </c>
      <c r="D456" s="313" t="s">
        <v>1</v>
      </c>
      <c r="E456" s="314" t="s">
        <v>1</v>
      </c>
      <c r="F456" s="315">
        <v>13.420999999999999</v>
      </c>
      <c r="G456" s="39"/>
      <c r="H456" s="45"/>
    </row>
    <row r="457" s="2" customFormat="1" ht="16.8" customHeight="1">
      <c r="A457" s="39"/>
      <c r="B457" s="45"/>
      <c r="C457" s="316" t="s">
        <v>1</v>
      </c>
      <c r="D457" s="316" t="s">
        <v>4020</v>
      </c>
      <c r="E457" s="18" t="s">
        <v>1</v>
      </c>
      <c r="F457" s="317">
        <v>0</v>
      </c>
      <c r="G457" s="39"/>
      <c r="H457" s="45"/>
    </row>
    <row r="458" s="2" customFormat="1" ht="16.8" customHeight="1">
      <c r="A458" s="39"/>
      <c r="B458" s="45"/>
      <c r="C458" s="316" t="s">
        <v>4021</v>
      </c>
      <c r="D458" s="316" t="s">
        <v>4391</v>
      </c>
      <c r="E458" s="18" t="s">
        <v>1</v>
      </c>
      <c r="F458" s="317">
        <v>13.420999999999999</v>
      </c>
      <c r="G458" s="39"/>
      <c r="H458" s="45"/>
    </row>
    <row r="459" s="2" customFormat="1" ht="16.8" customHeight="1">
      <c r="A459" s="39"/>
      <c r="B459" s="45"/>
      <c r="C459" s="312" t="s">
        <v>4024</v>
      </c>
      <c r="D459" s="313" t="s">
        <v>1</v>
      </c>
      <c r="E459" s="314" t="s">
        <v>1</v>
      </c>
      <c r="F459" s="315">
        <v>5.3600000000000003</v>
      </c>
      <c r="G459" s="39"/>
      <c r="H459" s="45"/>
    </row>
    <row r="460" s="2" customFormat="1" ht="16.8" customHeight="1">
      <c r="A460" s="39"/>
      <c r="B460" s="45"/>
      <c r="C460" s="316" t="s">
        <v>1</v>
      </c>
      <c r="D460" s="316" t="s">
        <v>4023</v>
      </c>
      <c r="E460" s="18" t="s">
        <v>1</v>
      </c>
      <c r="F460" s="317">
        <v>0</v>
      </c>
      <c r="G460" s="39"/>
      <c r="H460" s="45"/>
    </row>
    <row r="461" s="2" customFormat="1" ht="16.8" customHeight="1">
      <c r="A461" s="39"/>
      <c r="B461" s="45"/>
      <c r="C461" s="316" t="s">
        <v>4024</v>
      </c>
      <c r="D461" s="316" t="s">
        <v>4392</v>
      </c>
      <c r="E461" s="18" t="s">
        <v>1</v>
      </c>
      <c r="F461" s="317">
        <v>5.3600000000000003</v>
      </c>
      <c r="G461" s="39"/>
      <c r="H461" s="45"/>
    </row>
    <row r="462" s="2" customFormat="1" ht="16.8" customHeight="1">
      <c r="A462" s="39"/>
      <c r="B462" s="45"/>
      <c r="C462" s="312" t="s">
        <v>3645</v>
      </c>
      <c r="D462" s="313" t="s">
        <v>1</v>
      </c>
      <c r="E462" s="314" t="s">
        <v>1</v>
      </c>
      <c r="F462" s="315">
        <v>263.10300000000001</v>
      </c>
      <c r="G462" s="39"/>
      <c r="H462" s="45"/>
    </row>
    <row r="463" s="2" customFormat="1" ht="16.8" customHeight="1">
      <c r="A463" s="39"/>
      <c r="B463" s="45"/>
      <c r="C463" s="316" t="s">
        <v>1</v>
      </c>
      <c r="D463" s="316" t="s">
        <v>4118</v>
      </c>
      <c r="E463" s="18" t="s">
        <v>1</v>
      </c>
      <c r="F463" s="317">
        <v>372.44900000000001</v>
      </c>
      <c r="G463" s="39"/>
      <c r="H463" s="45"/>
    </row>
    <row r="464" s="2" customFormat="1" ht="16.8" customHeight="1">
      <c r="A464" s="39"/>
      <c r="B464" s="45"/>
      <c r="C464" s="316" t="s">
        <v>1</v>
      </c>
      <c r="D464" s="316" t="s">
        <v>4419</v>
      </c>
      <c r="E464" s="18" t="s">
        <v>1</v>
      </c>
      <c r="F464" s="317">
        <v>-47.539000000000001</v>
      </c>
      <c r="G464" s="39"/>
      <c r="H464" s="45"/>
    </row>
    <row r="465" s="2" customFormat="1" ht="16.8" customHeight="1">
      <c r="A465" s="39"/>
      <c r="B465" s="45"/>
      <c r="C465" s="316" t="s">
        <v>1</v>
      </c>
      <c r="D465" s="316" t="s">
        <v>4420</v>
      </c>
      <c r="E465" s="18" t="s">
        <v>1</v>
      </c>
      <c r="F465" s="317">
        <v>-48.250999999999998</v>
      </c>
      <c r="G465" s="39"/>
      <c r="H465" s="45"/>
    </row>
    <row r="466" s="2" customFormat="1" ht="16.8" customHeight="1">
      <c r="A466" s="39"/>
      <c r="B466" s="45"/>
      <c r="C466" s="316" t="s">
        <v>1</v>
      </c>
      <c r="D466" s="316" t="s">
        <v>4421</v>
      </c>
      <c r="E466" s="18" t="s">
        <v>1</v>
      </c>
      <c r="F466" s="317">
        <v>-3.6080000000000001</v>
      </c>
      <c r="G466" s="39"/>
      <c r="H466" s="45"/>
    </row>
    <row r="467" s="2" customFormat="1" ht="16.8" customHeight="1">
      <c r="A467" s="39"/>
      <c r="B467" s="45"/>
      <c r="C467" s="316" t="s">
        <v>1</v>
      </c>
      <c r="D467" s="316" t="s">
        <v>4422</v>
      </c>
      <c r="E467" s="18" t="s">
        <v>1</v>
      </c>
      <c r="F467" s="317">
        <v>-3.7090000000000001</v>
      </c>
      <c r="G467" s="39"/>
      <c r="H467" s="45"/>
    </row>
    <row r="468" s="2" customFormat="1" ht="16.8" customHeight="1">
      <c r="A468" s="39"/>
      <c r="B468" s="45"/>
      <c r="C468" s="316" t="s">
        <v>1</v>
      </c>
      <c r="D468" s="316" t="s">
        <v>4423</v>
      </c>
      <c r="E468" s="18" t="s">
        <v>1</v>
      </c>
      <c r="F468" s="317">
        <v>-2.1059999999999999</v>
      </c>
      <c r="G468" s="39"/>
      <c r="H468" s="45"/>
    </row>
    <row r="469" s="2" customFormat="1" ht="16.8" customHeight="1">
      <c r="A469" s="39"/>
      <c r="B469" s="45"/>
      <c r="C469" s="316" t="s">
        <v>1</v>
      </c>
      <c r="D469" s="316" t="s">
        <v>4424</v>
      </c>
      <c r="E469" s="18" t="s">
        <v>1</v>
      </c>
      <c r="F469" s="317">
        <v>-4.133</v>
      </c>
      <c r="G469" s="39"/>
      <c r="H469" s="45"/>
    </row>
    <row r="470" s="2" customFormat="1" ht="16.8" customHeight="1">
      <c r="A470" s="39"/>
      <c r="B470" s="45"/>
      <c r="C470" s="316" t="s">
        <v>3645</v>
      </c>
      <c r="D470" s="316" t="s">
        <v>237</v>
      </c>
      <c r="E470" s="18" t="s">
        <v>1</v>
      </c>
      <c r="F470" s="317">
        <v>263.10300000000001</v>
      </c>
      <c r="G470" s="39"/>
      <c r="H470" s="45"/>
    </row>
    <row r="471" s="2" customFormat="1" ht="16.8" customHeight="1">
      <c r="A471" s="39"/>
      <c r="B471" s="45"/>
      <c r="C471" s="318" t="s">
        <v>4870</v>
      </c>
      <c r="D471" s="39"/>
      <c r="E471" s="39"/>
      <c r="F471" s="39"/>
      <c r="G471" s="39"/>
      <c r="H471" s="45"/>
    </row>
    <row r="472" s="2" customFormat="1" ht="16.8" customHeight="1">
      <c r="A472" s="39"/>
      <c r="B472" s="45"/>
      <c r="C472" s="316" t="s">
        <v>2449</v>
      </c>
      <c r="D472" s="316" t="s">
        <v>2450</v>
      </c>
      <c r="E472" s="18" t="s">
        <v>229</v>
      </c>
      <c r="F472" s="317">
        <v>263.10300000000001</v>
      </c>
      <c r="G472" s="39"/>
      <c r="H472" s="45"/>
    </row>
    <row r="473" s="2" customFormat="1" ht="16.8" customHeight="1">
      <c r="A473" s="39"/>
      <c r="B473" s="45"/>
      <c r="C473" s="316" t="s">
        <v>4064</v>
      </c>
      <c r="D473" s="316" t="s">
        <v>4065</v>
      </c>
      <c r="E473" s="18" t="s">
        <v>229</v>
      </c>
      <c r="F473" s="317">
        <v>263.10300000000001</v>
      </c>
      <c r="G473" s="39"/>
      <c r="H473" s="45"/>
    </row>
    <row r="474" s="2" customFormat="1" ht="16.8" customHeight="1">
      <c r="A474" s="39"/>
      <c r="B474" s="45"/>
      <c r="C474" s="316" t="s">
        <v>4069</v>
      </c>
      <c r="D474" s="316" t="s">
        <v>4070</v>
      </c>
      <c r="E474" s="18" t="s">
        <v>229</v>
      </c>
      <c r="F474" s="317">
        <v>263.10300000000001</v>
      </c>
      <c r="G474" s="39"/>
      <c r="H474" s="45"/>
    </row>
    <row r="475" s="2" customFormat="1">
      <c r="A475" s="39"/>
      <c r="B475" s="45"/>
      <c r="C475" s="316" t="s">
        <v>2432</v>
      </c>
      <c r="D475" s="316" t="s">
        <v>2433</v>
      </c>
      <c r="E475" s="18" t="s">
        <v>229</v>
      </c>
      <c r="F475" s="317">
        <v>54.673000000000002</v>
      </c>
      <c r="G475" s="39"/>
      <c r="H475" s="45"/>
    </row>
    <row r="476" s="2" customFormat="1" ht="16.8" customHeight="1">
      <c r="A476" s="39"/>
      <c r="B476" s="45"/>
      <c r="C476" s="316" t="s">
        <v>271</v>
      </c>
      <c r="D476" s="316" t="s">
        <v>272</v>
      </c>
      <c r="E476" s="18" t="s">
        <v>229</v>
      </c>
      <c r="F476" s="317">
        <v>131.55199999999999</v>
      </c>
      <c r="G476" s="39"/>
      <c r="H476" s="45"/>
    </row>
    <row r="477" s="2" customFormat="1" ht="16.8" customHeight="1">
      <c r="A477" s="39"/>
      <c r="B477" s="45"/>
      <c r="C477" s="316" t="s">
        <v>4086</v>
      </c>
      <c r="D477" s="316" t="s">
        <v>4087</v>
      </c>
      <c r="E477" s="18" t="s">
        <v>229</v>
      </c>
      <c r="F477" s="317">
        <v>131.55199999999999</v>
      </c>
      <c r="G477" s="39"/>
      <c r="H477" s="45"/>
    </row>
    <row r="478" s="2" customFormat="1" ht="26.4" customHeight="1">
      <c r="A478" s="39"/>
      <c r="B478" s="45"/>
      <c r="C478" s="311" t="s">
        <v>125</v>
      </c>
      <c r="D478" s="311" t="s">
        <v>126</v>
      </c>
      <c r="E478" s="39"/>
      <c r="F478" s="39"/>
      <c r="G478" s="39"/>
      <c r="H478" s="45"/>
    </row>
    <row r="479" s="2" customFormat="1" ht="16.8" customHeight="1">
      <c r="A479" s="39"/>
      <c r="B479" s="45"/>
      <c r="C479" s="312" t="s">
        <v>143</v>
      </c>
      <c r="D479" s="313" t="s">
        <v>1</v>
      </c>
      <c r="E479" s="314" t="s">
        <v>1</v>
      </c>
      <c r="F479" s="315">
        <v>413.45400000000001</v>
      </c>
      <c r="G479" s="39"/>
      <c r="H479" s="45"/>
    </row>
    <row r="480" s="2" customFormat="1" ht="16.8" customHeight="1">
      <c r="A480" s="39"/>
      <c r="B480" s="45"/>
      <c r="C480" s="312" t="s">
        <v>3057</v>
      </c>
      <c r="D480" s="313" t="s">
        <v>1</v>
      </c>
      <c r="E480" s="314" t="s">
        <v>1</v>
      </c>
      <c r="F480" s="315">
        <v>17.010000000000002</v>
      </c>
      <c r="G480" s="39"/>
      <c r="H480" s="45"/>
    </row>
    <row r="481" s="2" customFormat="1" ht="16.8" customHeight="1">
      <c r="A481" s="39"/>
      <c r="B481" s="45"/>
      <c r="C481" s="316" t="s">
        <v>1</v>
      </c>
      <c r="D481" s="316" t="s">
        <v>4550</v>
      </c>
      <c r="E481" s="18" t="s">
        <v>1</v>
      </c>
      <c r="F481" s="317">
        <v>49.511000000000003</v>
      </c>
      <c r="G481" s="39"/>
      <c r="H481" s="45"/>
    </row>
    <row r="482" s="2" customFormat="1" ht="16.8" customHeight="1">
      <c r="A482" s="39"/>
      <c r="B482" s="45"/>
      <c r="C482" s="316" t="s">
        <v>1</v>
      </c>
      <c r="D482" s="316" t="s">
        <v>4074</v>
      </c>
      <c r="E482" s="18" t="s">
        <v>1</v>
      </c>
      <c r="F482" s="317">
        <v>-32.500999999999998</v>
      </c>
      <c r="G482" s="39"/>
      <c r="H482" s="45"/>
    </row>
    <row r="483" s="2" customFormat="1" ht="16.8" customHeight="1">
      <c r="A483" s="39"/>
      <c r="B483" s="45"/>
      <c r="C483" s="316" t="s">
        <v>3057</v>
      </c>
      <c r="D483" s="316" t="s">
        <v>237</v>
      </c>
      <c r="E483" s="18" t="s">
        <v>1</v>
      </c>
      <c r="F483" s="317">
        <v>17.010000000000002</v>
      </c>
      <c r="G483" s="39"/>
      <c r="H483" s="45"/>
    </row>
    <row r="484" s="2" customFormat="1" ht="16.8" customHeight="1">
      <c r="A484" s="39"/>
      <c r="B484" s="45"/>
      <c r="C484" s="318" t="s">
        <v>4870</v>
      </c>
      <c r="D484" s="39"/>
      <c r="E484" s="39"/>
      <c r="F484" s="39"/>
      <c r="G484" s="39"/>
      <c r="H484" s="45"/>
    </row>
    <row r="485" s="2" customFormat="1">
      <c r="A485" s="39"/>
      <c r="B485" s="45"/>
      <c r="C485" s="316" t="s">
        <v>2432</v>
      </c>
      <c r="D485" s="316" t="s">
        <v>2433</v>
      </c>
      <c r="E485" s="18" t="s">
        <v>229</v>
      </c>
      <c r="F485" s="317">
        <v>8.5050000000000008</v>
      </c>
      <c r="G485" s="39"/>
      <c r="H485" s="45"/>
    </row>
    <row r="486" s="2" customFormat="1">
      <c r="A486" s="39"/>
      <c r="B486" s="45"/>
      <c r="C486" s="316" t="s">
        <v>2437</v>
      </c>
      <c r="D486" s="316" t="s">
        <v>2438</v>
      </c>
      <c r="E486" s="18" t="s">
        <v>229</v>
      </c>
      <c r="F486" s="317">
        <v>85.049999999999997</v>
      </c>
      <c r="G486" s="39"/>
      <c r="H486" s="45"/>
    </row>
    <row r="487" s="2" customFormat="1">
      <c r="A487" s="39"/>
      <c r="B487" s="45"/>
      <c r="C487" s="316" t="s">
        <v>4078</v>
      </c>
      <c r="D487" s="316" t="s">
        <v>4079</v>
      </c>
      <c r="E487" s="18" t="s">
        <v>229</v>
      </c>
      <c r="F487" s="317">
        <v>8.5050000000000008</v>
      </c>
      <c r="G487" s="39"/>
      <c r="H487" s="45"/>
    </row>
    <row r="488" s="2" customFormat="1">
      <c r="A488" s="39"/>
      <c r="B488" s="45"/>
      <c r="C488" s="316" t="s">
        <v>4081</v>
      </c>
      <c r="D488" s="316" t="s">
        <v>4082</v>
      </c>
      <c r="E488" s="18" t="s">
        <v>229</v>
      </c>
      <c r="F488" s="317">
        <v>85.049999999999997</v>
      </c>
      <c r="G488" s="39"/>
      <c r="H488" s="45"/>
    </row>
    <row r="489" s="2" customFormat="1">
      <c r="A489" s="39"/>
      <c r="B489" s="45"/>
      <c r="C489" s="316" t="s">
        <v>2441</v>
      </c>
      <c r="D489" s="316" t="s">
        <v>2442</v>
      </c>
      <c r="E489" s="18" t="s">
        <v>332</v>
      </c>
      <c r="F489" s="317">
        <v>28.407</v>
      </c>
      <c r="G489" s="39"/>
      <c r="H489" s="45"/>
    </row>
    <row r="490" s="2" customFormat="1" ht="16.8" customHeight="1">
      <c r="A490" s="39"/>
      <c r="B490" s="45"/>
      <c r="C490" s="316" t="s">
        <v>2445</v>
      </c>
      <c r="D490" s="316" t="s">
        <v>2446</v>
      </c>
      <c r="E490" s="18" t="s">
        <v>229</v>
      </c>
      <c r="F490" s="317">
        <v>17.010000000000002</v>
      </c>
      <c r="G490" s="39"/>
      <c r="H490" s="45"/>
    </row>
    <row r="491" s="2" customFormat="1" ht="16.8" customHeight="1">
      <c r="A491" s="39"/>
      <c r="B491" s="45"/>
      <c r="C491" s="312" t="s">
        <v>3941</v>
      </c>
      <c r="D491" s="313" t="s">
        <v>1</v>
      </c>
      <c r="E491" s="314" t="s">
        <v>1</v>
      </c>
      <c r="F491" s="315">
        <v>10.08</v>
      </c>
      <c r="G491" s="39"/>
      <c r="H491" s="45"/>
    </row>
    <row r="492" s="2" customFormat="1" ht="16.8" customHeight="1">
      <c r="A492" s="39"/>
      <c r="B492" s="45"/>
      <c r="C492" s="316" t="s">
        <v>1</v>
      </c>
      <c r="D492" s="316" t="s">
        <v>4565</v>
      </c>
      <c r="E492" s="18" t="s">
        <v>1</v>
      </c>
      <c r="F492" s="317">
        <v>10.08</v>
      </c>
      <c r="G492" s="39"/>
      <c r="H492" s="45"/>
    </row>
    <row r="493" s="2" customFormat="1" ht="16.8" customHeight="1">
      <c r="A493" s="39"/>
      <c r="B493" s="45"/>
      <c r="C493" s="316" t="s">
        <v>3941</v>
      </c>
      <c r="D493" s="316" t="s">
        <v>237</v>
      </c>
      <c r="E493" s="18" t="s">
        <v>1</v>
      </c>
      <c r="F493" s="317">
        <v>10.08</v>
      </c>
      <c r="G493" s="39"/>
      <c r="H493" s="45"/>
    </row>
    <row r="494" s="2" customFormat="1" ht="16.8" customHeight="1">
      <c r="A494" s="39"/>
      <c r="B494" s="45"/>
      <c r="C494" s="318" t="s">
        <v>4870</v>
      </c>
      <c r="D494" s="39"/>
      <c r="E494" s="39"/>
      <c r="F494" s="39"/>
      <c r="G494" s="39"/>
      <c r="H494" s="45"/>
    </row>
    <row r="495" s="2" customFormat="1" ht="16.8" customHeight="1">
      <c r="A495" s="39"/>
      <c r="B495" s="45"/>
      <c r="C495" s="316" t="s">
        <v>2453</v>
      </c>
      <c r="D495" s="316" t="s">
        <v>2454</v>
      </c>
      <c r="E495" s="18" t="s">
        <v>229</v>
      </c>
      <c r="F495" s="317">
        <v>10.08</v>
      </c>
      <c r="G495" s="39"/>
      <c r="H495" s="45"/>
    </row>
    <row r="496" s="2" customFormat="1" ht="16.8" customHeight="1">
      <c r="A496" s="39"/>
      <c r="B496" s="45"/>
      <c r="C496" s="316" t="s">
        <v>2449</v>
      </c>
      <c r="D496" s="316" t="s">
        <v>2450</v>
      </c>
      <c r="E496" s="18" t="s">
        <v>229</v>
      </c>
      <c r="F496" s="317">
        <v>32.500999999999998</v>
      </c>
      <c r="G496" s="39"/>
      <c r="H496" s="45"/>
    </row>
    <row r="497" s="2" customFormat="1" ht="16.8" customHeight="1">
      <c r="A497" s="39"/>
      <c r="B497" s="45"/>
      <c r="C497" s="312" t="s">
        <v>3943</v>
      </c>
      <c r="D497" s="313" t="s">
        <v>1</v>
      </c>
      <c r="E497" s="314" t="s">
        <v>1</v>
      </c>
      <c r="F497" s="315">
        <v>2.8799999999999999</v>
      </c>
      <c r="G497" s="39"/>
      <c r="H497" s="45"/>
    </row>
    <row r="498" s="2" customFormat="1" ht="16.8" customHeight="1">
      <c r="A498" s="39"/>
      <c r="B498" s="45"/>
      <c r="C498" s="316" t="s">
        <v>1</v>
      </c>
      <c r="D498" s="316" t="s">
        <v>4569</v>
      </c>
      <c r="E498" s="18" t="s">
        <v>1</v>
      </c>
      <c r="F498" s="317">
        <v>2.8799999999999999</v>
      </c>
      <c r="G498" s="39"/>
      <c r="H498" s="45"/>
    </row>
    <row r="499" s="2" customFormat="1" ht="16.8" customHeight="1">
      <c r="A499" s="39"/>
      <c r="B499" s="45"/>
      <c r="C499" s="316" t="s">
        <v>3943</v>
      </c>
      <c r="D499" s="316" t="s">
        <v>237</v>
      </c>
      <c r="E499" s="18" t="s">
        <v>1</v>
      </c>
      <c r="F499" s="317">
        <v>2.8799999999999999</v>
      </c>
      <c r="G499" s="39"/>
      <c r="H499" s="45"/>
    </row>
    <row r="500" s="2" customFormat="1" ht="16.8" customHeight="1">
      <c r="A500" s="39"/>
      <c r="B500" s="45"/>
      <c r="C500" s="318" t="s">
        <v>4870</v>
      </c>
      <c r="D500" s="39"/>
      <c r="E500" s="39"/>
      <c r="F500" s="39"/>
      <c r="G500" s="39"/>
      <c r="H500" s="45"/>
    </row>
    <row r="501" s="2" customFormat="1" ht="16.8" customHeight="1">
      <c r="A501" s="39"/>
      <c r="B501" s="45"/>
      <c r="C501" s="316" t="s">
        <v>2461</v>
      </c>
      <c r="D501" s="316" t="s">
        <v>2462</v>
      </c>
      <c r="E501" s="18" t="s">
        <v>229</v>
      </c>
      <c r="F501" s="317">
        <v>2.8799999999999999</v>
      </c>
      <c r="G501" s="39"/>
      <c r="H501" s="45"/>
    </row>
    <row r="502" s="2" customFormat="1" ht="16.8" customHeight="1">
      <c r="A502" s="39"/>
      <c r="B502" s="45"/>
      <c r="C502" s="316" t="s">
        <v>2449</v>
      </c>
      <c r="D502" s="316" t="s">
        <v>2450</v>
      </c>
      <c r="E502" s="18" t="s">
        <v>229</v>
      </c>
      <c r="F502" s="317">
        <v>32.500999999999998</v>
      </c>
      <c r="G502" s="39"/>
      <c r="H502" s="45"/>
    </row>
    <row r="503" s="2" customFormat="1" ht="16.8" customHeight="1">
      <c r="A503" s="39"/>
      <c r="B503" s="45"/>
      <c r="C503" s="312" t="s">
        <v>3945</v>
      </c>
      <c r="D503" s="313" t="s">
        <v>1</v>
      </c>
      <c r="E503" s="314" t="s">
        <v>1</v>
      </c>
      <c r="F503" s="315">
        <v>67.040999999999997</v>
      </c>
      <c r="G503" s="39"/>
      <c r="H503" s="45"/>
    </row>
    <row r="504" s="2" customFormat="1" ht="16.8" customHeight="1">
      <c r="A504" s="39"/>
      <c r="B504" s="45"/>
      <c r="C504" s="312" t="s">
        <v>3642</v>
      </c>
      <c r="D504" s="313" t="s">
        <v>1</v>
      </c>
      <c r="E504" s="314" t="s">
        <v>1</v>
      </c>
      <c r="F504" s="315">
        <v>211.58600000000001</v>
      </c>
      <c r="G504" s="39"/>
      <c r="H504" s="45"/>
    </row>
    <row r="505" s="2" customFormat="1" ht="16.8" customHeight="1">
      <c r="A505" s="39"/>
      <c r="B505" s="45"/>
      <c r="C505" s="312" t="s">
        <v>170</v>
      </c>
      <c r="D505" s="313" t="s">
        <v>1</v>
      </c>
      <c r="E505" s="314" t="s">
        <v>1</v>
      </c>
      <c r="F505" s="315">
        <v>41.411000000000001</v>
      </c>
      <c r="G505" s="39"/>
      <c r="H505" s="45"/>
    </row>
    <row r="506" s="2" customFormat="1" ht="16.8" customHeight="1">
      <c r="A506" s="39"/>
      <c r="B506" s="45"/>
      <c r="C506" s="316" t="s">
        <v>1</v>
      </c>
      <c r="D506" s="316" t="s">
        <v>4531</v>
      </c>
      <c r="E506" s="18" t="s">
        <v>1</v>
      </c>
      <c r="F506" s="317">
        <v>0</v>
      </c>
      <c r="G506" s="39"/>
      <c r="H506" s="45"/>
    </row>
    <row r="507" s="2" customFormat="1" ht="16.8" customHeight="1">
      <c r="A507" s="39"/>
      <c r="B507" s="45"/>
      <c r="C507" s="316" t="s">
        <v>1</v>
      </c>
      <c r="D507" s="316" t="s">
        <v>4532</v>
      </c>
      <c r="E507" s="18" t="s">
        <v>1</v>
      </c>
      <c r="F507" s="317">
        <v>17.922000000000001</v>
      </c>
      <c r="G507" s="39"/>
      <c r="H507" s="45"/>
    </row>
    <row r="508" s="2" customFormat="1" ht="16.8" customHeight="1">
      <c r="A508" s="39"/>
      <c r="B508" s="45"/>
      <c r="C508" s="316" t="s">
        <v>1</v>
      </c>
      <c r="D508" s="316" t="s">
        <v>4533</v>
      </c>
      <c r="E508" s="18" t="s">
        <v>1</v>
      </c>
      <c r="F508" s="317">
        <v>23.489000000000001</v>
      </c>
      <c r="G508" s="39"/>
      <c r="H508" s="45"/>
    </row>
    <row r="509" s="2" customFormat="1" ht="16.8" customHeight="1">
      <c r="A509" s="39"/>
      <c r="B509" s="45"/>
      <c r="C509" s="316" t="s">
        <v>170</v>
      </c>
      <c r="D509" s="316" t="s">
        <v>237</v>
      </c>
      <c r="E509" s="18" t="s">
        <v>1</v>
      </c>
      <c r="F509" s="317">
        <v>41.411000000000001</v>
      </c>
      <c r="G509" s="39"/>
      <c r="H509" s="45"/>
    </row>
    <row r="510" s="2" customFormat="1" ht="16.8" customHeight="1">
      <c r="A510" s="39"/>
      <c r="B510" s="45"/>
      <c r="C510" s="318" t="s">
        <v>4870</v>
      </c>
      <c r="D510" s="39"/>
      <c r="E510" s="39"/>
      <c r="F510" s="39"/>
      <c r="G510" s="39"/>
      <c r="H510" s="45"/>
    </row>
    <row r="511" s="2" customFormat="1">
      <c r="A511" s="39"/>
      <c r="B511" s="45"/>
      <c r="C511" s="316" t="s">
        <v>3983</v>
      </c>
      <c r="D511" s="316" t="s">
        <v>3984</v>
      </c>
      <c r="E511" s="18" t="s">
        <v>229</v>
      </c>
      <c r="F511" s="317">
        <v>20.706</v>
      </c>
      <c r="G511" s="39"/>
      <c r="H511" s="45"/>
    </row>
    <row r="512" s="2" customFormat="1">
      <c r="A512" s="39"/>
      <c r="B512" s="45"/>
      <c r="C512" s="316" t="s">
        <v>4011</v>
      </c>
      <c r="D512" s="316" t="s">
        <v>4012</v>
      </c>
      <c r="E512" s="18" t="s">
        <v>229</v>
      </c>
      <c r="F512" s="317">
        <v>20.706</v>
      </c>
      <c r="G512" s="39"/>
      <c r="H512" s="45"/>
    </row>
    <row r="513" s="2" customFormat="1">
      <c r="A513" s="39"/>
      <c r="B513" s="45"/>
      <c r="C513" s="316" t="s">
        <v>2432</v>
      </c>
      <c r="D513" s="316" t="s">
        <v>2433</v>
      </c>
      <c r="E513" s="18" t="s">
        <v>229</v>
      </c>
      <c r="F513" s="317">
        <v>8.5050000000000008</v>
      </c>
      <c r="G513" s="39"/>
      <c r="H513" s="45"/>
    </row>
    <row r="514" s="2" customFormat="1" ht="16.8" customHeight="1">
      <c r="A514" s="39"/>
      <c r="B514" s="45"/>
      <c r="C514" s="316" t="s">
        <v>2449</v>
      </c>
      <c r="D514" s="316" t="s">
        <v>2450</v>
      </c>
      <c r="E514" s="18" t="s">
        <v>229</v>
      </c>
      <c r="F514" s="317">
        <v>32.500999999999998</v>
      </c>
      <c r="G514" s="39"/>
      <c r="H514" s="45"/>
    </row>
    <row r="515" s="2" customFormat="1" ht="16.8" customHeight="1">
      <c r="A515" s="39"/>
      <c r="B515" s="45"/>
      <c r="C515" s="312" t="s">
        <v>3643</v>
      </c>
      <c r="D515" s="313" t="s">
        <v>1</v>
      </c>
      <c r="E515" s="314" t="s">
        <v>1</v>
      </c>
      <c r="F515" s="315">
        <v>8.0999999999999996</v>
      </c>
      <c r="G515" s="39"/>
      <c r="H515" s="45"/>
    </row>
    <row r="516" s="2" customFormat="1" ht="16.8" customHeight="1">
      <c r="A516" s="39"/>
      <c r="B516" s="45"/>
      <c r="C516" s="316" t="s">
        <v>1</v>
      </c>
      <c r="D516" s="316" t="s">
        <v>4536</v>
      </c>
      <c r="E516" s="18" t="s">
        <v>1</v>
      </c>
      <c r="F516" s="317">
        <v>0</v>
      </c>
      <c r="G516" s="39"/>
      <c r="H516" s="45"/>
    </row>
    <row r="517" s="2" customFormat="1" ht="16.8" customHeight="1">
      <c r="A517" s="39"/>
      <c r="B517" s="45"/>
      <c r="C517" s="316" t="s">
        <v>1</v>
      </c>
      <c r="D517" s="316" t="s">
        <v>4537</v>
      </c>
      <c r="E517" s="18" t="s">
        <v>1</v>
      </c>
      <c r="F517" s="317">
        <v>4.0499999999999998</v>
      </c>
      <c r="G517" s="39"/>
      <c r="H517" s="45"/>
    </row>
    <row r="518" s="2" customFormat="1" ht="16.8" customHeight="1">
      <c r="A518" s="39"/>
      <c r="B518" s="45"/>
      <c r="C518" s="316" t="s">
        <v>1</v>
      </c>
      <c r="D518" s="316" t="s">
        <v>4538</v>
      </c>
      <c r="E518" s="18" t="s">
        <v>1</v>
      </c>
      <c r="F518" s="317">
        <v>0</v>
      </c>
      <c r="G518" s="39"/>
      <c r="H518" s="45"/>
    </row>
    <row r="519" s="2" customFormat="1" ht="16.8" customHeight="1">
      <c r="A519" s="39"/>
      <c r="B519" s="45"/>
      <c r="C519" s="316" t="s">
        <v>1</v>
      </c>
      <c r="D519" s="316" t="s">
        <v>4537</v>
      </c>
      <c r="E519" s="18" t="s">
        <v>1</v>
      </c>
      <c r="F519" s="317">
        <v>4.0499999999999998</v>
      </c>
      <c r="G519" s="39"/>
      <c r="H519" s="45"/>
    </row>
    <row r="520" s="2" customFormat="1" ht="16.8" customHeight="1">
      <c r="A520" s="39"/>
      <c r="B520" s="45"/>
      <c r="C520" s="316" t="s">
        <v>3643</v>
      </c>
      <c r="D520" s="316" t="s">
        <v>237</v>
      </c>
      <c r="E520" s="18" t="s">
        <v>1</v>
      </c>
      <c r="F520" s="317">
        <v>8.0999999999999996</v>
      </c>
      <c r="G520" s="39"/>
      <c r="H520" s="45"/>
    </row>
    <row r="521" s="2" customFormat="1" ht="16.8" customHeight="1">
      <c r="A521" s="39"/>
      <c r="B521" s="45"/>
      <c r="C521" s="318" t="s">
        <v>4870</v>
      </c>
      <c r="D521" s="39"/>
      <c r="E521" s="39"/>
      <c r="F521" s="39"/>
      <c r="G521" s="39"/>
      <c r="H521" s="45"/>
    </row>
    <row r="522" s="2" customFormat="1" ht="16.8" customHeight="1">
      <c r="A522" s="39"/>
      <c r="B522" s="45"/>
      <c r="C522" s="316" t="s">
        <v>3659</v>
      </c>
      <c r="D522" s="316" t="s">
        <v>3660</v>
      </c>
      <c r="E522" s="18" t="s">
        <v>229</v>
      </c>
      <c r="F522" s="317">
        <v>4.0499999999999998</v>
      </c>
      <c r="G522" s="39"/>
      <c r="H522" s="45"/>
    </row>
    <row r="523" s="2" customFormat="1" ht="16.8" customHeight="1">
      <c r="A523" s="39"/>
      <c r="B523" s="45"/>
      <c r="C523" s="316" t="s">
        <v>4393</v>
      </c>
      <c r="D523" s="316" t="s">
        <v>4394</v>
      </c>
      <c r="E523" s="18" t="s">
        <v>229</v>
      </c>
      <c r="F523" s="317">
        <v>4.0499999999999998</v>
      </c>
      <c r="G523" s="39"/>
      <c r="H523" s="45"/>
    </row>
    <row r="524" s="2" customFormat="1">
      <c r="A524" s="39"/>
      <c r="B524" s="45"/>
      <c r="C524" s="316" t="s">
        <v>2432</v>
      </c>
      <c r="D524" s="316" t="s">
        <v>2433</v>
      </c>
      <c r="E524" s="18" t="s">
        <v>229</v>
      </c>
      <c r="F524" s="317">
        <v>8.5050000000000008</v>
      </c>
      <c r="G524" s="39"/>
      <c r="H524" s="45"/>
    </row>
    <row r="525" s="2" customFormat="1" ht="16.8" customHeight="1">
      <c r="A525" s="39"/>
      <c r="B525" s="45"/>
      <c r="C525" s="316" t="s">
        <v>2449</v>
      </c>
      <c r="D525" s="316" t="s">
        <v>2450</v>
      </c>
      <c r="E525" s="18" t="s">
        <v>229</v>
      </c>
      <c r="F525" s="317">
        <v>32.500999999999998</v>
      </c>
      <c r="G525" s="39"/>
      <c r="H525" s="45"/>
    </row>
    <row r="526" s="2" customFormat="1" ht="16.8" customHeight="1">
      <c r="A526" s="39"/>
      <c r="B526" s="45"/>
      <c r="C526" s="312" t="s">
        <v>4021</v>
      </c>
      <c r="D526" s="313" t="s">
        <v>1</v>
      </c>
      <c r="E526" s="314" t="s">
        <v>1</v>
      </c>
      <c r="F526" s="315">
        <v>60.307000000000002</v>
      </c>
      <c r="G526" s="39"/>
      <c r="H526" s="45"/>
    </row>
    <row r="527" s="2" customFormat="1" ht="16.8" customHeight="1">
      <c r="A527" s="39"/>
      <c r="B527" s="45"/>
      <c r="C527" s="312" t="s">
        <v>4024</v>
      </c>
      <c r="D527" s="313" t="s">
        <v>1</v>
      </c>
      <c r="E527" s="314" t="s">
        <v>1</v>
      </c>
      <c r="F527" s="315">
        <v>5.3799999999999999</v>
      </c>
      <c r="G527" s="39"/>
      <c r="H527" s="45"/>
    </row>
    <row r="528" s="2" customFormat="1" ht="16.8" customHeight="1">
      <c r="A528" s="39"/>
      <c r="B528" s="45"/>
      <c r="C528" s="312" t="s">
        <v>3645</v>
      </c>
      <c r="D528" s="313" t="s">
        <v>1</v>
      </c>
      <c r="E528" s="314" t="s">
        <v>1</v>
      </c>
      <c r="F528" s="315">
        <v>32.500999999999998</v>
      </c>
      <c r="G528" s="39"/>
      <c r="H528" s="45"/>
    </row>
    <row r="529" s="2" customFormat="1" ht="16.8" customHeight="1">
      <c r="A529" s="39"/>
      <c r="B529" s="45"/>
      <c r="C529" s="316" t="s">
        <v>1</v>
      </c>
      <c r="D529" s="316" t="s">
        <v>4550</v>
      </c>
      <c r="E529" s="18" t="s">
        <v>1</v>
      </c>
      <c r="F529" s="317">
        <v>49.511000000000003</v>
      </c>
      <c r="G529" s="39"/>
      <c r="H529" s="45"/>
    </row>
    <row r="530" s="2" customFormat="1" ht="16.8" customHeight="1">
      <c r="A530" s="39"/>
      <c r="B530" s="45"/>
      <c r="C530" s="316" t="s">
        <v>1</v>
      </c>
      <c r="D530" s="316" t="s">
        <v>4559</v>
      </c>
      <c r="E530" s="18" t="s">
        <v>1</v>
      </c>
      <c r="F530" s="317">
        <v>-17.010000000000002</v>
      </c>
      <c r="G530" s="39"/>
      <c r="H530" s="45"/>
    </row>
    <row r="531" s="2" customFormat="1" ht="16.8" customHeight="1">
      <c r="A531" s="39"/>
      <c r="B531" s="45"/>
      <c r="C531" s="316" t="s">
        <v>3645</v>
      </c>
      <c r="D531" s="316" t="s">
        <v>237</v>
      </c>
      <c r="E531" s="18" t="s">
        <v>1</v>
      </c>
      <c r="F531" s="317">
        <v>32.500999999999998</v>
      </c>
      <c r="G531" s="39"/>
      <c r="H531" s="45"/>
    </row>
    <row r="532" s="2" customFormat="1" ht="16.8" customHeight="1">
      <c r="A532" s="39"/>
      <c r="B532" s="45"/>
      <c r="C532" s="318" t="s">
        <v>4870</v>
      </c>
      <c r="D532" s="39"/>
      <c r="E532" s="39"/>
      <c r="F532" s="39"/>
      <c r="G532" s="39"/>
      <c r="H532" s="45"/>
    </row>
    <row r="533" s="2" customFormat="1" ht="16.8" customHeight="1">
      <c r="A533" s="39"/>
      <c r="B533" s="45"/>
      <c r="C533" s="316" t="s">
        <v>2449</v>
      </c>
      <c r="D533" s="316" t="s">
        <v>2450</v>
      </c>
      <c r="E533" s="18" t="s">
        <v>229</v>
      </c>
      <c r="F533" s="317">
        <v>32.500999999999998</v>
      </c>
      <c r="G533" s="39"/>
      <c r="H533" s="45"/>
    </row>
    <row r="534" s="2" customFormat="1" ht="16.8" customHeight="1">
      <c r="A534" s="39"/>
      <c r="B534" s="45"/>
      <c r="C534" s="316" t="s">
        <v>4064</v>
      </c>
      <c r="D534" s="316" t="s">
        <v>4065</v>
      </c>
      <c r="E534" s="18" t="s">
        <v>229</v>
      </c>
      <c r="F534" s="317">
        <v>32.500999999999998</v>
      </c>
      <c r="G534" s="39"/>
      <c r="H534" s="45"/>
    </row>
    <row r="535" s="2" customFormat="1" ht="16.8" customHeight="1">
      <c r="A535" s="39"/>
      <c r="B535" s="45"/>
      <c r="C535" s="316" t="s">
        <v>4069</v>
      </c>
      <c r="D535" s="316" t="s">
        <v>4070</v>
      </c>
      <c r="E535" s="18" t="s">
        <v>229</v>
      </c>
      <c r="F535" s="317">
        <v>32.500999999999998</v>
      </c>
      <c r="G535" s="39"/>
      <c r="H535" s="45"/>
    </row>
    <row r="536" s="2" customFormat="1">
      <c r="A536" s="39"/>
      <c r="B536" s="45"/>
      <c r="C536" s="316" t="s">
        <v>2432</v>
      </c>
      <c r="D536" s="316" t="s">
        <v>2433</v>
      </c>
      <c r="E536" s="18" t="s">
        <v>229</v>
      </c>
      <c r="F536" s="317">
        <v>8.5050000000000008</v>
      </c>
      <c r="G536" s="39"/>
      <c r="H536" s="45"/>
    </row>
    <row r="537" s="2" customFormat="1" ht="16.8" customHeight="1">
      <c r="A537" s="39"/>
      <c r="B537" s="45"/>
      <c r="C537" s="316" t="s">
        <v>271</v>
      </c>
      <c r="D537" s="316" t="s">
        <v>272</v>
      </c>
      <c r="E537" s="18" t="s">
        <v>229</v>
      </c>
      <c r="F537" s="317">
        <v>16.251000000000001</v>
      </c>
      <c r="G537" s="39"/>
      <c r="H537" s="45"/>
    </row>
    <row r="538" s="2" customFormat="1" ht="16.8" customHeight="1">
      <c r="A538" s="39"/>
      <c r="B538" s="45"/>
      <c r="C538" s="316" t="s">
        <v>4086</v>
      </c>
      <c r="D538" s="316" t="s">
        <v>4087</v>
      </c>
      <c r="E538" s="18" t="s">
        <v>229</v>
      </c>
      <c r="F538" s="317">
        <v>16.251000000000001</v>
      </c>
      <c r="G538" s="39"/>
      <c r="H538" s="45"/>
    </row>
    <row r="539" s="2" customFormat="1" ht="16.8" customHeight="1">
      <c r="A539" s="39"/>
      <c r="B539" s="45"/>
      <c r="C539" s="312" t="s">
        <v>4523</v>
      </c>
      <c r="D539" s="313" t="s">
        <v>1</v>
      </c>
      <c r="E539" s="314" t="s">
        <v>1</v>
      </c>
      <c r="F539" s="315">
        <v>4.0499999999999998</v>
      </c>
      <c r="G539" s="39"/>
      <c r="H539" s="45"/>
    </row>
    <row r="540" s="2" customFormat="1" ht="16.8" customHeight="1">
      <c r="A540" s="39"/>
      <c r="B540" s="45"/>
      <c r="C540" s="316" t="s">
        <v>1</v>
      </c>
      <c r="D540" s="316" t="s">
        <v>4536</v>
      </c>
      <c r="E540" s="18" t="s">
        <v>1</v>
      </c>
      <c r="F540" s="317">
        <v>0</v>
      </c>
      <c r="G540" s="39"/>
      <c r="H540" s="45"/>
    </row>
    <row r="541" s="2" customFormat="1" ht="16.8" customHeight="1">
      <c r="A541" s="39"/>
      <c r="B541" s="45"/>
      <c r="C541" s="316" t="s">
        <v>4523</v>
      </c>
      <c r="D541" s="316" t="s">
        <v>4537</v>
      </c>
      <c r="E541" s="18" t="s">
        <v>1</v>
      </c>
      <c r="F541" s="317">
        <v>4.0499999999999998</v>
      </c>
      <c r="G541" s="39"/>
      <c r="H541" s="45"/>
    </row>
    <row r="542" s="2" customFormat="1" ht="16.8" customHeight="1">
      <c r="A542" s="39"/>
      <c r="B542" s="45"/>
      <c r="C542" s="318" t="s">
        <v>4870</v>
      </c>
      <c r="D542" s="39"/>
      <c r="E542" s="39"/>
      <c r="F542" s="39"/>
      <c r="G542" s="39"/>
      <c r="H542" s="45"/>
    </row>
    <row r="543" s="2" customFormat="1" ht="16.8" customHeight="1">
      <c r="A543" s="39"/>
      <c r="B543" s="45"/>
      <c r="C543" s="316" t="s">
        <v>2449</v>
      </c>
      <c r="D543" s="316" t="s">
        <v>2450</v>
      </c>
      <c r="E543" s="18" t="s">
        <v>229</v>
      </c>
      <c r="F543" s="317">
        <v>4.0499999999999998</v>
      </c>
      <c r="G543" s="39"/>
      <c r="H543" s="45"/>
    </row>
    <row r="544" s="2" customFormat="1" ht="16.8" customHeight="1">
      <c r="A544" s="39"/>
      <c r="B544" s="45"/>
      <c r="C544" s="316" t="s">
        <v>2449</v>
      </c>
      <c r="D544" s="316" t="s">
        <v>2450</v>
      </c>
      <c r="E544" s="18" t="s">
        <v>229</v>
      </c>
      <c r="F544" s="317">
        <v>32.500999999999998</v>
      </c>
      <c r="G544" s="39"/>
      <c r="H544" s="45"/>
    </row>
    <row r="545" s="2" customFormat="1" ht="26.4" customHeight="1">
      <c r="A545" s="39"/>
      <c r="B545" s="45"/>
      <c r="C545" s="311" t="s">
        <v>128</v>
      </c>
      <c r="D545" s="311" t="s">
        <v>129</v>
      </c>
      <c r="E545" s="39"/>
      <c r="F545" s="39"/>
      <c r="G545" s="39"/>
      <c r="H545" s="45"/>
    </row>
    <row r="546" s="2" customFormat="1" ht="16.8" customHeight="1">
      <c r="A546" s="39"/>
      <c r="B546" s="45"/>
      <c r="C546" s="312" t="s">
        <v>4021</v>
      </c>
      <c r="D546" s="313" t="s">
        <v>1</v>
      </c>
      <c r="E546" s="314" t="s">
        <v>1</v>
      </c>
      <c r="F546" s="315">
        <v>7.2000000000000002</v>
      </c>
      <c r="G546" s="39"/>
      <c r="H546" s="45"/>
    </row>
    <row r="547" s="2" customFormat="1" ht="16.8" customHeight="1">
      <c r="A547" s="39"/>
      <c r="B547" s="45"/>
      <c r="C547" s="316" t="s">
        <v>1</v>
      </c>
      <c r="D547" s="316" t="s">
        <v>4661</v>
      </c>
      <c r="E547" s="18" t="s">
        <v>1</v>
      </c>
      <c r="F547" s="317">
        <v>0</v>
      </c>
      <c r="G547" s="39"/>
      <c r="H547" s="45"/>
    </row>
    <row r="548" s="2" customFormat="1" ht="16.8" customHeight="1">
      <c r="A548" s="39"/>
      <c r="B548" s="45"/>
      <c r="C548" s="316" t="s">
        <v>4021</v>
      </c>
      <c r="D548" s="316" t="s">
        <v>4658</v>
      </c>
      <c r="E548" s="18" t="s">
        <v>1</v>
      </c>
      <c r="F548" s="317">
        <v>7.2000000000000002</v>
      </c>
      <c r="G548" s="39"/>
      <c r="H548" s="45"/>
    </row>
    <row r="549" s="2" customFormat="1" ht="16.8" customHeight="1">
      <c r="A549" s="39"/>
      <c r="B549" s="45"/>
      <c r="C549" s="318" t="s">
        <v>4870</v>
      </c>
      <c r="D549" s="39"/>
      <c r="E549" s="39"/>
      <c r="F549" s="39"/>
      <c r="G549" s="39"/>
      <c r="H549" s="45"/>
    </row>
    <row r="550" s="2" customFormat="1" ht="16.8" customHeight="1">
      <c r="A550" s="39"/>
      <c r="B550" s="45"/>
      <c r="C550" s="316" t="s">
        <v>3659</v>
      </c>
      <c r="D550" s="316" t="s">
        <v>3660</v>
      </c>
      <c r="E550" s="18" t="s">
        <v>229</v>
      </c>
      <c r="F550" s="317">
        <v>3.6000000000000001</v>
      </c>
      <c r="G550" s="39"/>
      <c r="H550" s="45"/>
    </row>
    <row r="551" s="2" customFormat="1" ht="16.8" customHeight="1">
      <c r="A551" s="39"/>
      <c r="B551" s="45"/>
      <c r="C551" s="316" t="s">
        <v>4393</v>
      </c>
      <c r="D551" s="316" t="s">
        <v>4394</v>
      </c>
      <c r="E551" s="18" t="s">
        <v>229</v>
      </c>
      <c r="F551" s="317">
        <v>3.6000000000000001</v>
      </c>
      <c r="G551" s="39"/>
      <c r="H551" s="45"/>
    </row>
    <row r="552" s="2" customFormat="1">
      <c r="A552" s="39"/>
      <c r="B552" s="45"/>
      <c r="C552" s="316" t="s">
        <v>2432</v>
      </c>
      <c r="D552" s="316" t="s">
        <v>2433</v>
      </c>
      <c r="E552" s="18" t="s">
        <v>229</v>
      </c>
      <c r="F552" s="317">
        <v>3.6000000000000001</v>
      </c>
      <c r="G552" s="39"/>
      <c r="H552" s="45"/>
    </row>
    <row r="553" s="2" customFormat="1">
      <c r="A553" s="39"/>
      <c r="B553" s="45"/>
      <c r="C553" s="316" t="s">
        <v>2437</v>
      </c>
      <c r="D553" s="316" t="s">
        <v>2438</v>
      </c>
      <c r="E553" s="18" t="s">
        <v>229</v>
      </c>
      <c r="F553" s="317">
        <v>36</v>
      </c>
      <c r="G553" s="39"/>
      <c r="H553" s="45"/>
    </row>
    <row r="554" s="2" customFormat="1">
      <c r="A554" s="39"/>
      <c r="B554" s="45"/>
      <c r="C554" s="316" t="s">
        <v>4078</v>
      </c>
      <c r="D554" s="316" t="s">
        <v>4079</v>
      </c>
      <c r="E554" s="18" t="s">
        <v>229</v>
      </c>
      <c r="F554" s="317">
        <v>3.6000000000000001</v>
      </c>
      <c r="G554" s="39"/>
      <c r="H554" s="45"/>
    </row>
    <row r="555" s="2" customFormat="1">
      <c r="A555" s="39"/>
      <c r="B555" s="45"/>
      <c r="C555" s="316" t="s">
        <v>4081</v>
      </c>
      <c r="D555" s="316" t="s">
        <v>4082</v>
      </c>
      <c r="E555" s="18" t="s">
        <v>229</v>
      </c>
      <c r="F555" s="317">
        <v>36</v>
      </c>
      <c r="G555" s="39"/>
      <c r="H555" s="45"/>
    </row>
    <row r="556" s="2" customFormat="1">
      <c r="A556" s="39"/>
      <c r="B556" s="45"/>
      <c r="C556" s="316" t="s">
        <v>2441</v>
      </c>
      <c r="D556" s="316" t="s">
        <v>2442</v>
      </c>
      <c r="E556" s="18" t="s">
        <v>332</v>
      </c>
      <c r="F556" s="317">
        <v>14.4</v>
      </c>
      <c r="G556" s="39"/>
      <c r="H556" s="45"/>
    </row>
    <row r="557" s="2" customFormat="1" ht="16.8" customHeight="1">
      <c r="A557" s="39"/>
      <c r="B557" s="45"/>
      <c r="C557" s="316" t="s">
        <v>2445</v>
      </c>
      <c r="D557" s="316" t="s">
        <v>2446</v>
      </c>
      <c r="E557" s="18" t="s">
        <v>229</v>
      </c>
      <c r="F557" s="317">
        <v>7.2000000000000002</v>
      </c>
      <c r="G557" s="39"/>
      <c r="H557" s="45"/>
    </row>
    <row r="558" s="2" customFormat="1" ht="16.8" customHeight="1">
      <c r="A558" s="39"/>
      <c r="B558" s="45"/>
      <c r="C558" s="316" t="s">
        <v>2449</v>
      </c>
      <c r="D558" s="316" t="s">
        <v>2450</v>
      </c>
      <c r="E558" s="18" t="s">
        <v>229</v>
      </c>
      <c r="F558" s="317">
        <v>14.4</v>
      </c>
      <c r="G558" s="39"/>
      <c r="H558" s="45"/>
    </row>
    <row r="559" s="2" customFormat="1" ht="16.8" customHeight="1">
      <c r="A559" s="39"/>
      <c r="B559" s="45"/>
      <c r="C559" s="316" t="s">
        <v>4131</v>
      </c>
      <c r="D559" s="316" t="s">
        <v>4132</v>
      </c>
      <c r="E559" s="18" t="s">
        <v>332</v>
      </c>
      <c r="F559" s="317">
        <v>14.4</v>
      </c>
      <c r="G559" s="39"/>
      <c r="H559" s="45"/>
    </row>
    <row r="560" s="2" customFormat="1" ht="16.8" customHeight="1">
      <c r="A560" s="39"/>
      <c r="B560" s="45"/>
      <c r="C560" s="312" t="s">
        <v>4024</v>
      </c>
      <c r="D560" s="313" t="s">
        <v>1</v>
      </c>
      <c r="E560" s="314" t="s">
        <v>1</v>
      </c>
      <c r="F560" s="315">
        <v>7.2000000000000002</v>
      </c>
      <c r="G560" s="39"/>
      <c r="H560" s="45"/>
    </row>
    <row r="561" s="2" customFormat="1" ht="16.8" customHeight="1">
      <c r="A561" s="39"/>
      <c r="B561" s="45"/>
      <c r="C561" s="316" t="s">
        <v>1</v>
      </c>
      <c r="D561" s="316" t="s">
        <v>4657</v>
      </c>
      <c r="E561" s="18" t="s">
        <v>1</v>
      </c>
      <c r="F561" s="317">
        <v>0</v>
      </c>
      <c r="G561" s="39"/>
      <c r="H561" s="45"/>
    </row>
    <row r="562" s="2" customFormat="1" ht="16.8" customHeight="1">
      <c r="A562" s="39"/>
      <c r="B562" s="45"/>
      <c r="C562" s="316" t="s">
        <v>4024</v>
      </c>
      <c r="D562" s="316" t="s">
        <v>4658</v>
      </c>
      <c r="E562" s="18" t="s">
        <v>1</v>
      </c>
      <c r="F562" s="317">
        <v>7.2000000000000002</v>
      </c>
      <c r="G562" s="39"/>
      <c r="H562" s="45"/>
    </row>
    <row r="563" s="2" customFormat="1" ht="16.8" customHeight="1">
      <c r="A563" s="39"/>
      <c r="B563" s="45"/>
      <c r="C563" s="318" t="s">
        <v>4870</v>
      </c>
      <c r="D563" s="39"/>
      <c r="E563" s="39"/>
      <c r="F563" s="39"/>
      <c r="G563" s="39"/>
      <c r="H563" s="45"/>
    </row>
    <row r="564" s="2" customFormat="1">
      <c r="A564" s="39"/>
      <c r="B564" s="45"/>
      <c r="C564" s="316" t="s">
        <v>4654</v>
      </c>
      <c r="D564" s="316" t="s">
        <v>4655</v>
      </c>
      <c r="E564" s="18" t="s">
        <v>229</v>
      </c>
      <c r="F564" s="317">
        <v>3.6000000000000001</v>
      </c>
      <c r="G564" s="39"/>
      <c r="H564" s="45"/>
    </row>
    <row r="565" s="2" customFormat="1">
      <c r="A565" s="39"/>
      <c r="B565" s="45"/>
      <c r="C565" s="316" t="s">
        <v>4663</v>
      </c>
      <c r="D565" s="316" t="s">
        <v>4664</v>
      </c>
      <c r="E565" s="18" t="s">
        <v>229</v>
      </c>
      <c r="F565" s="317">
        <v>3.6000000000000001</v>
      </c>
      <c r="G565" s="39"/>
      <c r="H565" s="45"/>
    </row>
    <row r="566" s="2" customFormat="1" ht="16.8" customHeight="1">
      <c r="A566" s="39"/>
      <c r="B566" s="45"/>
      <c r="C566" s="316" t="s">
        <v>2449</v>
      </c>
      <c r="D566" s="316" t="s">
        <v>2450</v>
      </c>
      <c r="E566" s="18" t="s">
        <v>229</v>
      </c>
      <c r="F566" s="317">
        <v>14.4</v>
      </c>
      <c r="G566" s="39"/>
      <c r="H566" s="45"/>
    </row>
    <row r="567" s="2" customFormat="1" ht="26.4" customHeight="1">
      <c r="A567" s="39"/>
      <c r="B567" s="45"/>
      <c r="C567" s="311" t="s">
        <v>137</v>
      </c>
      <c r="D567" s="311" t="s">
        <v>138</v>
      </c>
      <c r="E567" s="39"/>
      <c r="F567" s="39"/>
      <c r="G567" s="39"/>
      <c r="H567" s="45"/>
    </row>
    <row r="568" s="2" customFormat="1" ht="16.8" customHeight="1">
      <c r="A568" s="39"/>
      <c r="B568" s="45"/>
      <c r="C568" s="312" t="s">
        <v>4872</v>
      </c>
      <c r="D568" s="313" t="s">
        <v>1</v>
      </c>
      <c r="E568" s="314" t="s">
        <v>1</v>
      </c>
      <c r="F568" s="315">
        <v>382</v>
      </c>
      <c r="G568" s="39"/>
      <c r="H568" s="45"/>
    </row>
    <row r="569" s="2" customFormat="1" ht="16.8" customHeight="1">
      <c r="A569" s="39"/>
      <c r="B569" s="45"/>
      <c r="C569" s="312" t="s">
        <v>4744</v>
      </c>
      <c r="D569" s="313" t="s">
        <v>1</v>
      </c>
      <c r="E569" s="314" t="s">
        <v>1</v>
      </c>
      <c r="F569" s="315">
        <v>940</v>
      </c>
      <c r="G569" s="39"/>
      <c r="H569" s="45"/>
    </row>
    <row r="570" s="2" customFormat="1" ht="16.8" customHeight="1">
      <c r="A570" s="39"/>
      <c r="B570" s="45"/>
      <c r="C570" s="316" t="s">
        <v>4744</v>
      </c>
      <c r="D570" s="316" t="s">
        <v>4814</v>
      </c>
      <c r="E570" s="18" t="s">
        <v>1</v>
      </c>
      <c r="F570" s="317">
        <v>940</v>
      </c>
      <c r="G570" s="39"/>
      <c r="H570" s="45"/>
    </row>
    <row r="571" s="2" customFormat="1" ht="16.8" customHeight="1">
      <c r="A571" s="39"/>
      <c r="B571" s="45"/>
      <c r="C571" s="318" t="s">
        <v>4870</v>
      </c>
      <c r="D571" s="39"/>
      <c r="E571" s="39"/>
      <c r="F571" s="39"/>
      <c r="G571" s="39"/>
      <c r="H571" s="45"/>
    </row>
    <row r="572" s="2" customFormat="1" ht="16.8" customHeight="1">
      <c r="A572" s="39"/>
      <c r="B572" s="45"/>
      <c r="C572" s="316" t="s">
        <v>4811</v>
      </c>
      <c r="D572" s="316" t="s">
        <v>4812</v>
      </c>
      <c r="E572" s="18" t="s">
        <v>296</v>
      </c>
      <c r="F572" s="317">
        <v>940</v>
      </c>
      <c r="G572" s="39"/>
      <c r="H572" s="45"/>
    </row>
    <row r="573" s="2" customFormat="1">
      <c r="A573" s="39"/>
      <c r="B573" s="45"/>
      <c r="C573" s="316" t="s">
        <v>4803</v>
      </c>
      <c r="D573" s="316" t="s">
        <v>4804</v>
      </c>
      <c r="E573" s="18" t="s">
        <v>229</v>
      </c>
      <c r="F573" s="317">
        <v>141</v>
      </c>
      <c r="G573" s="39"/>
      <c r="H573" s="45"/>
    </row>
    <row r="574" s="2" customFormat="1" ht="16.8" customHeight="1">
      <c r="A574" s="39"/>
      <c r="B574" s="45"/>
      <c r="C574" s="316" t="s">
        <v>4807</v>
      </c>
      <c r="D574" s="316" t="s">
        <v>4808</v>
      </c>
      <c r="E574" s="18" t="s">
        <v>229</v>
      </c>
      <c r="F574" s="317">
        <v>141</v>
      </c>
      <c r="G574" s="39"/>
      <c r="H574" s="45"/>
    </row>
    <row r="575" s="2" customFormat="1" ht="16.8" customHeight="1">
      <c r="A575" s="39"/>
      <c r="B575" s="45"/>
      <c r="C575" s="316" t="s">
        <v>4815</v>
      </c>
      <c r="D575" s="316" t="s">
        <v>4816</v>
      </c>
      <c r="E575" s="18" t="s">
        <v>296</v>
      </c>
      <c r="F575" s="317">
        <v>940</v>
      </c>
      <c r="G575" s="39"/>
      <c r="H575" s="45"/>
    </row>
    <row r="576" s="2" customFormat="1" ht="16.8" customHeight="1">
      <c r="A576" s="39"/>
      <c r="B576" s="45"/>
      <c r="C576" s="312" t="s">
        <v>4876</v>
      </c>
      <c r="D576" s="313" t="s">
        <v>1</v>
      </c>
      <c r="E576" s="314" t="s">
        <v>1</v>
      </c>
      <c r="F576" s="315">
        <v>5882.5</v>
      </c>
      <c r="G576" s="39"/>
      <c r="H576" s="45"/>
    </row>
    <row r="577" s="2" customFormat="1" ht="16.8" customHeight="1">
      <c r="A577" s="39"/>
      <c r="B577" s="45"/>
      <c r="C577" s="318" t="s">
        <v>4870</v>
      </c>
      <c r="D577" s="39"/>
      <c r="E577" s="39"/>
      <c r="F577" s="39"/>
      <c r="G577" s="39"/>
      <c r="H577" s="45"/>
    </row>
    <row r="578" s="2" customFormat="1">
      <c r="A578" s="39"/>
      <c r="B578" s="45"/>
      <c r="C578" s="316" t="s">
        <v>4840</v>
      </c>
      <c r="D578" s="316" t="s">
        <v>4841</v>
      </c>
      <c r="E578" s="18" t="s">
        <v>296</v>
      </c>
      <c r="F578" s="317">
        <v>940</v>
      </c>
      <c r="G578" s="39"/>
      <c r="H578" s="45"/>
    </row>
    <row r="579" s="2" customFormat="1" ht="7.44" customHeight="1">
      <c r="A579" s="39"/>
      <c r="B579" s="181"/>
      <c r="C579" s="182"/>
      <c r="D579" s="182"/>
      <c r="E579" s="182"/>
      <c r="F579" s="182"/>
      <c r="G579" s="182"/>
      <c r="H579" s="45"/>
    </row>
    <row r="580" s="2" customFormat="1">
      <c r="A580" s="39"/>
      <c r="B580" s="39"/>
      <c r="C580" s="39"/>
      <c r="D580" s="39"/>
      <c r="E580" s="39"/>
      <c r="F580" s="39"/>
      <c r="G580" s="39"/>
      <c r="H580" s="39"/>
    </row>
  </sheetData>
  <sheetProtection sheet="1" formatColumns="0" formatRows="0" objects="1" scenarios="1" spinCount="100000" saltValue="Bu8gZYPiIDYMYENcSa5DSAURWcW+t2vc91oiXr9qUODdrEwN2z9duA7tqwQNZ2jyQILwv8Pky/9XAg75GkCB8w==" hashValue="lkCU9wdaLkY8AhHjZGF4qGw1Cq3ikooIIdTN9jfKAvcznaeHvPKXobZqWUvruaYYdsGTX9UKANuOKeG0YftIu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Stanislav Fajfr</dc:creator>
  <cp:lastModifiedBy>Stanislav Fajfr</cp:lastModifiedBy>
  <dcterms:created xsi:type="dcterms:W3CDTF">2024-10-20T10:22:28Z</dcterms:created>
  <dcterms:modified xsi:type="dcterms:W3CDTF">2024-10-20T10:22:47Z</dcterms:modified>
</cp:coreProperties>
</file>