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eskovjanovairena\Documents\2 veřejné zakázky\2_PODLIMITNÍ\2025\1 ZŠ Šafařka - multifunkční centrum\03 POCITACE\4 vysvětlení\3\"/>
    </mc:Choice>
  </mc:AlternateContent>
  <bookViews>
    <workbookView xWindow="0" yWindow="0" windowWidth="28800" windowHeight="12300" firstSheet="1" activeTab="1"/>
  </bookViews>
  <sheets>
    <sheet name="Rekapitulace stavby" sheetId="1" state="veryHidden" r:id="rId1"/>
    <sheet name="03 - PC a SW" sheetId="2" r:id="rId2"/>
  </sheets>
  <definedNames>
    <definedName name="_xlnm._FilterDatabase" localSheetId="1" hidden="1">'03 - PC a SW'!$C$117:$K$470</definedName>
    <definedName name="_xlnm.Print_Titles" localSheetId="1">'03 - PC a SW'!$117:$117</definedName>
    <definedName name="_xlnm.Print_Titles" localSheetId="0">'Rekapitulace stavby'!$92:$92</definedName>
    <definedName name="_xlnm.Print_Area" localSheetId="1">'03 - PC a SW'!$C$4:$J$76,'03 - PC a SW'!$C$82:$J$99,'03 - PC a SW'!$C$105:$J$470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/>
  <c r="BI464" i="2"/>
  <c r="BH464" i="2"/>
  <c r="BG464" i="2"/>
  <c r="BF464" i="2"/>
  <c r="T464" i="2"/>
  <c r="R464" i="2"/>
  <c r="P464" i="2"/>
  <c r="BI458" i="2"/>
  <c r="BH458" i="2"/>
  <c r="BG458" i="2"/>
  <c r="BF458" i="2"/>
  <c r="T458" i="2"/>
  <c r="R458" i="2"/>
  <c r="P458" i="2"/>
  <c r="BI452" i="2"/>
  <c r="BH452" i="2"/>
  <c r="BG452" i="2"/>
  <c r="BF452" i="2"/>
  <c r="T452" i="2"/>
  <c r="R452" i="2"/>
  <c r="P452" i="2"/>
  <c r="BI448" i="2"/>
  <c r="BH448" i="2"/>
  <c r="BG448" i="2"/>
  <c r="BF448" i="2"/>
  <c r="T448" i="2"/>
  <c r="R448" i="2"/>
  <c r="P448" i="2"/>
  <c r="BI444" i="2"/>
  <c r="BH444" i="2"/>
  <c r="BG444" i="2"/>
  <c r="BF444" i="2"/>
  <c r="T444" i="2"/>
  <c r="R444" i="2"/>
  <c r="P444" i="2"/>
  <c r="BI440" i="2"/>
  <c r="BH440" i="2"/>
  <c r="BG440" i="2"/>
  <c r="BF440" i="2"/>
  <c r="T440" i="2"/>
  <c r="R440" i="2"/>
  <c r="P440" i="2"/>
  <c r="BI436" i="2"/>
  <c r="BH436" i="2"/>
  <c r="BG436" i="2"/>
  <c r="BF436" i="2"/>
  <c r="T436" i="2"/>
  <c r="R436" i="2"/>
  <c r="P436" i="2"/>
  <c r="BI432" i="2"/>
  <c r="BH432" i="2"/>
  <c r="BG432" i="2"/>
  <c r="BF432" i="2"/>
  <c r="T432" i="2"/>
  <c r="R432" i="2"/>
  <c r="P432" i="2"/>
  <c r="BI428" i="2"/>
  <c r="BH428" i="2"/>
  <c r="BG428" i="2"/>
  <c r="BF428" i="2"/>
  <c r="T428" i="2"/>
  <c r="R428" i="2"/>
  <c r="P428" i="2"/>
  <c r="BI424" i="2"/>
  <c r="BH424" i="2"/>
  <c r="BG424" i="2"/>
  <c r="BF424" i="2"/>
  <c r="T424" i="2"/>
  <c r="R424" i="2"/>
  <c r="P424" i="2"/>
  <c r="BI420" i="2"/>
  <c r="BH420" i="2"/>
  <c r="BG420" i="2"/>
  <c r="BF420" i="2"/>
  <c r="T420" i="2"/>
  <c r="R420" i="2"/>
  <c r="P420" i="2"/>
  <c r="BI412" i="2"/>
  <c r="BH412" i="2"/>
  <c r="BG412" i="2"/>
  <c r="BF412" i="2"/>
  <c r="T412" i="2"/>
  <c r="R412" i="2"/>
  <c r="P412" i="2"/>
  <c r="BI406" i="2"/>
  <c r="BH406" i="2"/>
  <c r="BG406" i="2"/>
  <c r="BF406" i="2"/>
  <c r="T406" i="2"/>
  <c r="R406" i="2"/>
  <c r="P406" i="2"/>
  <c r="BI398" i="2"/>
  <c r="BH398" i="2"/>
  <c r="BG398" i="2"/>
  <c r="BF398" i="2"/>
  <c r="T398" i="2"/>
  <c r="R398" i="2"/>
  <c r="P398" i="2"/>
  <c r="BI390" i="2"/>
  <c r="BH390" i="2"/>
  <c r="BG390" i="2"/>
  <c r="BF390" i="2"/>
  <c r="T390" i="2"/>
  <c r="R390" i="2"/>
  <c r="P390" i="2"/>
  <c r="BI379" i="2"/>
  <c r="BH379" i="2"/>
  <c r="BG379" i="2"/>
  <c r="BF379" i="2"/>
  <c r="T379" i="2"/>
  <c r="R379" i="2"/>
  <c r="P379" i="2"/>
  <c r="BI368" i="2"/>
  <c r="BH368" i="2"/>
  <c r="BG368" i="2"/>
  <c r="BF368" i="2"/>
  <c r="T368" i="2"/>
  <c r="R368" i="2"/>
  <c r="P368" i="2"/>
  <c r="BI362" i="2"/>
  <c r="BH362" i="2"/>
  <c r="BG362" i="2"/>
  <c r="BF362" i="2"/>
  <c r="T362" i="2"/>
  <c r="R362" i="2"/>
  <c r="P362" i="2"/>
  <c r="BI344" i="2"/>
  <c r="BH344" i="2"/>
  <c r="BG344" i="2"/>
  <c r="BF344" i="2"/>
  <c r="T344" i="2"/>
  <c r="R344" i="2"/>
  <c r="P344" i="2"/>
  <c r="BI339" i="2"/>
  <c r="BH339" i="2"/>
  <c r="BG339" i="2"/>
  <c r="BF339" i="2"/>
  <c r="T339" i="2"/>
  <c r="R339" i="2"/>
  <c r="P339" i="2"/>
  <c r="BI330" i="2"/>
  <c r="BH330" i="2"/>
  <c r="BG330" i="2"/>
  <c r="BF330" i="2"/>
  <c r="T330" i="2"/>
  <c r="R330" i="2"/>
  <c r="P330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1" i="2"/>
  <c r="BH271" i="2"/>
  <c r="BG271" i="2"/>
  <c r="BF271" i="2"/>
  <c r="T271" i="2"/>
  <c r="R271" i="2"/>
  <c r="P271" i="2"/>
  <c r="BI264" i="2"/>
  <c r="BH264" i="2"/>
  <c r="BG264" i="2"/>
  <c r="BF264" i="2"/>
  <c r="T264" i="2"/>
  <c r="R264" i="2"/>
  <c r="P264" i="2"/>
  <c r="BI259" i="2"/>
  <c r="BH259" i="2"/>
  <c r="BG259" i="2"/>
  <c r="BF259" i="2"/>
  <c r="T259" i="2"/>
  <c r="R259" i="2"/>
  <c r="P259" i="2"/>
  <c r="BI254" i="2"/>
  <c r="BH254" i="2"/>
  <c r="BG254" i="2"/>
  <c r="BF254" i="2"/>
  <c r="T254" i="2"/>
  <c r="R254" i="2"/>
  <c r="P254" i="2"/>
  <c r="BI238" i="2"/>
  <c r="BH238" i="2"/>
  <c r="BG238" i="2"/>
  <c r="BF238" i="2"/>
  <c r="T238" i="2"/>
  <c r="R238" i="2"/>
  <c r="P238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14" i="2"/>
  <c r="BH214" i="2"/>
  <c r="BG214" i="2"/>
  <c r="BF214" i="2"/>
  <c r="T214" i="2"/>
  <c r="R214" i="2"/>
  <c r="P214" i="2"/>
  <c r="BI198" i="2"/>
  <c r="BH198" i="2"/>
  <c r="BG198" i="2"/>
  <c r="BF198" i="2"/>
  <c r="T198" i="2"/>
  <c r="R198" i="2"/>
  <c r="P198" i="2"/>
  <c r="BI191" i="2"/>
  <c r="BH191" i="2"/>
  <c r="BG191" i="2"/>
  <c r="BF191" i="2"/>
  <c r="T191" i="2"/>
  <c r="R191" i="2"/>
  <c r="P191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2" i="2"/>
  <c r="BH172" i="2"/>
  <c r="BG172" i="2"/>
  <c r="BF172" i="2"/>
  <c r="T172" i="2"/>
  <c r="R172" i="2"/>
  <c r="P172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48" i="2"/>
  <c r="BH148" i="2"/>
  <c r="BG148" i="2"/>
  <c r="BF148" i="2"/>
  <c r="T148" i="2"/>
  <c r="R148" i="2"/>
  <c r="P148" i="2"/>
  <c r="BI142" i="2"/>
  <c r="BH142" i="2"/>
  <c r="BG142" i="2"/>
  <c r="BF142" i="2"/>
  <c r="T142" i="2"/>
  <c r="R142" i="2"/>
  <c r="P142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92" i="2"/>
  <c r="J91" i="2"/>
  <c r="F91" i="2"/>
  <c r="F89" i="2"/>
  <c r="E87" i="2"/>
  <c r="J18" i="2"/>
  <c r="F115" i="2"/>
  <c r="J17" i="2"/>
  <c r="J12" i="2"/>
  <c r="J89" i="2" s="1"/>
  <c r="E7" i="2"/>
  <c r="E85" i="2" s="1"/>
  <c r="L90" i="1"/>
  <c r="AM90" i="1"/>
  <c r="AM89" i="1"/>
  <c r="L89" i="1"/>
  <c r="AM87" i="1"/>
  <c r="L87" i="1"/>
  <c r="L85" i="1"/>
  <c r="L84" i="1"/>
  <c r="BK300" i="2"/>
  <c r="J458" i="2"/>
  <c r="BK432" i="2"/>
  <c r="J412" i="2"/>
  <c r="BK344" i="2"/>
  <c r="J312" i="2"/>
  <c r="J294" i="2"/>
  <c r="J254" i="2"/>
  <c r="J214" i="2"/>
  <c r="J172" i="2"/>
  <c r="BK121" i="2"/>
  <c r="J368" i="2"/>
  <c r="J160" i="2"/>
  <c r="J280" i="2"/>
  <c r="BK444" i="2"/>
  <c r="BK420" i="2"/>
  <c r="J406" i="2"/>
  <c r="BK339" i="2"/>
  <c r="BK308" i="2"/>
  <c r="BK280" i="2"/>
  <c r="J264" i="2"/>
  <c r="BK214" i="2"/>
  <c r="J179" i="2"/>
  <c r="BK448" i="2"/>
  <c r="J362" i="2"/>
  <c r="J320" i="2"/>
  <c r="J121" i="2"/>
  <c r="BK436" i="2"/>
  <c r="J440" i="2"/>
  <c r="J432" i="2"/>
  <c r="BK412" i="2"/>
  <c r="BK368" i="2"/>
  <c r="BK312" i="2"/>
  <c r="BK264" i="2"/>
  <c r="BK254" i="2"/>
  <c r="BK230" i="2"/>
  <c r="BK184" i="2"/>
  <c r="BK142" i="2"/>
  <c r="BK440" i="2"/>
  <c r="J316" i="2"/>
  <c r="J142" i="2"/>
  <c r="J284" i="2"/>
  <c r="J271" i="2"/>
  <c r="BK428" i="2"/>
  <c r="J420" i="2"/>
  <c r="BK398" i="2"/>
  <c r="BK330" i="2"/>
  <c r="BK304" i="2"/>
  <c r="J288" i="2"/>
  <c r="J259" i="2"/>
  <c r="BK234" i="2"/>
  <c r="BK198" i="2"/>
  <c r="BK160" i="2"/>
  <c r="BK128" i="2"/>
  <c r="J398" i="2"/>
  <c r="J330" i="2"/>
  <c r="J148" i="2"/>
  <c r="BK288" i="2"/>
  <c r="J448" i="2"/>
  <c r="J428" i="2"/>
  <c r="BK390" i="2"/>
  <c r="BK325" i="2"/>
  <c r="J308" i="2"/>
  <c r="BK271" i="2"/>
  <c r="BK259" i="2"/>
  <c r="J234" i="2"/>
  <c r="J191" i="2"/>
  <c r="BK458" i="2"/>
  <c r="J379" i="2"/>
  <c r="J325" i="2"/>
  <c r="J128" i="2"/>
  <c r="J464" i="2"/>
  <c r="BK172" i="2"/>
  <c r="BK294" i="2"/>
  <c r="BK464" i="2"/>
  <c r="BK424" i="2"/>
  <c r="BK379" i="2"/>
  <c r="BK320" i="2"/>
  <c r="J300" i="2"/>
  <c r="J276" i="2"/>
  <c r="J238" i="2"/>
  <c r="J198" i="2"/>
  <c r="J154" i="2"/>
  <c r="J444" i="2"/>
  <c r="J344" i="2"/>
  <c r="BK276" i="2"/>
  <c r="BK452" i="2"/>
  <c r="J436" i="2"/>
  <c r="J424" i="2"/>
  <c r="BK406" i="2"/>
  <c r="BK362" i="2"/>
  <c r="BK316" i="2"/>
  <c r="J304" i="2"/>
  <c r="BK284" i="2"/>
  <c r="BK238" i="2"/>
  <c r="J230" i="2"/>
  <c r="BK191" i="2"/>
  <c r="BK148" i="2"/>
  <c r="J452" i="2"/>
  <c r="J390" i="2"/>
  <c r="J339" i="2"/>
  <c r="BK154" i="2"/>
  <c r="AS94" i="1"/>
  <c r="J184" i="2"/>
  <c r="BK179" i="2"/>
  <c r="F34" i="2" l="1"/>
  <c r="BA95" i="1" s="1"/>
  <c r="BA94" i="1" s="1"/>
  <c r="AW94" i="1" s="1"/>
  <c r="AK30" i="1" s="1"/>
  <c r="F35" i="2"/>
  <c r="BB95" i="1" s="1"/>
  <c r="BB94" i="1" s="1"/>
  <c r="AX94" i="1" s="1"/>
  <c r="J34" i="2"/>
  <c r="AW95" i="1" s="1"/>
  <c r="F36" i="2"/>
  <c r="BC95" i="1" s="1"/>
  <c r="BC94" i="1" s="1"/>
  <c r="W32" i="1" s="1"/>
  <c r="F37" i="2"/>
  <c r="BD95" i="1" s="1"/>
  <c r="BD94" i="1" s="1"/>
  <c r="W33" i="1" s="1"/>
  <c r="BK120" i="2"/>
  <c r="J120" i="2" s="1"/>
  <c r="J98" i="2" s="1"/>
  <c r="P120" i="2"/>
  <c r="P119" i="2" s="1"/>
  <c r="P118" i="2" s="1"/>
  <c r="AU95" i="1" s="1"/>
  <c r="AU94" i="1" s="1"/>
  <c r="R120" i="2"/>
  <c r="R119" i="2" s="1"/>
  <c r="R118" i="2" s="1"/>
  <c r="T120" i="2"/>
  <c r="T119" i="2" s="1"/>
  <c r="T118" i="2" s="1"/>
  <c r="E108" i="2"/>
  <c r="BE128" i="2"/>
  <c r="BE160" i="2"/>
  <c r="J112" i="2"/>
  <c r="BE148" i="2"/>
  <c r="BE330" i="2"/>
  <c r="BE444" i="2"/>
  <c r="BE448" i="2"/>
  <c r="BE452" i="2"/>
  <c r="BE458" i="2"/>
  <c r="BE121" i="2"/>
  <c r="BE154" i="2"/>
  <c r="BE172" i="2"/>
  <c r="BE179" i="2"/>
  <c r="BE184" i="2"/>
  <c r="BE191" i="2"/>
  <c r="BE198" i="2"/>
  <c r="BE230" i="2"/>
  <c r="BE234" i="2"/>
  <c r="BE238" i="2"/>
  <c r="BE254" i="2"/>
  <c r="BE259" i="2"/>
  <c r="BE264" i="2"/>
  <c r="BE288" i="2"/>
  <c r="BE294" i="2"/>
  <c r="BE300" i="2"/>
  <c r="BE304" i="2"/>
  <c r="BE308" i="2"/>
  <c r="BE312" i="2"/>
  <c r="BE316" i="2"/>
  <c r="BE320" i="2"/>
  <c r="BE325" i="2"/>
  <c r="BE339" i="2"/>
  <c r="BE344" i="2"/>
  <c r="BE362" i="2"/>
  <c r="BE368" i="2"/>
  <c r="BE379" i="2"/>
  <c r="BE390" i="2"/>
  <c r="BE398" i="2"/>
  <c r="BE406" i="2"/>
  <c r="BE412" i="2"/>
  <c r="BE420" i="2"/>
  <c r="BE424" i="2"/>
  <c r="BE428" i="2"/>
  <c r="BE432" i="2"/>
  <c r="BE440" i="2"/>
  <c r="F92" i="2"/>
  <c r="BE142" i="2"/>
  <c r="BE214" i="2"/>
  <c r="BE271" i="2"/>
  <c r="BE276" i="2"/>
  <c r="BE280" i="2"/>
  <c r="BE284" i="2"/>
  <c r="BE436" i="2"/>
  <c r="BE464" i="2"/>
  <c r="BK119" i="2" l="1"/>
  <c r="J119" i="2" s="1"/>
  <c r="J97" i="2" s="1"/>
  <c r="F33" i="2"/>
  <c r="AZ95" i="1" s="1"/>
  <c r="AZ94" i="1" s="1"/>
  <c r="W29" i="1" s="1"/>
  <c r="AY94" i="1"/>
  <c r="W30" i="1"/>
  <c r="J33" i="2"/>
  <c r="AV95" i="1" s="1"/>
  <c r="AT95" i="1" s="1"/>
  <c r="W31" i="1"/>
  <c r="BK118" i="2" l="1"/>
  <c r="J118" i="2" s="1"/>
  <c r="J30" i="2" s="1"/>
  <c r="AG95" i="1" s="1"/>
  <c r="AG94" i="1" s="1"/>
  <c r="AK26" i="1" s="1"/>
  <c r="AV94" i="1"/>
  <c r="AK29" i="1" s="1"/>
  <c r="AK35" i="1" l="1"/>
  <c r="J39" i="2"/>
  <c r="J96" i="2"/>
  <c r="AN95" i="1"/>
  <c r="AT94" i="1"/>
  <c r="AN94" i="1" l="1"/>
</calcChain>
</file>

<file path=xl/sharedStrings.xml><?xml version="1.0" encoding="utf-8"?>
<sst xmlns="http://schemas.openxmlformats.org/spreadsheetml/2006/main" count="3825" uniqueCount="436">
  <si>
    <t>Export Komplet</t>
  </si>
  <si>
    <t/>
  </si>
  <si>
    <t>2.0</t>
  </si>
  <si>
    <t>ZAMOK</t>
  </si>
  <si>
    <t>False</t>
  </si>
  <si>
    <t>{5fbb858a-68d5-483a-84ca-161231a74095}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</si>
  <si>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</si>
  <si>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</si>
  <si>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</si>
  <si>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</si>
  <si>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</si>
  <si>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</si>
  <si>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</si>
  <si>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</si>
  <si>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KO-0034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</si>
  <si>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</si>
  <si>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</si>
  <si>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Multifunkční vzdělávací centrum pro žáky ZŠ Šafaříkova</t>
  </si>
  <si>
    <t>KSO:</t>
  </si>
  <si>
    <t>CC-CZ:</t>
  </si>
  <si>
    <t>Místo:</t>
  </si>
  <si>
    <t>Valašské Meziříčí 75701, Šafaříkova 726</t>
  </si>
  <si>
    <t>Datum:</t>
  </si>
  <si>
    <t>15. 11. 2024</t>
  </si>
  <si>
    <t>Zadavatel:</t>
  </si>
  <si>
    <t>IČ:</t>
  </si>
  <si>
    <t>Město Valašské Meziříčí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</si>
  <si>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</si>
  <si>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</si>
  <si>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</si>
  <si>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</si>
  <si>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</si>
  <si>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</si>
  <si>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</si>
  <si>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</si>
  <si>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</si>
  <si>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</si>
  <si>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</si>
  <si>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</si>
  <si>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</si>
  <si>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</si>
  <si>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</si>
  <si>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</si>
  <si>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</si>
  <si>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</si>
  <si>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</si>
  <si>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</si>
  <si>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</si>
  <si>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</si>
  <si>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</si>
  <si>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</si>
  <si>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</si>
  <si>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</si>
  <si>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</si>
  <si>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</si>
  <si>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</si>
  <si>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</si>
  <si>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</si>
  <si>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</si>
  <si>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</si>
  <si>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</si>
  <si>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</si>
  <si>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</si>
  <si>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</si>
  <si>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</si>
  <si>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</si>
  <si>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</si>
  <si>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</si>
  <si>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</si>
  <si>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</si>
  <si>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</si>
  <si>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</si>
  <si>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</si>
  <si>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</si>
  <si>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</si>
  <si>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</si>
  <si>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</si>
  <si>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</si>
  <si>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</si>
  <si>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</si>
  <si>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03</t>
  </si>
  <si>
    <t>PC a SW</t>
  </si>
  <si>
    <t>STA</t>
  </si>
  <si>
    <t>1</t>
  </si>
  <si>
    <t>{f2dedbcc-6307-471f-9f55-46508bb5c2b6}</t>
  </si>
  <si>
    <t>2</t>
  </si>
  <si>
    <t>KRYCÍ LIST SOUPISU PRACÍ</t>
  </si>
  <si>
    <t>Objekt:</t>
  </si>
  <si>
    <t>03 - PC a SW</t>
  </si>
  <si>
    <t>REKAPITULACE ČLENĚNÍ SOUPISU PRACÍ</t>
  </si>
  <si>
    <t>Kód dílu - Popis</t>
  </si>
  <si>
    <t>Cena celkem [CZK]</t>
  </si>
  <si>
    <t>Náklady ze soupisu prací</t>
  </si>
  <si>
    <t>-1</t>
  </si>
  <si>
    <t>M - Práce a dodávky M</t>
  </si>
  <si>
    <t xml:space="preserve">    99-M - Technické vybavení (hardware + software)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</si>
  <si>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</si>
  <si>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</si>
  <si>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</si>
  <si>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</si>
  <si>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</si>
  <si>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</si>
  <si>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</si>
  <si>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</si>
  <si>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</si>
  <si>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</si>
  <si>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</si>
  <si>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</si>
  <si>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</si>
  <si>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</si>
  <si>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</si>
  <si>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</si>
  <si>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</si>
  <si>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99-M</t>
  </si>
  <si>
    <t>Technické vybavení (hardware + software)</t>
  </si>
  <si>
    <t>K</t>
  </si>
  <si>
    <t>99-M-pol 01</t>
  </si>
  <si>
    <t>Montáž tabule a interaktivního dataprojektoru</t>
  </si>
  <si>
    <t>kpl</t>
  </si>
  <si>
    <t>4</t>
  </si>
  <si>
    <t>663647372</t>
  </si>
  <si>
    <t>VV</t>
  </si>
  <si>
    <t>- vč. odborné kalibrace, krycích lišt v délce 4 m, kabeláže 7m (obojí dodávka i montáž)</t>
  </si>
  <si>
    <t xml:space="preserve">PC učebna </t>
  </si>
  <si>
    <t xml:space="preserve">jazyková učebna </t>
  </si>
  <si>
    <t>Součet</t>
  </si>
  <si>
    <t>99-M-pol 01-mat</t>
  </si>
  <si>
    <t>interaktivní projektor s bílou tabulí 200x120, vč. stojanu, držáku projektoru</t>
  </si>
  <si>
    <t>8</t>
  </si>
  <si>
    <t>-697131587</t>
  </si>
  <si>
    <t>- bílá magnetická tabule vhodná pro interaktivní výuku, 200x120cm se zvedacím systémem pylonových sloupů</t>
  </si>
  <si>
    <t>- hliníkové rameno pro ultrakrátkou projekci</t>
  </si>
  <si>
    <t>- vč. dodání a instalace v místě zadavatele</t>
  </si>
  <si>
    <t>- keramická sendvičová tabule o síle min. 16 mm bez křídel, rozměry 200x120 cm, plocha musí umožnit popis fixem (bílá),</t>
  </si>
  <si>
    <t>vč. centrálního stojanu a odkládací poličky pro příslušenství</t>
  </si>
  <si>
    <t>Projektor: ultrakrátká projekce, technologie 3LCD, rozlišení min. WXGA 1280x800, svítivost min. 3.500 ANSI, ovládání dotykem prstů + 2 pera,</t>
  </si>
  <si>
    <t xml:space="preserve">životnost lampy až 10.000 hodin v EKO režimu, konektivita: USB-A, USB-B, RS-232C, 1x LAN, 3x HDMI, MHL, jack 3,5“, vstup a výstup synchronizace, </t>
  </si>
  <si>
    <t>technologie WIFI (vč. Miracast).</t>
  </si>
  <si>
    <t>99-M-pol 02-mat2</t>
  </si>
  <si>
    <t>Monitor 23,8" FullHD</t>
  </si>
  <si>
    <t>kus</t>
  </si>
  <si>
    <t>-237691742</t>
  </si>
  <si>
    <t xml:space="preserve">- úhlopříčka minimálně 23.8" s FullHD, LED podsvícení, IPS 100Hz panel </t>
  </si>
  <si>
    <t>- vstupy minimálně 1x VGA a 2x HDMI, repro, VESA 100x100</t>
  </si>
  <si>
    <t>PC učebna</t>
  </si>
  <si>
    <t>20</t>
  </si>
  <si>
    <t>99-M-pol 02-mat3</t>
  </si>
  <si>
    <t>Drátová sluchátka</t>
  </si>
  <si>
    <t>1516520951</t>
  </si>
  <si>
    <t>- lehká náhlavní souprava s nastavitelným mostem k PC, konektor jack 3,5mm, délka kabelu 1,8m, ovládání na sluchátku</t>
  </si>
  <si>
    <t xml:space="preserve">- koženkové naušníky pro jednoduchou dezinfekci </t>
  </si>
  <si>
    <t>5</t>
  </si>
  <si>
    <t>99-M-pol 02</t>
  </si>
  <si>
    <t>Vybalení, zapojení PC sestavy, nastavení a připojení do domény</t>
  </si>
  <si>
    <t>1765295329</t>
  </si>
  <si>
    <t>20+1</t>
  </si>
  <si>
    <t>jazyková učebna</t>
  </si>
  <si>
    <t>16+1</t>
  </si>
  <si>
    <t>6</t>
  </si>
  <si>
    <t>99-M-pol 02-mat1</t>
  </si>
  <si>
    <t>PC-Mini - pro studenty</t>
  </si>
  <si>
    <t>-2074510750</t>
  </si>
  <si>
    <t>- mini PC s procesorem o výkonu minimálně 5400 bodů</t>
  </si>
  <si>
    <t>- vč. USB klávesnice a USB myši</t>
  </si>
  <si>
    <t>- minimálně 8GB RAM (možnost přidání), úložiště minimálně 500GB SSD, funkce Power on HDMI</t>
  </si>
  <si>
    <t>- konektor HDMI, DP, LAN, minimálně 1x USB-C, 2x USB3,Operační systém s 64bitovou architekturou</t>
  </si>
  <si>
    <t>- dodávaný v krabicovém provedení na DVD, integrovaný internetový prohlížeč, možnost nastavení připojení k doménám</t>
  </si>
  <si>
    <t>- správa zásad skupin, klient, podnikové aplikace, mobilní správa zařízení, podpora</t>
  </si>
  <si>
    <t>- klient, podnikové aplikace, mobilní správa zařízení, podpora dotykových funkcí, kombinace užití dotykové funkce i myši v režimu 2 v 1</t>
  </si>
  <si>
    <t>- online úložiště</t>
  </si>
  <si>
    <t>7</t>
  </si>
  <si>
    <t>99-M-pol 02-mat4</t>
  </si>
  <si>
    <t>Classroom Manager</t>
  </si>
  <si>
    <t>1288417223</t>
  </si>
  <si>
    <t>- požadavky na aplikaci: odesílání učitelovy obrazovky žákům, možnost zobrazení žákovských obrazovek ( učitel vidí a monitoruje obrazovky žáků)</t>
  </si>
  <si>
    <t>- komunikace mezi učitelem a jednotlivými studenty</t>
  </si>
  <si>
    <t>- postupné monitorování žákovských obrazovek, blokace žákovského počítače, omezení práce žáka s klávesnicí a myší</t>
  </si>
  <si>
    <t>99-M-pol 03</t>
  </si>
  <si>
    <t>Rozšíření AV o 36 stanic / 3 roky vč. prodloužení současných licencí</t>
  </si>
  <si>
    <t>-854350567</t>
  </si>
  <si>
    <t>9</t>
  </si>
  <si>
    <t>99-M-pol 04</t>
  </si>
  <si>
    <t>MS CSP Office LTSC Standard 2021 EDU</t>
  </si>
  <si>
    <t>1837673458</t>
  </si>
  <si>
    <t>- trvalá licence v české lokalizaci</t>
  </si>
  <si>
    <t>- licence obsahují: Word, Excel, PowerPoint, Outlook, OneNote) a Publisher</t>
  </si>
  <si>
    <t>10</t>
  </si>
  <si>
    <t>99-M-pol 05</t>
  </si>
  <si>
    <t>WinSvrCAL 2022 EDU DvcCAL</t>
  </si>
  <si>
    <t>1071880742</t>
  </si>
  <si>
    <t>16</t>
  </si>
  <si>
    <t>11</t>
  </si>
  <si>
    <t>99-M-pol 06</t>
  </si>
  <si>
    <t>Bezdrátový přístupový bod s podporou WiFi 6 rozhraní (IEEE802.11 ax/ac/n/g/b/a) s MUMO a OFDMA přenosy. Přenosová rychlost při 2.4GHz až 575 Mbps, 5GHz až 1200 Mbps.</t>
  </si>
  <si>
    <t>1107559709</t>
  </si>
  <si>
    <t>- standard: IEEE 802.11ax (WiFi 6) a zpětná kompatibilita s 802.11ac/n/g/b/a.</t>
  </si>
  <si>
    <t>- rychlost 2,4 GHz: 575 Mbps, 5 GHz: 1200 Mbps</t>
  </si>
  <si>
    <t>- Počet antén: 2x2 MU-MIMO s optimalizovanou anténou pro stropní i nástěnnou montáž</t>
  </si>
  <si>
    <t>- napájení: PoE+ (802.3at), spotřeba max. 17 W</t>
  </si>
  <si>
    <t>- bezpečnost: podpora WPA3, IEEE 802.1X/RADIUS, detekce rogue AP</t>
  </si>
  <si>
    <t>- 3 režimy řízení: standalone, on-premis controller, cloud (bezplatné řešení od výrobce AP)</t>
  </si>
  <si>
    <t>- další funkce: OFDMA pro nízkou latenci, fast roaming (802.11r), Load balancing, band steering, mesh podpora</t>
  </si>
  <si>
    <t>- kompatibilita s kontrolérem, který je integrován ve školním firewallu (ZyXEL Flex)</t>
  </si>
  <si>
    <t>školní pedagogické pracoviště</t>
  </si>
  <si>
    <t>99-M-pol 07</t>
  </si>
  <si>
    <t>Řízený přepínač, 10-port, 8x Gigabit, 2x SFP, 130W pro PoE</t>
  </si>
  <si>
    <t>942013437</t>
  </si>
  <si>
    <t>- porty: min. 8x GbE PoE RJ-45 + 2x GbE Combo (RJ-45/SFP)</t>
  </si>
  <si>
    <t>- RAM: min. 256 MB</t>
  </si>
  <si>
    <t>- vrstva OSI: L2</t>
  </si>
  <si>
    <t>- napájení PoE: PoE standard: 802.3at, PoE budget: min. 130 W</t>
  </si>
  <si>
    <t>- výkon: přepínací kapacita: min. 20 Gbps</t>
  </si>
  <si>
    <t>- rychlost směrování: min. 15 Mp/s</t>
  </si>
  <si>
    <t>- MAC tabulka: min. 16.000 adres</t>
  </si>
  <si>
    <t>- VLAN: podpora 802.1Q, Private VLAN, Voice VLAN</t>
  </si>
  <si>
    <t>- QoS: min. 8 hardwarových front na port</t>
  </si>
  <si>
    <t>- Multicast: IGMP snooping v1/v2/v3</t>
  </si>
  <si>
    <t>- ventilátor: pasivní chlazení bez ventilátoru pro bezhlučný provoz</t>
  </si>
  <si>
    <t>- režimy řízení: standalone, cloud (bezplatné řešení od výrobce AP)</t>
  </si>
  <si>
    <t>13</t>
  </si>
  <si>
    <t>99-M-pol 08</t>
  </si>
  <si>
    <t>Nástěnný rack jednodílný 12U (š)600x(h)595 prosklené dveře, černý, zkompletovaný</t>
  </si>
  <si>
    <t>-455148609</t>
  </si>
  <si>
    <t>14</t>
  </si>
  <si>
    <t>99-M-pol 09</t>
  </si>
  <si>
    <t>patch panel 24xRJ45 Cat5e</t>
  </si>
  <si>
    <t>-49196173</t>
  </si>
  <si>
    <t>15</t>
  </si>
  <si>
    <t>99-M-pol 10</t>
  </si>
  <si>
    <t>Spravovatelný switch, 24 portů RJ-45 a 4 sloty 10G SFP+</t>
  </si>
  <si>
    <t>1373920005</t>
  </si>
  <si>
    <t>- porty: min. 24x Gigabit RJ45 + 4x SFP+ (10Gbit)</t>
  </si>
  <si>
    <t>- CPU: min. 800 MHz</t>
  </si>
  <si>
    <t>- RAM: min. 512 MB</t>
  </si>
  <si>
    <t>- vrstva OSI: L3</t>
  </si>
  <si>
    <t>- výkon: přepínací kapacita: min. 128 Gbps</t>
  </si>
  <si>
    <t>- rychlost směrování: min. 95 Mp/s</t>
  </si>
  <si>
    <t>- VLAN: podpora 802.1Q, až 4094 VLAN, Private VLAN, Guest VLAN, Voice VLAN</t>
  </si>
  <si>
    <t>- provedení: rack mounted 19"</t>
  </si>
  <si>
    <t>stávající učebna</t>
  </si>
  <si>
    <t>výměna učebna pí. Vašutová - starý switch by se přesunul do nové PC učebny</t>
  </si>
  <si>
    <t>99-M-pol 11</t>
  </si>
  <si>
    <t>Instalace parapetního kanálu pro kabely vč. instalačního materiálu</t>
  </si>
  <si>
    <t>-330449225</t>
  </si>
  <si>
    <t>- vč. veškeré kabeláže D+M</t>
  </si>
  <si>
    <t>17</t>
  </si>
  <si>
    <t>99-M-pol 11-mat</t>
  </si>
  <si>
    <t>parapetní kanál pro uložení kabelů</t>
  </si>
  <si>
    <t>m</t>
  </si>
  <si>
    <t>-1102376835</t>
  </si>
  <si>
    <t>- PK 120x55 mm</t>
  </si>
  <si>
    <t>30</t>
  </si>
  <si>
    <t>18</t>
  </si>
  <si>
    <t>99-M-pol 12-15</t>
  </si>
  <si>
    <t>Natažení, proměření a zapojení kabeláže, zapojení patch panelu, zásuvek, proměření,kontektory, krytky</t>
  </si>
  <si>
    <t>-1472885557</t>
  </si>
  <si>
    <t>- vč. proměření funkčnosti každé trasy kvalifikačním testerem</t>
  </si>
  <si>
    <t>- součástí položky je dodávka a montáž zásuvek pro napájení PC a monitorů (20 dvojzásuvek 230V, kabely CYKY-J 3x2,5 uloženými do přístupového kanálu</t>
  </si>
  <si>
    <t>délka kabelů je cca 30 m)</t>
  </si>
  <si>
    <t>19</t>
  </si>
  <si>
    <t>99-M-pol 12-mat</t>
  </si>
  <si>
    <t>zásuvka 2x RJ45, pod omítku</t>
  </si>
  <si>
    <t>-453887558</t>
  </si>
  <si>
    <t>případně 20 ks jednozásuvek (záleží jak bude řešeno rozmístění PC)</t>
  </si>
  <si>
    <t>99-M-pol 13-mat</t>
  </si>
  <si>
    <t>kabel síťový, drát, UTP, Cat5E</t>
  </si>
  <si>
    <t>235124525</t>
  </si>
  <si>
    <t>600</t>
  </si>
  <si>
    <t>99-M-pol 14-mat</t>
  </si>
  <si>
    <t>kabel patch RJ45, 0,25m, šedý</t>
  </si>
  <si>
    <t>933869819</t>
  </si>
  <si>
    <t>22</t>
  </si>
  <si>
    <t>99-M-pol 15-mat</t>
  </si>
  <si>
    <t>kabel patch RJ45, 3m, šedý</t>
  </si>
  <si>
    <t>-1305945752</t>
  </si>
  <si>
    <t>23</t>
  </si>
  <si>
    <t>99-M-pol 16</t>
  </si>
  <si>
    <t>Konfigurace aktivních síťových prvků, konfigurace VLAN ve firewallu a switchích, aktualizace fw, montáž, popis portů</t>
  </si>
  <si>
    <t>144514089</t>
  </si>
  <si>
    <t>- optické moduly SPF+ kompatibilní s dodávaným switchem (viz pol. č.15)</t>
  </si>
  <si>
    <t>- 10Gbit SFP+ , SM, 1310nm, 2x LC konektor</t>
  </si>
  <si>
    <t>24</t>
  </si>
  <si>
    <t>99-M-pol 17</t>
  </si>
  <si>
    <t>Optický převodník 10Gbit</t>
  </si>
  <si>
    <t>-593464406</t>
  </si>
  <si>
    <t>- optické moduly SPF+ kompatibilní s dodávaným switchem (viz pol. č.15) s těmito parametry: 10Gbit SFP+ , SM, 1310nm, 2x LC konektor.</t>
  </si>
  <si>
    <t>Vybraná vlákna je nutné v učebně „p. Vašutová“ tzv. navařit na stávající vlákna tak, aby byl realizován spoj z učebny PC do serverovny.</t>
  </si>
  <si>
    <t>25</t>
  </si>
  <si>
    <t>99-M-pol 18</t>
  </si>
  <si>
    <t>Ochrana sváru 2.2 x 45mm</t>
  </si>
  <si>
    <t>-1632411151</t>
  </si>
  <si>
    <t>26</t>
  </si>
  <si>
    <t>99-M-pol 19</t>
  </si>
  <si>
    <t>Optická kazeta pro 24 svárů</t>
  </si>
  <si>
    <t>-2017774046</t>
  </si>
  <si>
    <t>27</t>
  </si>
  <si>
    <t>99-M-pol 20</t>
  </si>
  <si>
    <t>Svařování optických vláken (10-30 svárů)</t>
  </si>
  <si>
    <t>svár</t>
  </si>
  <si>
    <t>-37608162</t>
  </si>
  <si>
    <t>28</t>
  </si>
  <si>
    <t>99-M-pol 21</t>
  </si>
  <si>
    <t>Optický nástěnný box pro 4 vlákna</t>
  </si>
  <si>
    <t>-1892292199</t>
  </si>
  <si>
    <t>29</t>
  </si>
  <si>
    <t>99-M-pol 22</t>
  </si>
  <si>
    <t>Optický kabel 4v1 9/125 3,6mm LSOH Eca černý</t>
  </si>
  <si>
    <t>-1380054779</t>
  </si>
  <si>
    <t>40</t>
  </si>
  <si>
    <t>99-M-pol 23</t>
  </si>
  <si>
    <t>Instalační materiál pro optický kabel - včetně práce</t>
  </si>
  <si>
    <t>1312061488</t>
  </si>
  <si>
    <t>31</t>
  </si>
  <si>
    <t>99-M-pol 23-mat</t>
  </si>
  <si>
    <t>optický patchkabel duplex LC-SC 9/125 SM, 1m</t>
  </si>
  <si>
    <t>1135569452</t>
  </si>
  <si>
    <t>optický kabel z učebny pí. Vašutová -&gt; nová PC učebna</t>
  </si>
  <si>
    <t>32</t>
  </si>
  <si>
    <t>99-M-pol 26</t>
  </si>
  <si>
    <t>Repro Active Speaker</t>
  </si>
  <si>
    <t>-1380122374</t>
  </si>
  <si>
    <t>- stereo reproduktory s vlastním zesilovačem, výkon min. 15W sinus, vč. držáku k upevnění na zeď, krycích lišt a kabeláže</t>
  </si>
  <si>
    <t>(napájecí i analogový audio kabel, oba vedeny do katedry).</t>
  </si>
  <si>
    <t>- umístění reproduktorů v rozích učebny</t>
  </si>
  <si>
    <t>33</t>
  </si>
  <si>
    <t>99-M-pol 27</t>
  </si>
  <si>
    <t>Nabíjecí vozík pro notebooky a tablety</t>
  </si>
  <si>
    <t>-257052429</t>
  </si>
  <si>
    <t>- nabíjecí úložiště,  minimálně pro 24 NB až 15,6" přední i zadní dvířka, chytré nabíjení s ochranou proti přetížení sítě, dodán s kolečky</t>
  </si>
  <si>
    <t>34</t>
  </si>
  <si>
    <t>99-M-pol 28</t>
  </si>
  <si>
    <t>Notebook</t>
  </si>
  <si>
    <t>-1019231432</t>
  </si>
  <si>
    <t>- velikost minimálně 11,6" s FullHD rozlišením, IPS dotykový, s aktivním integrovaným perem</t>
  </si>
  <si>
    <t>- výkon dle https://www.cpubenchmark.net/ minimálně 5500 bodů</t>
  </si>
  <si>
    <t>- 4 jader nebo více</t>
  </si>
  <si>
    <t>- spotřeba 6W nebo méně</t>
  </si>
  <si>
    <t>- maximální frekvence 3,4GHz a více</t>
  </si>
  <si>
    <t>- integrovaná grafická karta</t>
  </si>
  <si>
    <t>- RAM minimálně 4GB DDR5 s možností rozšíření</t>
  </si>
  <si>
    <t xml:space="preserve">- úložné místo minimálně 128GB </t>
  </si>
  <si>
    <t>- operační systém s 64bitovou architekturou, dodávaný v krabicovém provedení na DVD, integrovaný internetový prohlížeč</t>
  </si>
  <si>
    <t>- možnost nastavení připojení k doménám, správa zásad skupin, klient, podnikové aplikace, mobilní správa zařízení</t>
  </si>
  <si>
    <t>- podpora dotykových funkcí, kombinace užití dotykové funkce i myši v režimu 2 v 1, online úložiště licencí jejich operačních systémů</t>
  </si>
  <si>
    <t>- musí být NB vybaveny minimálně OS Windows 10 64bit CZ</t>
  </si>
  <si>
    <t>- musí být dodána platná licence OS, která je přenosná - nabízí budoucí stažení obrazu OS z Internetu či lze instalovat z média.</t>
  </si>
  <si>
    <t>Pokud obraz OS nelze stáhnout - stačí dodat klíč k instalaci na DVD, Flash disku či jiným způsobem, aby bylo možné OS v budoucnu přeinstalovat.</t>
  </si>
  <si>
    <t>35</t>
  </si>
  <si>
    <t>99-M-pol 29</t>
  </si>
  <si>
    <t>-761245417</t>
  </si>
  <si>
    <t>36</t>
  </si>
  <si>
    <t>99-M-pol 30a</t>
  </si>
  <si>
    <t>PC-Mini Tower - pro VR</t>
  </si>
  <si>
    <t>114176910</t>
  </si>
  <si>
    <t>- Mini Tower s procesorem o výkonu minimálně 25.200 bodů dle https://www.cpubenchmark.net/</t>
  </si>
  <si>
    <t>- minimálně 16GB RAM, 1TB M.2 SSD, GbLAN, 802.11ax a bluetooth</t>
  </si>
  <si>
    <t>- výkon dedikované grafiky 18.620 bodů dle https://www.videocardbenchmark.net/</t>
  </si>
  <si>
    <t>- operační systém s 64bitovou architekturou, integrovaný internetový prohlížeč</t>
  </si>
  <si>
    <t>- podpora dotykových funkcí, kombinace užití dotykové funkce i myši v režimu 2 v 1, online úložiště</t>
  </si>
  <si>
    <t>- operační systém musí podporovat dotykové funkce pro případný dotykový monitor</t>
  </si>
  <si>
    <t>37</t>
  </si>
  <si>
    <t>99-M-pol 30b</t>
  </si>
  <si>
    <t>PC-Mini Tower - pro učitele</t>
  </si>
  <si>
    <t>-1797198944</t>
  </si>
  <si>
    <t>- 16GB RAM, 1TB M.2 SSD, GbLAN, WiFi + BT,, minimálně 1x USB-C</t>
  </si>
  <si>
    <t>- výkon dedikované grafiky 18.750 bodů dle https://www.videocardbenchmark.net/</t>
  </si>
  <si>
    <t>38</t>
  </si>
  <si>
    <t>99-M-pol 31</t>
  </si>
  <si>
    <t>696633722</t>
  </si>
  <si>
    <t>39</t>
  </si>
  <si>
    <t>99-M-pol 32</t>
  </si>
  <si>
    <t>-1795784331</t>
  </si>
  <si>
    <t>99-M-pol 33</t>
  </si>
  <si>
    <t>Konferenční kamera</t>
  </si>
  <si>
    <t>2136297152</t>
  </si>
  <si>
    <t>- konferenční kamera s rozlišením minimálně 4K, ultraširoký obraz 120°, minimálně tři integrované mikrofony,</t>
  </si>
  <si>
    <t>- zapojení USB, v balení s dálkovým ovladačem</t>
  </si>
  <si>
    <t>41</t>
  </si>
  <si>
    <t>99-M-pol 34</t>
  </si>
  <si>
    <t>Projektor</t>
  </si>
  <si>
    <t>1974706615</t>
  </si>
  <si>
    <t>- technologie 3LCD, minimálně WXGA, poměr stran 16:10, Interaktivní projektor s velmi krátkou projekční vzdáleností, jas minimálně 3500 lumenů</t>
  </si>
  <si>
    <t>- dotykové ovládání, podpora minimálně dvou per, LAN, USB, HDMI</t>
  </si>
  <si>
    <t>- svítivost min. 5000 ANSI a dále následující parametry: 3LCD technologie, rozlišení min. WUXGA (1920x1200), dálk. ovládání,</t>
  </si>
  <si>
    <t>rozhraní min.: VGA+HDMI+LAN+USB+audio (jack 3,5") a volitelně WIFI; životnost lampy až 10.000 hodin.MHL+</t>
  </si>
  <si>
    <t>42</t>
  </si>
  <si>
    <t>99-M-pol 35</t>
  </si>
  <si>
    <t>Nástěnné projekční plátno, 240x150cm (16:10)</t>
  </si>
  <si>
    <t>287109920</t>
  </si>
  <si>
    <t>43</t>
  </si>
  <si>
    <t>99-M-pol 36</t>
  </si>
  <si>
    <t>Přenosný reproduktor, výkon 240 W RMS, frekvenční odezva 45 Hz až 20 kHz, Bluetooth 5.1, USB</t>
  </si>
  <si>
    <t>1081739707</t>
  </si>
  <si>
    <t>44</t>
  </si>
  <si>
    <t>99-VR-pol 37</t>
  </si>
  <si>
    <t>Stand-alone VR brýle + ovladače a příslušenství (hygienické obaly, baterie, nabíječky) pro žáky</t>
  </si>
  <si>
    <t>-1229271592</t>
  </si>
  <si>
    <t>45</t>
  </si>
  <si>
    <t>99-VR-pol 38</t>
  </si>
  <si>
    <t>Kufr na 4 VR brýle</t>
  </si>
  <si>
    <t>281287887</t>
  </si>
  <si>
    <t>46</t>
  </si>
  <si>
    <t>99-VR-pol 39</t>
  </si>
  <si>
    <t>VR třída (licence pro učitele)</t>
  </si>
  <si>
    <t>1421548696</t>
  </si>
  <si>
    <t>47</t>
  </si>
  <si>
    <t>99-VR-pol 40</t>
  </si>
  <si>
    <t>VR třída (licence pro žáky)</t>
  </si>
  <si>
    <t>-1816522678</t>
  </si>
  <si>
    <t>48</t>
  </si>
  <si>
    <t>99-VR-pol 41</t>
  </si>
  <si>
    <t>Cizí jazyky ve VR</t>
  </si>
  <si>
    <t>-178445748</t>
  </si>
  <si>
    <t>49</t>
  </si>
  <si>
    <t>99-VR-pol 42</t>
  </si>
  <si>
    <t>Cestování ve VR</t>
  </si>
  <si>
    <t>2026227908</t>
  </si>
  <si>
    <t>50</t>
  </si>
  <si>
    <t>99-VR-pol 43</t>
  </si>
  <si>
    <t>Školení 1 den</t>
  </si>
  <si>
    <t>-1625990269</t>
  </si>
  <si>
    <t>- školení pro učitele v rozsahu 8 hodin, 1 školitel, včetně cestovních nákladů</t>
  </si>
  <si>
    <t>51</t>
  </si>
  <si>
    <t>99-VR-pol 44</t>
  </si>
  <si>
    <t>Servis 24 měsíců</t>
  </si>
  <si>
    <t>809067659</t>
  </si>
  <si>
    <t>- servis OS-SITE 4 hod.</t>
  </si>
  <si>
    <t>52</t>
  </si>
  <si>
    <t>99-VR-pol 45</t>
  </si>
  <si>
    <t>Podpora 24 měsíců</t>
  </si>
  <si>
    <t>-1694626405</t>
  </si>
  <si>
    <t>- telefonicky, online, osobní návštěvou, v rozsahu 10 hod./kalendářní měsíc</t>
  </si>
  <si>
    <t>Požadujeme veškerý nezbytný materiál k profesionálnímu provedení spojů (pigtaily apod.) a kompletní práci zahrnující také proměření certifikačním testerem vč. dodání protokolu.</t>
  </si>
  <si>
    <t xml:space="preserve"> - Požadujeme aktuální verzi "2024" a to včetně instalace a nastavení dle individuálních potřeb školy</t>
  </si>
  <si>
    <t>Požadujeme aktuální verzi "2025"</t>
  </si>
  <si>
    <t xml:space="preserve"> - zajištění podpory v rozsahu cca až 10 hodin měsíčně, která bude realizována podle potřeb školy telefonicky, online (nástroje vzdálené správy) nebo v případě nutnosti na místě (v areálu školy ve Val. Meziříčí). Předmětem vyžádané podpory bývá typicky požadavek na řešení SW požadavků, typicky např. aktualizace, instalace nebo konfigurace předmětných zařízení.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</si>
</sst>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22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0" xfId="0"/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0.199999999999999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" customHeight="1"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S2" s="16" t="s">
        <v>6</v>
      </c>
      <c r="BT2" s="16" t="s">
        <v>7</v>
      </c>
    </row>
    <row r="3" spans="1:74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7" t="s">
        <v>14</v>
      </c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R5" s="19"/>
      <c r="BE5" s="204" t="s">
        <v>15</v>
      </c>
      <c r="BS5" s="16" t="s">
        <v>6</v>
      </c>
    </row>
    <row r="6" spans="1:74" ht="36.9" customHeight="1">
      <c r="B6" s="19"/>
      <c r="D6" s="25" t="s">
        <v>16</v>
      </c>
      <c r="K6" s="208" t="s">
        <v>17</v>
      </c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R6" s="19"/>
      <c r="BE6" s="205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5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5"/>
      <c r="BS8" s="16" t="s">
        <v>6</v>
      </c>
    </row>
    <row r="9" spans="1:74" ht="14.4" customHeight="1">
      <c r="B9" s="19"/>
      <c r="AR9" s="19"/>
      <c r="BE9" s="205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5"/>
      <c r="BS10" s="16" t="s">
        <v>6</v>
      </c>
    </row>
    <row r="11" spans="1:74" ht="18.45" customHeight="1">
      <c r="B11" s="19"/>
      <c r="E11" s="24" t="s">
        <v>26</v>
      </c>
      <c r="AK11" s="26" t="s">
        <v>27</v>
      </c>
      <c r="AN11" s="24" t="s">
        <v>1</v>
      </c>
      <c r="AR11" s="19"/>
      <c r="BE11" s="205"/>
      <c r="BS11" s="16" t="s">
        <v>6</v>
      </c>
    </row>
    <row r="12" spans="1:74" ht="6.9" customHeight="1">
      <c r="B12" s="19"/>
      <c r="AR12" s="19"/>
      <c r="BE12" s="205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5"/>
      <c r="BS13" s="16" t="s">
        <v>6</v>
      </c>
    </row>
    <row r="14" spans="1:74" ht="13.2">
      <c r="B14" s="19"/>
      <c r="E14" s="209" t="s">
        <v>29</v>
      </c>
      <c r="F14" s="210"/>
      <c r="G14" s="210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0"/>
      <c r="V14" s="210"/>
      <c r="W14" s="210"/>
      <c r="X14" s="210"/>
      <c r="Y14" s="210"/>
      <c r="Z14" s="210"/>
      <c r="AA14" s="210"/>
      <c r="AB14" s="210"/>
      <c r="AC14" s="210"/>
      <c r="AD14" s="210"/>
      <c r="AE14" s="210"/>
      <c r="AF14" s="210"/>
      <c r="AG14" s="210"/>
      <c r="AH14" s="210"/>
      <c r="AI14" s="210"/>
      <c r="AJ14" s="210"/>
      <c r="AK14" s="26" t="s">
        <v>27</v>
      </c>
      <c r="AN14" s="28" t="s">
        <v>29</v>
      </c>
      <c r="AR14" s="19"/>
      <c r="BE14" s="205"/>
      <c r="BS14" s="16" t="s">
        <v>6</v>
      </c>
    </row>
    <row r="15" spans="1:74" ht="6.9" customHeight="1">
      <c r="B15" s="19"/>
      <c r="AR15" s="19"/>
      <c r="BE15" s="205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5"/>
      <c r="BS16" s="16" t="s">
        <v>4</v>
      </c>
    </row>
    <row r="17" spans="2:71" ht="18.45" customHeight="1">
      <c r="B17" s="19"/>
      <c r="E17" s="24" t="s">
        <v>31</v>
      </c>
      <c r="AK17" s="26" t="s">
        <v>27</v>
      </c>
      <c r="AN17" s="24" t="s">
        <v>1</v>
      </c>
      <c r="AR17" s="19"/>
      <c r="BE17" s="205"/>
      <c r="BS17" s="16" t="s">
        <v>32</v>
      </c>
    </row>
    <row r="18" spans="2:71" ht="6.9" customHeight="1">
      <c r="B18" s="19"/>
      <c r="AR18" s="19"/>
      <c r="BE18" s="205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5"/>
      <c r="BS19" s="16" t="s">
        <v>6</v>
      </c>
    </row>
    <row r="20" spans="2:71" ht="18.45" customHeight="1">
      <c r="B20" s="19"/>
      <c r="E20" s="24" t="s">
        <v>31</v>
      </c>
      <c r="AK20" s="26" t="s">
        <v>27</v>
      </c>
      <c r="AN20" s="24" t="s">
        <v>1</v>
      </c>
      <c r="AR20" s="19"/>
      <c r="BE20" s="205"/>
      <c r="BS20" s="16" t="s">
        <v>32</v>
      </c>
    </row>
    <row r="21" spans="2:71" ht="6.9" customHeight="1">
      <c r="B21" s="19"/>
      <c r="AR21" s="19"/>
      <c r="BE21" s="205"/>
    </row>
    <row r="22" spans="2:71" ht="12" customHeight="1">
      <c r="B22" s="19"/>
      <c r="D22" s="26" t="s">
        <v>34</v>
      </c>
      <c r="AR22" s="19"/>
      <c r="BE22" s="205"/>
    </row>
    <row r="23" spans="2:71" ht="16.5" customHeight="1">
      <c r="B23" s="19"/>
      <c r="E23" s="211" t="s">
        <v>1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R23" s="19"/>
      <c r="BE23" s="205"/>
    </row>
    <row r="24" spans="2:71" ht="6.9" customHeight="1">
      <c r="B24" s="19"/>
      <c r="AR24" s="19"/>
      <c r="BE24" s="205"/>
    </row>
    <row r="25" spans="2:71" ht="6.9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5"/>
    </row>
    <row r="26" spans="2:71" s="1" customFormat="1" ht="25.95" customHeight="1">
      <c r="B26" s="31"/>
      <c r="D26" s="32" t="s">
        <v>35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2">
        <f>ROUND(AG94,2)</f>
        <v>0</v>
      </c>
      <c r="AL26" s="213"/>
      <c r="AM26" s="213"/>
      <c r="AN26" s="213"/>
      <c r="AO26" s="213"/>
      <c r="AR26" s="31"/>
      <c r="BE26" s="205"/>
    </row>
    <row r="27" spans="2:71" s="1" customFormat="1" ht="6.9" customHeight="1">
      <c r="B27" s="31"/>
      <c r="AR27" s="31"/>
      <c r="BE27" s="205"/>
    </row>
    <row r="28" spans="2:71" s="1" customFormat="1" ht="13.2">
      <c r="B28" s="31"/>
      <c r="L28" s="214" t="s">
        <v>36</v>
      </c>
      <c r="M28" s="214"/>
      <c r="N28" s="214"/>
      <c r="O28" s="214"/>
      <c r="P28" s="214"/>
      <c r="W28" s="214" t="s">
        <v>37</v>
      </c>
      <c r="X28" s="214"/>
      <c r="Y28" s="214"/>
      <c r="Z28" s="214"/>
      <c r="AA28" s="214"/>
      <c r="AB28" s="214"/>
      <c r="AC28" s="214"/>
      <c r="AD28" s="214"/>
      <c r="AE28" s="214"/>
      <c r="AK28" s="214" t="s">
        <v>38</v>
      </c>
      <c r="AL28" s="214"/>
      <c r="AM28" s="214"/>
      <c r="AN28" s="214"/>
      <c r="AO28" s="214"/>
      <c r="AR28" s="31"/>
      <c r="BE28" s="205"/>
    </row>
    <row r="29" spans="2:71" s="2" customFormat="1" ht="14.4" customHeight="1">
      <c r="B29" s="35"/>
      <c r="D29" s="26" t="s">
        <v>39</v>
      </c>
      <c r="F29" s="26" t="s">
        <v>40</v>
      </c>
      <c r="L29" s="194">
        <v>0.21</v>
      </c>
      <c r="M29" s="193"/>
      <c r="N29" s="193"/>
      <c r="O29" s="193"/>
      <c r="P29" s="193"/>
      <c r="W29" s="192">
        <f>ROUND(AZ94, 2)</f>
        <v>0</v>
      </c>
      <c r="X29" s="193"/>
      <c r="Y29" s="193"/>
      <c r="Z29" s="193"/>
      <c r="AA29" s="193"/>
      <c r="AB29" s="193"/>
      <c r="AC29" s="193"/>
      <c r="AD29" s="193"/>
      <c r="AE29" s="193"/>
      <c r="AK29" s="192">
        <f>ROUND(AV94, 2)</f>
        <v>0</v>
      </c>
      <c r="AL29" s="193"/>
      <c r="AM29" s="193"/>
      <c r="AN29" s="193"/>
      <c r="AO29" s="193"/>
      <c r="AR29" s="35"/>
      <c r="BE29" s="206"/>
    </row>
    <row r="30" spans="2:71" s="2" customFormat="1" ht="14.4" customHeight="1">
      <c r="B30" s="35"/>
      <c r="F30" s="26" t="s">
        <v>41</v>
      </c>
      <c r="L30" s="194">
        <v>0.12</v>
      </c>
      <c r="M30" s="193"/>
      <c r="N30" s="193"/>
      <c r="O30" s="193"/>
      <c r="P30" s="193"/>
      <c r="W30" s="192">
        <f>ROUND(BA94, 2)</f>
        <v>0</v>
      </c>
      <c r="X30" s="193"/>
      <c r="Y30" s="193"/>
      <c r="Z30" s="193"/>
      <c r="AA30" s="193"/>
      <c r="AB30" s="193"/>
      <c r="AC30" s="193"/>
      <c r="AD30" s="193"/>
      <c r="AE30" s="193"/>
      <c r="AK30" s="192">
        <f>ROUND(AW94, 2)</f>
        <v>0</v>
      </c>
      <c r="AL30" s="193"/>
      <c r="AM30" s="193"/>
      <c r="AN30" s="193"/>
      <c r="AO30" s="193"/>
      <c r="AR30" s="35"/>
      <c r="BE30" s="206"/>
    </row>
    <row r="31" spans="2:71" s="2" customFormat="1" ht="14.4" hidden="1" customHeight="1">
      <c r="B31" s="35"/>
      <c r="F31" s="26" t="s">
        <v>42</v>
      </c>
      <c r="L31" s="194">
        <v>0.21</v>
      </c>
      <c r="M31" s="193"/>
      <c r="N31" s="193"/>
      <c r="O31" s="193"/>
      <c r="P31" s="193"/>
      <c r="W31" s="192">
        <f>ROUND(BB94, 2)</f>
        <v>0</v>
      </c>
      <c r="X31" s="193"/>
      <c r="Y31" s="193"/>
      <c r="Z31" s="193"/>
      <c r="AA31" s="193"/>
      <c r="AB31" s="193"/>
      <c r="AC31" s="193"/>
      <c r="AD31" s="193"/>
      <c r="AE31" s="193"/>
      <c r="AK31" s="192">
        <v>0</v>
      </c>
      <c r="AL31" s="193"/>
      <c r="AM31" s="193"/>
      <c r="AN31" s="193"/>
      <c r="AO31" s="193"/>
      <c r="AR31" s="35"/>
      <c r="BE31" s="206"/>
    </row>
    <row r="32" spans="2:71" s="2" customFormat="1" ht="14.4" hidden="1" customHeight="1">
      <c r="B32" s="35"/>
      <c r="F32" s="26" t="s">
        <v>43</v>
      </c>
      <c r="L32" s="194">
        <v>0.12</v>
      </c>
      <c r="M32" s="193"/>
      <c r="N32" s="193"/>
      <c r="O32" s="193"/>
      <c r="P32" s="193"/>
      <c r="W32" s="192">
        <f>ROUND(BC94, 2)</f>
        <v>0</v>
      </c>
      <c r="X32" s="193"/>
      <c r="Y32" s="193"/>
      <c r="Z32" s="193"/>
      <c r="AA32" s="193"/>
      <c r="AB32" s="193"/>
      <c r="AC32" s="193"/>
      <c r="AD32" s="193"/>
      <c r="AE32" s="193"/>
      <c r="AK32" s="192">
        <v>0</v>
      </c>
      <c r="AL32" s="193"/>
      <c r="AM32" s="193"/>
      <c r="AN32" s="193"/>
      <c r="AO32" s="193"/>
      <c r="AR32" s="35"/>
      <c r="BE32" s="206"/>
    </row>
    <row r="33" spans="2:57" s="2" customFormat="1" ht="14.4" hidden="1" customHeight="1">
      <c r="B33" s="35"/>
      <c r="F33" s="26" t="s">
        <v>44</v>
      </c>
      <c r="L33" s="194">
        <v>0</v>
      </c>
      <c r="M33" s="193"/>
      <c r="N33" s="193"/>
      <c r="O33" s="193"/>
      <c r="P33" s="193"/>
      <c r="W33" s="192">
        <f>ROUND(BD94, 2)</f>
        <v>0</v>
      </c>
      <c r="X33" s="193"/>
      <c r="Y33" s="193"/>
      <c r="Z33" s="193"/>
      <c r="AA33" s="193"/>
      <c r="AB33" s="193"/>
      <c r="AC33" s="193"/>
      <c r="AD33" s="193"/>
      <c r="AE33" s="193"/>
      <c r="AK33" s="192">
        <v>0</v>
      </c>
      <c r="AL33" s="193"/>
      <c r="AM33" s="193"/>
      <c r="AN33" s="193"/>
      <c r="AO33" s="193"/>
      <c r="AR33" s="35"/>
      <c r="BE33" s="206"/>
    </row>
    <row r="34" spans="2:57" s="1" customFormat="1" ht="6.9" customHeight="1">
      <c r="B34" s="31"/>
      <c r="AR34" s="31"/>
      <c r="BE34" s="205"/>
    </row>
    <row r="35" spans="2:57" s="1" customFormat="1" ht="25.95" customHeight="1">
      <c r="B35" s="31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95" t="s">
        <v>47</v>
      </c>
      <c r="Y35" s="196"/>
      <c r="Z35" s="196"/>
      <c r="AA35" s="196"/>
      <c r="AB35" s="196"/>
      <c r="AC35" s="38"/>
      <c r="AD35" s="38"/>
      <c r="AE35" s="38"/>
      <c r="AF35" s="38"/>
      <c r="AG35" s="38"/>
      <c r="AH35" s="38"/>
      <c r="AI35" s="38"/>
      <c r="AJ35" s="38"/>
      <c r="AK35" s="197">
        <f>SUM(AK26:AK33)</f>
        <v>0</v>
      </c>
      <c r="AL35" s="196"/>
      <c r="AM35" s="196"/>
      <c r="AN35" s="196"/>
      <c r="AO35" s="198"/>
      <c r="AP35" s="36"/>
      <c r="AQ35" s="36"/>
      <c r="AR35" s="31"/>
    </row>
    <row r="36" spans="2:57" s="1" customFormat="1" ht="6.9" customHeight="1">
      <c r="B36" s="31"/>
      <c r="AR36" s="31"/>
    </row>
    <row r="37" spans="2:57" s="1" customFormat="1" ht="14.4" customHeight="1">
      <c r="B37" s="31"/>
      <c r="AR37" s="31"/>
    </row>
    <row r="38" spans="2:57" ht="14.4" customHeight="1">
      <c r="B38" s="19"/>
      <c r="AR38" s="19"/>
    </row>
    <row r="39" spans="2:57" ht="14.4" customHeight="1">
      <c r="B39" s="19"/>
      <c r="AR39" s="19"/>
    </row>
    <row r="40" spans="2:57" ht="14.4" customHeight="1">
      <c r="B40" s="19"/>
      <c r="AR40" s="19"/>
    </row>
    <row r="41" spans="2:57" ht="14.4" customHeight="1">
      <c r="B41" s="19"/>
      <c r="AR41" s="19"/>
    </row>
    <row r="42" spans="2:57" ht="14.4" customHeight="1">
      <c r="B42" s="19"/>
      <c r="AR42" s="19"/>
    </row>
    <row r="43" spans="2:57" ht="14.4" customHeight="1">
      <c r="B43" s="19"/>
      <c r="AR43" s="19"/>
    </row>
    <row r="44" spans="2:57" ht="14.4" customHeight="1">
      <c r="B44" s="19"/>
      <c r="AR44" s="19"/>
    </row>
    <row r="45" spans="2:57" ht="14.4" customHeight="1">
      <c r="B45" s="19"/>
      <c r="AR45" s="19"/>
    </row>
    <row r="46" spans="2:57" ht="14.4" customHeight="1">
      <c r="B46" s="19"/>
      <c r="AR46" s="19"/>
    </row>
    <row r="47" spans="2:57" ht="14.4" customHeight="1">
      <c r="B47" s="19"/>
      <c r="AR47" s="19"/>
    </row>
    <row r="48" spans="2:57" ht="14.4" customHeight="1">
      <c r="B48" s="19"/>
      <c r="AR48" s="19"/>
    </row>
    <row r="49" spans="2:44" s="1" customFormat="1" ht="14.4" customHeight="1">
      <c r="B49" s="31"/>
      <c r="D49" s="40" t="s">
        <v>48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49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3.2">
      <c r="B60" s="31"/>
      <c r="D60" s="42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50</v>
      </c>
      <c r="AI60" s="33"/>
      <c r="AJ60" s="33"/>
      <c r="AK60" s="33"/>
      <c r="AL60" s="33"/>
      <c r="AM60" s="42" t="s">
        <v>51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3.2">
      <c r="B64" s="31"/>
      <c r="D64" s="40" t="s">
        <v>52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53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3.2">
      <c r="B75" s="31"/>
      <c r="D75" s="42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50</v>
      </c>
      <c r="AI75" s="33"/>
      <c r="AJ75" s="33"/>
      <c r="AK75" s="33"/>
      <c r="AL75" s="33"/>
      <c r="AM75" s="42" t="s">
        <v>51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" customHeight="1">
      <c r="B82" s="31"/>
      <c r="C82" s="20" t="s">
        <v>54</v>
      </c>
      <c r="AR82" s="31"/>
    </row>
    <row r="83" spans="1:91" s="1" customFormat="1" ht="6.9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KO-0034</v>
      </c>
      <c r="AR84" s="47"/>
    </row>
    <row r="85" spans="1:91" s="4" customFormat="1" ht="36.9" customHeight="1">
      <c r="B85" s="48"/>
      <c r="C85" s="49" t="s">
        <v>16</v>
      </c>
      <c r="L85" s="183" t="str">
        <f>K6</f>
        <v>Multifunkční vzdělávací centrum pro žáky ZŠ Šafaříkova</v>
      </c>
      <c r="M85" s="184"/>
      <c r="N85" s="184"/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R85" s="48"/>
    </row>
    <row r="86" spans="1:91" s="1" customFormat="1" ht="6.9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Valašské Meziříčí 75701, Šafaříkova 726</v>
      </c>
      <c r="AI87" s="26" t="s">
        <v>22</v>
      </c>
      <c r="AM87" s="185" t="str">
        <f>IF(AN8= "","",AN8)</f>
        <v>15. 11. 2024</v>
      </c>
      <c r="AN87" s="185"/>
      <c r="AR87" s="31"/>
    </row>
    <row r="88" spans="1:91" s="1" customFormat="1" ht="6.9" customHeight="1">
      <c r="B88" s="31"/>
      <c r="AR88" s="31"/>
    </row>
    <row r="89" spans="1:91" s="1" customFormat="1" ht="15.15" customHeight="1">
      <c r="B89" s="31"/>
      <c r="C89" s="26" t="s">
        <v>24</v>
      </c>
      <c r="L89" s="3" t="str">
        <f>IF(E11= "","",E11)</f>
        <v>Město Valašské Meziříčí</v>
      </c>
      <c r="AI89" s="26" t="s">
        <v>30</v>
      </c>
      <c r="AM89" s="186" t="str">
        <f>IF(E17="","",E17)</f>
        <v xml:space="preserve"> </v>
      </c>
      <c r="AN89" s="187"/>
      <c r="AO89" s="187"/>
      <c r="AP89" s="187"/>
      <c r="AR89" s="31"/>
      <c r="AS89" s="188" t="s">
        <v>55</v>
      </c>
      <c r="AT89" s="189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15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86" t="str">
        <f>IF(E20="","",E20)</f>
        <v xml:space="preserve"> </v>
      </c>
      <c r="AN90" s="187"/>
      <c r="AO90" s="187"/>
      <c r="AP90" s="187"/>
      <c r="AR90" s="31"/>
      <c r="AS90" s="190"/>
      <c r="AT90" s="191"/>
      <c r="BD90" s="55"/>
    </row>
    <row r="91" spans="1:91" s="1" customFormat="1" ht="10.95" customHeight="1">
      <c r="B91" s="31"/>
      <c r="AR91" s="31"/>
      <c r="AS91" s="190"/>
      <c r="AT91" s="191"/>
      <c r="BD91" s="55"/>
    </row>
    <row r="92" spans="1:91" s="1" customFormat="1" ht="29.25" customHeight="1">
      <c r="B92" s="31"/>
      <c r="C92" s="178" t="s">
        <v>56</v>
      </c>
      <c r="D92" s="179"/>
      <c r="E92" s="179"/>
      <c r="F92" s="179"/>
      <c r="G92" s="179"/>
      <c r="H92" s="56"/>
      <c r="I92" s="180" t="s">
        <v>57</v>
      </c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  <c r="AA92" s="179"/>
      <c r="AB92" s="179"/>
      <c r="AC92" s="179"/>
      <c r="AD92" s="179"/>
      <c r="AE92" s="179"/>
      <c r="AF92" s="179"/>
      <c r="AG92" s="181" t="s">
        <v>58</v>
      </c>
      <c r="AH92" s="179"/>
      <c r="AI92" s="179"/>
      <c r="AJ92" s="179"/>
      <c r="AK92" s="179"/>
      <c r="AL92" s="179"/>
      <c r="AM92" s="179"/>
      <c r="AN92" s="180" t="s">
        <v>59</v>
      </c>
      <c r="AO92" s="179"/>
      <c r="AP92" s="182"/>
      <c r="AQ92" s="57" t="s">
        <v>60</v>
      </c>
      <c r="AR92" s="31"/>
      <c r="AS92" s="58" t="s">
        <v>61</v>
      </c>
      <c r="AT92" s="59" t="s">
        <v>62</v>
      </c>
      <c r="AU92" s="59" t="s">
        <v>63</v>
      </c>
      <c r="AV92" s="59" t="s">
        <v>64</v>
      </c>
      <c r="AW92" s="59" t="s">
        <v>65</v>
      </c>
      <c r="AX92" s="59" t="s">
        <v>66</v>
      </c>
      <c r="AY92" s="59" t="s">
        <v>67</v>
      </c>
      <c r="AZ92" s="59" t="s">
        <v>68</v>
      </c>
      <c r="BA92" s="59" t="s">
        <v>69</v>
      </c>
      <c r="BB92" s="59" t="s">
        <v>70</v>
      </c>
      <c r="BC92" s="59" t="s">
        <v>71</v>
      </c>
      <c r="BD92" s="60" t="s">
        <v>72</v>
      </c>
    </row>
    <row r="93" spans="1:91" s="1" customFormat="1" ht="10.95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" customHeight="1">
      <c r="B94" s="62"/>
      <c r="C94" s="63" t="s">
        <v>73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74</v>
      </c>
      <c r="BT94" s="71" t="s">
        <v>75</v>
      </c>
      <c r="BU94" s="72" t="s">
        <v>76</v>
      </c>
      <c r="BV94" s="71" t="s">
        <v>77</v>
      </c>
      <c r="BW94" s="71" t="s">
        <v>5</v>
      </c>
      <c r="BX94" s="71" t="s">
        <v>78</v>
      </c>
      <c r="CL94" s="71" t="s">
        <v>1</v>
      </c>
    </row>
    <row r="95" spans="1:91" s="6" customFormat="1" ht="16.5" customHeight="1">
      <c r="A95" s="73" t="s">
        <v>79</v>
      </c>
      <c r="B95" s="74"/>
      <c r="C95" s="75"/>
      <c r="D95" s="201" t="s">
        <v>80</v>
      </c>
      <c r="E95" s="201"/>
      <c r="F95" s="201"/>
      <c r="G95" s="201"/>
      <c r="H95" s="201"/>
      <c r="I95" s="76"/>
      <c r="J95" s="201" t="s">
        <v>81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'03 - PC a SW'!J30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7" t="s">
        <v>82</v>
      </c>
      <c r="AR95" s="74"/>
      <c r="AS95" s="78">
        <v>0</v>
      </c>
      <c r="AT95" s="79">
        <f>ROUND(SUM(AV95:AW95),2)</f>
        <v>0</v>
      </c>
      <c r="AU95" s="80">
        <f>'03 - PC a SW'!P118</f>
        <v>0</v>
      </c>
      <c r="AV95" s="79">
        <f>'03 - PC a SW'!J33</f>
        <v>0</v>
      </c>
      <c r="AW95" s="79">
        <f>'03 - PC a SW'!J34</f>
        <v>0</v>
      </c>
      <c r="AX95" s="79">
        <f>'03 - PC a SW'!J35</f>
        <v>0</v>
      </c>
      <c r="AY95" s="79">
        <f>'03 - PC a SW'!J36</f>
        <v>0</v>
      </c>
      <c r="AZ95" s="79">
        <f>'03 - PC a SW'!F33</f>
        <v>0</v>
      </c>
      <c r="BA95" s="79">
        <f>'03 - PC a SW'!F34</f>
        <v>0</v>
      </c>
      <c r="BB95" s="79">
        <f>'03 - PC a SW'!F35</f>
        <v>0</v>
      </c>
      <c r="BC95" s="79">
        <f>'03 - PC a SW'!F36</f>
        <v>0</v>
      </c>
      <c r="BD95" s="81">
        <f>'03 - PC a SW'!F37</f>
        <v>0</v>
      </c>
      <c r="BT95" s="82" t="s">
        <v>83</v>
      </c>
      <c r="BV95" s="82" t="s">
        <v>77</v>
      </c>
      <c r="BW95" s="82" t="s">
        <v>84</v>
      </c>
      <c r="BX95" s="82" t="s">
        <v>5</v>
      </c>
      <c r="CL95" s="82" t="s">
        <v>1</v>
      </c>
      <c r="CM95" s="82" t="s">
        <v>85</v>
      </c>
    </row>
    <row r="96" spans="1:91" s="1" customFormat="1" ht="30" customHeight="1">
      <c r="B96" s="31"/>
      <c r="AR96" s="31"/>
    </row>
    <row r="97" spans="2:44" s="1" customFormat="1" ht="6.9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egPhFlezRaBJ9E/e2T1w7E08Wk9jxxpUli9DeEWS4EcturDsVHH1SiAKhjCy+YgJbobZMMNNDuKFO4lBhmlw4A==" saltValue="g4L7HZy78HYFlxK8iLOfRvzX9eOraX4lm3ynncyGLJLTRqC0m4wxS5HoTpwr9uwOucrMwl8v4rwfe/6iG2NQGg==" spinCount="100000" sheet="1" objects="1" scenarios="1" formatColumns="0" formatRows="0"/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3 - PC a SW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471"/>
  <sheetViews>
    <sheetView showGridLines="0" tabSelected="1" workbookViewId="0">
      <selection activeCell="I121" sqref="I121"/>
    </sheetView>
  </sheetViews>
  <sheetFormatPr defaultRowHeight="10.199999999999999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0" width="22.28515625" customWidth="1"/>
    <col min="11" max="11" width="22.28515625" hidden="1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AT2" s="16" t="s">
        <v>84</v>
      </c>
    </row>
    <row r="3" spans="2:46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85</v>
      </c>
    </row>
    <row r="4" spans="2:46" ht="24.9" customHeight="1">
      <c r="B4" s="19"/>
      <c r="D4" s="20" t="s">
        <v>86</v>
      </c>
      <c r="L4" s="19"/>
      <c r="M4" s="83" t="s">
        <v>10</v>
      </c>
      <c r="AT4" s="16" t="s">
        <v>4</v>
      </c>
    </row>
    <row r="5" spans="2:46" ht="6.9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6" t="str">
        <f>'Rekapitulace stavby'!K6</f>
        <v>Multifunkční vzdělávací centrum pro žáky ZŠ Šafaříkova</v>
      </c>
      <c r="F7" s="217"/>
      <c r="G7" s="217"/>
      <c r="H7" s="217"/>
      <c r="L7" s="19"/>
    </row>
    <row r="8" spans="2:46" s="1" customFormat="1" ht="12" customHeight="1">
      <c r="B8" s="31"/>
      <c r="D8" s="26" t="s">
        <v>87</v>
      </c>
      <c r="L8" s="31"/>
    </row>
    <row r="9" spans="2:46" s="1" customFormat="1" ht="16.5" customHeight="1">
      <c r="B9" s="31"/>
      <c r="E9" s="183" t="s">
        <v>88</v>
      </c>
      <c r="F9" s="215"/>
      <c r="G9" s="215"/>
      <c r="H9" s="215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15. 11. 2024</v>
      </c>
      <c r="L12" s="31"/>
    </row>
    <row r="13" spans="2:46" s="1" customFormat="1" ht="10.95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8" t="s">
        <v>29</v>
      </c>
      <c r="F18" s="207"/>
      <c r="G18" s="207"/>
      <c r="H18" s="207"/>
      <c r="I18" s="26" t="s">
        <v>27</v>
      </c>
      <c r="J18" s="27" t="str">
        <f>'Rekapitulace stavby'!AN14</f>
        <v>Vyplň údaj</v>
      </c>
      <c r="L18" s="31"/>
    </row>
    <row r="19" spans="2:12" s="1" customFormat="1" ht="6.9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">
        <v>1</v>
      </c>
      <c r="L23" s="31"/>
    </row>
    <row r="24" spans="2:12" s="1" customFormat="1" ht="18" customHeight="1">
      <c r="B24" s="31"/>
      <c r="E24" s="24" t="s">
        <v>31</v>
      </c>
      <c r="I24" s="26" t="s">
        <v>27</v>
      </c>
      <c r="J24" s="24" t="s">
        <v>1</v>
      </c>
      <c r="L24" s="31"/>
    </row>
    <row r="25" spans="2:12" s="1" customFormat="1" ht="6.9" customHeight="1">
      <c r="B25" s="31"/>
      <c r="L25" s="31"/>
    </row>
    <row r="26" spans="2:12" s="1" customFormat="1" ht="12" customHeight="1">
      <c r="B26" s="31"/>
      <c r="D26" s="26" t="s">
        <v>34</v>
      </c>
      <c r="L26" s="31"/>
    </row>
    <row r="27" spans="2:12" s="7" customFormat="1" ht="16.5" customHeight="1">
      <c r="B27" s="84"/>
      <c r="E27" s="211" t="s">
        <v>1</v>
      </c>
      <c r="F27" s="211"/>
      <c r="G27" s="211"/>
      <c r="H27" s="211"/>
      <c r="L27" s="84"/>
    </row>
    <row r="28" spans="2:12" s="1" customFormat="1" ht="6.9" customHeight="1">
      <c r="B28" s="31"/>
      <c r="L28" s="31"/>
    </row>
    <row r="29" spans="2:12" s="1" customFormat="1" ht="6.9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35</v>
      </c>
      <c r="J30" s="65">
        <f>ROUND(J118, 2)</f>
        <v>0</v>
      </c>
      <c r="L30" s="31"/>
    </row>
    <row r="31" spans="2:12" s="1" customFormat="1" ht="6.9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" customHeight="1">
      <c r="B32" s="31"/>
      <c r="F32" s="34" t="s">
        <v>37</v>
      </c>
      <c r="I32" s="34" t="s">
        <v>36</v>
      </c>
      <c r="J32" s="34" t="s">
        <v>38</v>
      </c>
      <c r="L32" s="31"/>
    </row>
    <row r="33" spans="2:12" s="1" customFormat="1" ht="14.4" customHeight="1">
      <c r="B33" s="31"/>
      <c r="D33" s="54" t="s">
        <v>39</v>
      </c>
      <c r="E33" s="26" t="s">
        <v>40</v>
      </c>
      <c r="F33" s="86">
        <f>ROUND((SUM(BE118:BE470)),  2)</f>
        <v>0</v>
      </c>
      <c r="I33" s="87">
        <v>0.21</v>
      </c>
      <c r="J33" s="86">
        <f>ROUND(((SUM(BE118:BE470))*I33),  2)</f>
        <v>0</v>
      </c>
      <c r="L33" s="31"/>
    </row>
    <row r="34" spans="2:12" s="1" customFormat="1" ht="14.4" customHeight="1">
      <c r="B34" s="31"/>
      <c r="E34" s="26" t="s">
        <v>41</v>
      </c>
      <c r="F34" s="86">
        <f>ROUND((SUM(BF118:BF470)),  2)</f>
        <v>0</v>
      </c>
      <c r="I34" s="87">
        <v>0.12</v>
      </c>
      <c r="J34" s="86">
        <f>ROUND(((SUM(BF118:BF470))*I34),  2)</f>
        <v>0</v>
      </c>
      <c r="L34" s="31"/>
    </row>
    <row r="35" spans="2:12" s="1" customFormat="1" ht="14.4" hidden="1" customHeight="1">
      <c r="B35" s="31"/>
      <c r="E35" s="26" t="s">
        <v>42</v>
      </c>
      <c r="F35" s="86">
        <f>ROUND((SUM(BG118:BG470)),  2)</f>
        <v>0</v>
      </c>
      <c r="I35" s="87">
        <v>0.21</v>
      </c>
      <c r="J35" s="86">
        <f>0</f>
        <v>0</v>
      </c>
      <c r="L35" s="31"/>
    </row>
    <row r="36" spans="2:12" s="1" customFormat="1" ht="14.4" hidden="1" customHeight="1">
      <c r="B36" s="31"/>
      <c r="E36" s="26" t="s">
        <v>43</v>
      </c>
      <c r="F36" s="86">
        <f>ROUND((SUM(BH118:BH470)),  2)</f>
        <v>0</v>
      </c>
      <c r="I36" s="87">
        <v>0.12</v>
      </c>
      <c r="J36" s="86">
        <f>0</f>
        <v>0</v>
      </c>
      <c r="L36" s="31"/>
    </row>
    <row r="37" spans="2:12" s="1" customFormat="1" ht="14.4" hidden="1" customHeight="1">
      <c r="B37" s="31"/>
      <c r="E37" s="26" t="s">
        <v>44</v>
      </c>
      <c r="F37" s="86">
        <f>ROUND((SUM(BI118:BI470)),  2)</f>
        <v>0</v>
      </c>
      <c r="I37" s="87">
        <v>0</v>
      </c>
      <c r="J37" s="86">
        <f>0</f>
        <v>0</v>
      </c>
      <c r="L37" s="31"/>
    </row>
    <row r="38" spans="2:12" s="1" customFormat="1" ht="6.9" customHeight="1">
      <c r="B38" s="31"/>
      <c r="L38" s="31"/>
    </row>
    <row r="39" spans="2:12" s="1" customFormat="1" ht="25.35" customHeight="1">
      <c r="B39" s="31"/>
      <c r="C39" s="88"/>
      <c r="D39" s="89" t="s">
        <v>45</v>
      </c>
      <c r="E39" s="56"/>
      <c r="F39" s="56"/>
      <c r="G39" s="90" t="s">
        <v>46</v>
      </c>
      <c r="H39" s="91" t="s">
        <v>47</v>
      </c>
      <c r="I39" s="56"/>
      <c r="J39" s="92">
        <f>SUM(J30:J37)</f>
        <v>0</v>
      </c>
      <c r="K39" s="93"/>
      <c r="L39" s="31"/>
    </row>
    <row r="40" spans="2:12" s="1" customFormat="1" ht="14.4" customHeight="1">
      <c r="B40" s="31"/>
      <c r="L40" s="31"/>
    </row>
    <row r="41" spans="2:12" ht="14.4" customHeight="1">
      <c r="B41" s="19"/>
      <c r="L41" s="19"/>
    </row>
    <row r="42" spans="2:12" ht="14.4" customHeight="1">
      <c r="B42" s="19"/>
      <c r="L42" s="19"/>
    </row>
    <row r="43" spans="2:12" ht="14.4" customHeight="1">
      <c r="B43" s="19"/>
      <c r="L43" s="19"/>
    </row>
    <row r="44" spans="2:12" ht="14.4" customHeight="1">
      <c r="B44" s="19"/>
      <c r="L44" s="19"/>
    </row>
    <row r="45" spans="2:12" ht="14.4" customHeight="1">
      <c r="B45" s="19"/>
      <c r="L45" s="19"/>
    </row>
    <row r="46" spans="2:12" ht="14.4" customHeight="1">
      <c r="B46" s="19"/>
      <c r="L46" s="19"/>
    </row>
    <row r="47" spans="2:12" ht="14.4" customHeight="1">
      <c r="B47" s="19"/>
      <c r="L47" s="19"/>
    </row>
    <row r="48" spans="2:12" ht="14.4" customHeight="1">
      <c r="B48" s="19"/>
      <c r="L48" s="19"/>
    </row>
    <row r="49" spans="2:12" ht="14.4" customHeight="1">
      <c r="B49" s="19"/>
      <c r="L49" s="19"/>
    </row>
    <row r="50" spans="2:12" s="1" customFormat="1" ht="14.4" customHeight="1">
      <c r="B50" s="31"/>
      <c r="D50" s="40" t="s">
        <v>48</v>
      </c>
      <c r="E50" s="41"/>
      <c r="F50" s="41"/>
      <c r="G50" s="40" t="s">
        <v>49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3.2">
      <c r="B61" s="31"/>
      <c r="D61" s="42" t="s">
        <v>50</v>
      </c>
      <c r="E61" s="33"/>
      <c r="F61" s="94" t="s">
        <v>51</v>
      </c>
      <c r="G61" s="42" t="s">
        <v>50</v>
      </c>
      <c r="H61" s="33"/>
      <c r="I61" s="33"/>
      <c r="J61" s="95" t="s">
        <v>51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3.2">
      <c r="B65" s="31"/>
      <c r="D65" s="40" t="s">
        <v>52</v>
      </c>
      <c r="E65" s="41"/>
      <c r="F65" s="41"/>
      <c r="G65" s="40" t="s">
        <v>53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3.2">
      <c r="B76" s="31"/>
      <c r="D76" s="42" t="s">
        <v>50</v>
      </c>
      <c r="E76" s="33"/>
      <c r="F76" s="94" t="s">
        <v>51</v>
      </c>
      <c r="G76" s="42" t="s">
        <v>50</v>
      </c>
      <c r="H76" s="33"/>
      <c r="I76" s="33"/>
      <c r="J76" s="95" t="s">
        <v>51</v>
      </c>
      <c r="K76" s="33"/>
      <c r="L76" s="31"/>
    </row>
    <row r="77" spans="2:12" s="1" customFormat="1" ht="14.4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" customHeight="1">
      <c r="B82" s="31"/>
      <c r="C82" s="20" t="s">
        <v>89</v>
      </c>
      <c r="L82" s="31"/>
    </row>
    <row r="83" spans="2:47" s="1" customFormat="1" ht="6.9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6" t="str">
        <f>E7</f>
        <v>Multifunkční vzdělávací centrum pro žáky ZŠ Šafaříkova</v>
      </c>
      <c r="F85" s="217"/>
      <c r="G85" s="217"/>
      <c r="H85" s="217"/>
      <c r="L85" s="31"/>
    </row>
    <row r="86" spans="2:47" s="1" customFormat="1" ht="12" customHeight="1">
      <c r="B86" s="31"/>
      <c r="C86" s="26" t="s">
        <v>87</v>
      </c>
      <c r="L86" s="31"/>
    </row>
    <row r="87" spans="2:47" s="1" customFormat="1" ht="16.5" customHeight="1">
      <c r="B87" s="31"/>
      <c r="E87" s="183" t="str">
        <f>E9</f>
        <v>03 - PC a SW</v>
      </c>
      <c r="F87" s="215"/>
      <c r="G87" s="215"/>
      <c r="H87" s="215"/>
      <c r="L87" s="31"/>
    </row>
    <row r="88" spans="2:47" s="1" customFormat="1" ht="6.9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Valašské Meziříčí 75701, Šafaříkova 726</v>
      </c>
      <c r="I89" s="26" t="s">
        <v>22</v>
      </c>
      <c r="J89" s="51" t="str">
        <f>IF(J12="","",J12)</f>
        <v>15. 11. 2024</v>
      </c>
      <c r="L89" s="31"/>
    </row>
    <row r="90" spans="2:47" s="1" customFormat="1" ht="6.9" customHeight="1">
      <c r="B90" s="31"/>
      <c r="L90" s="31"/>
    </row>
    <row r="91" spans="2:47" s="1" customFormat="1" ht="15.15" customHeight="1">
      <c r="B91" s="31"/>
      <c r="C91" s="26" t="s">
        <v>24</v>
      </c>
      <c r="F91" s="24" t="str">
        <f>E15</f>
        <v>Město Valašské Meziříčí</v>
      </c>
      <c r="I91" s="26" t="s">
        <v>30</v>
      </c>
      <c r="J91" s="29" t="str">
        <f>E21</f>
        <v xml:space="preserve"> </v>
      </c>
      <c r="L91" s="31"/>
    </row>
    <row r="92" spans="2:47" s="1" customFormat="1" ht="15.15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90</v>
      </c>
      <c r="D94" s="88"/>
      <c r="E94" s="88"/>
      <c r="F94" s="88"/>
      <c r="G94" s="88"/>
      <c r="H94" s="88"/>
      <c r="I94" s="88"/>
      <c r="J94" s="97" t="s">
        <v>91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5" customHeight="1">
      <c r="B96" s="31"/>
      <c r="C96" s="98" t="s">
        <v>92</v>
      </c>
      <c r="J96" s="65">
        <f>J118</f>
        <v>0</v>
      </c>
      <c r="L96" s="31"/>
      <c r="AU96" s="16" t="s">
        <v>93</v>
      </c>
    </row>
    <row r="97" spans="2:12" s="8" customFormat="1" ht="24.9" customHeight="1">
      <c r="B97" s="99"/>
      <c r="D97" s="100" t="s">
        <v>94</v>
      </c>
      <c r="E97" s="101"/>
      <c r="F97" s="101"/>
      <c r="G97" s="101"/>
      <c r="H97" s="101"/>
      <c r="I97" s="101"/>
      <c r="J97" s="102">
        <f>J119</f>
        <v>0</v>
      </c>
      <c r="L97" s="99"/>
    </row>
    <row r="98" spans="2:12" s="9" customFormat="1" ht="19.95" customHeight="1">
      <c r="B98" s="103"/>
      <c r="D98" s="104" t="s">
        <v>95</v>
      </c>
      <c r="E98" s="105"/>
      <c r="F98" s="105"/>
      <c r="G98" s="105"/>
      <c r="H98" s="105"/>
      <c r="I98" s="105"/>
      <c r="J98" s="106">
        <f>J120</f>
        <v>0</v>
      </c>
      <c r="L98" s="103"/>
    </row>
    <row r="99" spans="2:12" s="1" customFormat="1" ht="21.75" customHeight="1">
      <c r="B99" s="31"/>
      <c r="L99" s="31"/>
    </row>
    <row r="100" spans="2:12" s="1" customFormat="1" ht="6.9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31"/>
    </row>
    <row r="104" spans="2:12" s="1" customFormat="1" ht="6.9" customHeight="1"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31"/>
    </row>
    <row r="105" spans="2:12" s="1" customFormat="1" ht="24.9" customHeight="1">
      <c r="B105" s="31"/>
      <c r="C105" s="20" t="s">
        <v>96</v>
      </c>
      <c r="L105" s="31"/>
    </row>
    <row r="106" spans="2:12" s="1" customFormat="1" ht="6.9" customHeight="1">
      <c r="B106" s="31"/>
      <c r="L106" s="31"/>
    </row>
    <row r="107" spans="2:12" s="1" customFormat="1" ht="12" customHeight="1">
      <c r="B107" s="31"/>
      <c r="C107" s="26" t="s">
        <v>16</v>
      </c>
      <c r="L107" s="31"/>
    </row>
    <row r="108" spans="2:12" s="1" customFormat="1" ht="16.5" customHeight="1">
      <c r="B108" s="31"/>
      <c r="E108" s="216" t="str">
        <f>E7</f>
        <v>Multifunkční vzdělávací centrum pro žáky ZŠ Šafaříkova</v>
      </c>
      <c r="F108" s="217"/>
      <c r="G108" s="217"/>
      <c r="H108" s="217"/>
      <c r="L108" s="31"/>
    </row>
    <row r="109" spans="2:12" s="1" customFormat="1" ht="12" customHeight="1">
      <c r="B109" s="31"/>
      <c r="C109" s="26" t="s">
        <v>87</v>
      </c>
      <c r="L109" s="31"/>
    </row>
    <row r="110" spans="2:12" s="1" customFormat="1" ht="16.5" customHeight="1">
      <c r="B110" s="31"/>
      <c r="E110" s="183" t="str">
        <f>E9</f>
        <v>03 - PC a SW</v>
      </c>
      <c r="F110" s="215"/>
      <c r="G110" s="215"/>
      <c r="H110" s="215"/>
      <c r="L110" s="31"/>
    </row>
    <row r="111" spans="2:12" s="1" customFormat="1" ht="6.9" customHeight="1">
      <c r="B111" s="31"/>
      <c r="L111" s="31"/>
    </row>
    <row r="112" spans="2:12" s="1" customFormat="1" ht="12" customHeight="1">
      <c r="B112" s="31"/>
      <c r="C112" s="26" t="s">
        <v>20</v>
      </c>
      <c r="F112" s="24" t="str">
        <f>F12</f>
        <v>Valašské Meziříčí 75701, Šafaříkova 726</v>
      </c>
      <c r="I112" s="26" t="s">
        <v>22</v>
      </c>
      <c r="J112" s="51" t="str">
        <f>IF(J12="","",J12)</f>
        <v>15. 11. 2024</v>
      </c>
      <c r="L112" s="31"/>
    </row>
    <row r="113" spans="2:65" s="1" customFormat="1" ht="6.9" customHeight="1">
      <c r="B113" s="31"/>
      <c r="L113" s="31"/>
    </row>
    <row r="114" spans="2:65" s="1" customFormat="1" ht="15.15" customHeight="1">
      <c r="B114" s="31"/>
      <c r="C114" s="26" t="s">
        <v>24</v>
      </c>
      <c r="F114" s="24" t="str">
        <f>E15</f>
        <v>Město Valašské Meziříčí</v>
      </c>
      <c r="I114" s="26" t="s">
        <v>30</v>
      </c>
      <c r="J114" s="29" t="str">
        <f>E21</f>
        <v xml:space="preserve"> </v>
      </c>
      <c r="L114" s="31"/>
    </row>
    <row r="115" spans="2:65" s="1" customFormat="1" ht="15.15" customHeight="1">
      <c r="B115" s="31"/>
      <c r="C115" s="26" t="s">
        <v>28</v>
      </c>
      <c r="F115" s="24" t="str">
        <f>IF(E18="","",E18)</f>
        <v>Vyplň údaj</v>
      </c>
      <c r="I115" s="26" t="s">
        <v>33</v>
      </c>
      <c r="J115" s="29" t="str">
        <f>E24</f>
        <v xml:space="preserve"> </v>
      </c>
      <c r="L115" s="31"/>
    </row>
    <row r="116" spans="2:65" s="1" customFormat="1" ht="10.35" customHeight="1">
      <c r="B116" s="31"/>
      <c r="L116" s="31"/>
    </row>
    <row r="117" spans="2:65" s="10" customFormat="1" ht="29.25" customHeight="1">
      <c r="B117" s="107"/>
      <c r="C117" s="108" t="s">
        <v>97</v>
      </c>
      <c r="D117" s="109" t="s">
        <v>60</v>
      </c>
      <c r="E117" s="109" t="s">
        <v>56</v>
      </c>
      <c r="F117" s="109" t="s">
        <v>57</v>
      </c>
      <c r="G117" s="109" t="s">
        <v>98</v>
      </c>
      <c r="H117" s="109" t="s">
        <v>99</v>
      </c>
      <c r="I117" s="109" t="s">
        <v>100</v>
      </c>
      <c r="J117" s="110" t="s">
        <v>91</v>
      </c>
      <c r="K117" s="111" t="s">
        <v>101</v>
      </c>
      <c r="L117" s="107"/>
      <c r="M117" s="58" t="s">
        <v>1</v>
      </c>
      <c r="N117" s="59" t="s">
        <v>39</v>
      </c>
      <c r="O117" s="59" t="s">
        <v>102</v>
      </c>
      <c r="P117" s="59" t="s">
        <v>103</v>
      </c>
      <c r="Q117" s="59" t="s">
        <v>104</v>
      </c>
      <c r="R117" s="59" t="s">
        <v>105</v>
      </c>
      <c r="S117" s="59" t="s">
        <v>106</v>
      </c>
      <c r="T117" s="60" t="s">
        <v>107</v>
      </c>
    </row>
    <row r="118" spans="2:65" s="1" customFormat="1" ht="22.95" customHeight="1">
      <c r="B118" s="31"/>
      <c r="C118" s="63" t="s">
        <v>108</v>
      </c>
      <c r="J118" s="112">
        <f>BK118</f>
        <v>0</v>
      </c>
      <c r="L118" s="31"/>
      <c r="M118" s="61"/>
      <c r="N118" s="52"/>
      <c r="O118" s="52"/>
      <c r="P118" s="113">
        <f>P119</f>
        <v>0</v>
      </c>
      <c r="Q118" s="52"/>
      <c r="R118" s="113">
        <f>R119</f>
        <v>0</v>
      </c>
      <c r="S118" s="52"/>
      <c r="T118" s="114">
        <f>T119</f>
        <v>0</v>
      </c>
      <c r="AT118" s="16" t="s">
        <v>74</v>
      </c>
      <c r="AU118" s="16" t="s">
        <v>93</v>
      </c>
      <c r="BK118" s="115">
        <f>BK119</f>
        <v>0</v>
      </c>
    </row>
    <row r="119" spans="2:65" s="11" customFormat="1" ht="25.95" customHeight="1">
      <c r="B119" s="116"/>
      <c r="D119" s="117" t="s">
        <v>74</v>
      </c>
      <c r="E119" s="118" t="s">
        <v>109</v>
      </c>
      <c r="F119" s="118" t="s">
        <v>110</v>
      </c>
      <c r="I119" s="119"/>
      <c r="J119" s="120">
        <f>BK119</f>
        <v>0</v>
      </c>
      <c r="L119" s="116"/>
      <c r="M119" s="121"/>
      <c r="P119" s="122">
        <f>P120</f>
        <v>0</v>
      </c>
      <c r="R119" s="122">
        <f>R120</f>
        <v>0</v>
      </c>
      <c r="T119" s="123">
        <f>T120</f>
        <v>0</v>
      </c>
      <c r="AR119" s="117" t="s">
        <v>111</v>
      </c>
      <c r="AT119" s="124" t="s">
        <v>74</v>
      </c>
      <c r="AU119" s="124" t="s">
        <v>75</v>
      </c>
      <c r="AY119" s="117" t="s">
        <v>112</v>
      </c>
      <c r="BK119" s="125">
        <f>BK120</f>
        <v>0</v>
      </c>
    </row>
    <row r="120" spans="2:65" s="11" customFormat="1" ht="22.95" customHeight="1">
      <c r="B120" s="116"/>
      <c r="D120" s="117" t="s">
        <v>74</v>
      </c>
      <c r="E120" s="126" t="s">
        <v>113</v>
      </c>
      <c r="F120" s="126" t="s">
        <v>114</v>
      </c>
      <c r="I120" s="119"/>
      <c r="J120" s="127">
        <f>BK120</f>
        <v>0</v>
      </c>
      <c r="L120" s="116"/>
      <c r="M120" s="121"/>
      <c r="P120" s="122">
        <f>SUM(P121:P470)</f>
        <v>0</v>
      </c>
      <c r="R120" s="122">
        <f>SUM(R121:R470)</f>
        <v>0</v>
      </c>
      <c r="T120" s="123">
        <f>SUM(T121:T470)</f>
        <v>0</v>
      </c>
      <c r="AR120" s="117" t="s">
        <v>83</v>
      </c>
      <c r="AT120" s="124" t="s">
        <v>74</v>
      </c>
      <c r="AU120" s="124" t="s">
        <v>83</v>
      </c>
      <c r="AY120" s="117" t="s">
        <v>112</v>
      </c>
      <c r="BK120" s="125">
        <f>SUM(BK121:BK470)</f>
        <v>0</v>
      </c>
    </row>
    <row r="121" spans="2:65" s="1" customFormat="1" ht="16.5" customHeight="1">
      <c r="B121" s="31"/>
      <c r="C121" s="128" t="s">
        <v>83</v>
      </c>
      <c r="D121" s="128" t="s">
        <v>115</v>
      </c>
      <c r="E121" s="129" t="s">
        <v>116</v>
      </c>
      <c r="F121" s="130" t="s">
        <v>117</v>
      </c>
      <c r="G121" s="131" t="s">
        <v>118</v>
      </c>
      <c r="H121" s="132">
        <v>2</v>
      </c>
      <c r="I121" s="133"/>
      <c r="J121" s="134">
        <f>ROUND(I121*H121,2)</f>
        <v>0</v>
      </c>
      <c r="K121" s="135"/>
      <c r="L121" s="31"/>
      <c r="M121" s="136" t="s">
        <v>1</v>
      </c>
      <c r="N121" s="137" t="s">
        <v>40</v>
      </c>
      <c r="P121" s="138">
        <f>O121*H121</f>
        <v>0</v>
      </c>
      <c r="Q121" s="138">
        <v>0</v>
      </c>
      <c r="R121" s="138">
        <f>Q121*H121</f>
        <v>0</v>
      </c>
      <c r="S121" s="138">
        <v>0</v>
      </c>
      <c r="T121" s="139">
        <f>S121*H121</f>
        <v>0</v>
      </c>
      <c r="AR121" s="140" t="s">
        <v>119</v>
      </c>
      <c r="AT121" s="140" t="s">
        <v>115</v>
      </c>
      <c r="AU121" s="140" t="s">
        <v>85</v>
      </c>
      <c r="AY121" s="16" t="s">
        <v>112</v>
      </c>
      <c r="BE121" s="141">
        <f>IF(N121="základní",J121,0)</f>
        <v>0</v>
      </c>
      <c r="BF121" s="141">
        <f>IF(N121="snížená",J121,0)</f>
        <v>0</v>
      </c>
      <c r="BG121" s="141">
        <f>IF(N121="zákl. přenesená",J121,0)</f>
        <v>0</v>
      </c>
      <c r="BH121" s="141">
        <f>IF(N121="sníž. přenesená",J121,0)</f>
        <v>0</v>
      </c>
      <c r="BI121" s="141">
        <f>IF(N121="nulová",J121,0)</f>
        <v>0</v>
      </c>
      <c r="BJ121" s="16" t="s">
        <v>83</v>
      </c>
      <c r="BK121" s="141">
        <f>ROUND(I121*H121,2)</f>
        <v>0</v>
      </c>
      <c r="BL121" s="16" t="s">
        <v>119</v>
      </c>
      <c r="BM121" s="140" t="s">
        <v>120</v>
      </c>
    </row>
    <row r="122" spans="2:65" s="12" customFormat="1" ht="20.399999999999999">
      <c r="B122" s="142"/>
      <c r="D122" s="143" t="s">
        <v>121</v>
      </c>
      <c r="E122" s="144" t="s">
        <v>1</v>
      </c>
      <c r="F122" s="145" t="s">
        <v>122</v>
      </c>
      <c r="H122" s="144" t="s">
        <v>1</v>
      </c>
      <c r="I122" s="146"/>
      <c r="L122" s="142"/>
      <c r="M122" s="147"/>
      <c r="T122" s="148"/>
      <c r="AT122" s="144" t="s">
        <v>121</v>
      </c>
      <c r="AU122" s="144" t="s">
        <v>85</v>
      </c>
      <c r="AV122" s="12" t="s">
        <v>83</v>
      </c>
      <c r="AW122" s="12" t="s">
        <v>32</v>
      </c>
      <c r="AX122" s="12" t="s">
        <v>75</v>
      </c>
      <c r="AY122" s="144" t="s">
        <v>112</v>
      </c>
    </row>
    <row r="123" spans="2:65" s="12" customFormat="1">
      <c r="B123" s="142"/>
      <c r="D123" s="143" t="s">
        <v>121</v>
      </c>
      <c r="E123" s="144" t="s">
        <v>1</v>
      </c>
      <c r="F123" s="145" t="s">
        <v>123</v>
      </c>
      <c r="H123" s="144" t="s">
        <v>1</v>
      </c>
      <c r="I123" s="146"/>
      <c r="L123" s="142"/>
      <c r="M123" s="147"/>
      <c r="T123" s="148"/>
      <c r="AT123" s="144" t="s">
        <v>121</v>
      </c>
      <c r="AU123" s="144" t="s">
        <v>85</v>
      </c>
      <c r="AV123" s="12" t="s">
        <v>83</v>
      </c>
      <c r="AW123" s="12" t="s">
        <v>32</v>
      </c>
      <c r="AX123" s="12" t="s">
        <v>75</v>
      </c>
      <c r="AY123" s="144" t="s">
        <v>112</v>
      </c>
    </row>
    <row r="124" spans="2:65" s="13" customFormat="1">
      <c r="B124" s="149"/>
      <c r="D124" s="143" t="s">
        <v>121</v>
      </c>
      <c r="E124" s="150" t="s">
        <v>1</v>
      </c>
      <c r="F124" s="151" t="s">
        <v>83</v>
      </c>
      <c r="H124" s="152">
        <v>1</v>
      </c>
      <c r="I124" s="153"/>
      <c r="L124" s="149"/>
      <c r="M124" s="154"/>
      <c r="T124" s="155"/>
      <c r="AT124" s="150" t="s">
        <v>121</v>
      </c>
      <c r="AU124" s="150" t="s">
        <v>85</v>
      </c>
      <c r="AV124" s="13" t="s">
        <v>85</v>
      </c>
      <c r="AW124" s="13" t="s">
        <v>32</v>
      </c>
      <c r="AX124" s="13" t="s">
        <v>75</v>
      </c>
      <c r="AY124" s="150" t="s">
        <v>112</v>
      </c>
    </row>
    <row r="125" spans="2:65" s="12" customFormat="1">
      <c r="B125" s="142"/>
      <c r="D125" s="143" t="s">
        <v>121</v>
      </c>
      <c r="E125" s="144" t="s">
        <v>1</v>
      </c>
      <c r="F125" s="145" t="s">
        <v>124</v>
      </c>
      <c r="H125" s="144" t="s">
        <v>1</v>
      </c>
      <c r="I125" s="146"/>
      <c r="L125" s="142"/>
      <c r="M125" s="147"/>
      <c r="T125" s="148"/>
      <c r="AT125" s="144" t="s">
        <v>121</v>
      </c>
      <c r="AU125" s="144" t="s">
        <v>85</v>
      </c>
      <c r="AV125" s="12" t="s">
        <v>83</v>
      </c>
      <c r="AW125" s="12" t="s">
        <v>32</v>
      </c>
      <c r="AX125" s="12" t="s">
        <v>75</v>
      </c>
      <c r="AY125" s="144" t="s">
        <v>112</v>
      </c>
    </row>
    <row r="126" spans="2:65" s="13" customFormat="1">
      <c r="B126" s="149"/>
      <c r="D126" s="143" t="s">
        <v>121</v>
      </c>
      <c r="E126" s="150" t="s">
        <v>1</v>
      </c>
      <c r="F126" s="151" t="s">
        <v>83</v>
      </c>
      <c r="H126" s="152">
        <v>1</v>
      </c>
      <c r="I126" s="153"/>
      <c r="L126" s="149"/>
      <c r="M126" s="154"/>
      <c r="T126" s="155"/>
      <c r="AT126" s="150" t="s">
        <v>121</v>
      </c>
      <c r="AU126" s="150" t="s">
        <v>85</v>
      </c>
      <c r="AV126" s="13" t="s">
        <v>85</v>
      </c>
      <c r="AW126" s="13" t="s">
        <v>32</v>
      </c>
      <c r="AX126" s="13" t="s">
        <v>75</v>
      </c>
      <c r="AY126" s="150" t="s">
        <v>112</v>
      </c>
    </row>
    <row r="127" spans="2:65" s="14" customFormat="1">
      <c r="B127" s="156"/>
      <c r="D127" s="143" t="s">
        <v>121</v>
      </c>
      <c r="E127" s="157" t="s">
        <v>1</v>
      </c>
      <c r="F127" s="158" t="s">
        <v>125</v>
      </c>
      <c r="H127" s="159">
        <v>2</v>
      </c>
      <c r="I127" s="160"/>
      <c r="L127" s="156"/>
      <c r="M127" s="161"/>
      <c r="T127" s="162"/>
      <c r="AT127" s="157" t="s">
        <v>121</v>
      </c>
      <c r="AU127" s="157" t="s">
        <v>85</v>
      </c>
      <c r="AV127" s="14" t="s">
        <v>119</v>
      </c>
      <c r="AW127" s="14" t="s">
        <v>32</v>
      </c>
      <c r="AX127" s="14" t="s">
        <v>83</v>
      </c>
      <c r="AY127" s="157" t="s">
        <v>112</v>
      </c>
    </row>
    <row r="128" spans="2:65" s="1" customFormat="1" ht="24.15" customHeight="1">
      <c r="B128" s="31"/>
      <c r="C128" s="163" t="s">
        <v>85</v>
      </c>
      <c r="D128" s="163" t="s">
        <v>109</v>
      </c>
      <c r="E128" s="164" t="s">
        <v>126</v>
      </c>
      <c r="F128" s="165" t="s">
        <v>127</v>
      </c>
      <c r="G128" s="166" t="s">
        <v>118</v>
      </c>
      <c r="H128" s="167">
        <v>2</v>
      </c>
      <c r="I128" s="168"/>
      <c r="J128" s="169">
        <f>ROUND(I128*H128,2)</f>
        <v>0</v>
      </c>
      <c r="K128" s="170"/>
      <c r="L128" s="171"/>
      <c r="M128" s="172" t="s">
        <v>1</v>
      </c>
      <c r="N128" s="173" t="s">
        <v>40</v>
      </c>
      <c r="P128" s="138">
        <f>O128*H128</f>
        <v>0</v>
      </c>
      <c r="Q128" s="138">
        <v>0</v>
      </c>
      <c r="R128" s="138">
        <f>Q128*H128</f>
        <v>0</v>
      </c>
      <c r="S128" s="138">
        <v>0</v>
      </c>
      <c r="T128" s="139">
        <f>S128*H128</f>
        <v>0</v>
      </c>
      <c r="AR128" s="140" t="s">
        <v>128</v>
      </c>
      <c r="AT128" s="140" t="s">
        <v>109</v>
      </c>
      <c r="AU128" s="140" t="s">
        <v>85</v>
      </c>
      <c r="AY128" s="16" t="s">
        <v>112</v>
      </c>
      <c r="BE128" s="141">
        <f>IF(N128="základní",J128,0)</f>
        <v>0</v>
      </c>
      <c r="BF128" s="141">
        <f>IF(N128="snížená",J128,0)</f>
        <v>0</v>
      </c>
      <c r="BG128" s="141">
        <f>IF(N128="zákl. přenesená",J128,0)</f>
        <v>0</v>
      </c>
      <c r="BH128" s="141">
        <f>IF(N128="sníž. přenesená",J128,0)</f>
        <v>0</v>
      </c>
      <c r="BI128" s="141">
        <f>IF(N128="nulová",J128,0)</f>
        <v>0</v>
      </c>
      <c r="BJ128" s="16" t="s">
        <v>83</v>
      </c>
      <c r="BK128" s="141">
        <f>ROUND(I128*H128,2)</f>
        <v>0</v>
      </c>
      <c r="BL128" s="16" t="s">
        <v>119</v>
      </c>
      <c r="BM128" s="140" t="s">
        <v>129</v>
      </c>
    </row>
    <row r="129" spans="2:65" s="12" customFormat="1" ht="20.399999999999999">
      <c r="B129" s="142"/>
      <c r="D129" s="143" t="s">
        <v>121</v>
      </c>
      <c r="E129" s="144" t="s">
        <v>1</v>
      </c>
      <c r="F129" s="145" t="s">
        <v>130</v>
      </c>
      <c r="H129" s="144" t="s">
        <v>1</v>
      </c>
      <c r="I129" s="146"/>
      <c r="L129" s="142"/>
      <c r="M129" s="147"/>
      <c r="T129" s="148"/>
      <c r="AT129" s="144" t="s">
        <v>121</v>
      </c>
      <c r="AU129" s="144" t="s">
        <v>85</v>
      </c>
      <c r="AV129" s="12" t="s">
        <v>83</v>
      </c>
      <c r="AW129" s="12" t="s">
        <v>32</v>
      </c>
      <c r="AX129" s="12" t="s">
        <v>75</v>
      </c>
      <c r="AY129" s="144" t="s">
        <v>112</v>
      </c>
    </row>
    <row r="130" spans="2:65" s="12" customFormat="1">
      <c r="B130" s="142"/>
      <c r="D130" s="143" t="s">
        <v>121</v>
      </c>
      <c r="E130" s="144" t="s">
        <v>1</v>
      </c>
      <c r="F130" s="145" t="s">
        <v>131</v>
      </c>
      <c r="H130" s="144" t="s">
        <v>1</v>
      </c>
      <c r="I130" s="146"/>
      <c r="L130" s="142"/>
      <c r="M130" s="147"/>
      <c r="T130" s="148"/>
      <c r="AT130" s="144" t="s">
        <v>121</v>
      </c>
      <c r="AU130" s="144" t="s">
        <v>85</v>
      </c>
      <c r="AV130" s="12" t="s">
        <v>83</v>
      </c>
      <c r="AW130" s="12" t="s">
        <v>32</v>
      </c>
      <c r="AX130" s="12" t="s">
        <v>75</v>
      </c>
      <c r="AY130" s="144" t="s">
        <v>112</v>
      </c>
    </row>
    <row r="131" spans="2:65" s="12" customFormat="1">
      <c r="B131" s="142"/>
      <c r="D131" s="143" t="s">
        <v>121</v>
      </c>
      <c r="E131" s="144" t="s">
        <v>1</v>
      </c>
      <c r="F131" s="145" t="s">
        <v>132</v>
      </c>
      <c r="H131" s="144" t="s">
        <v>1</v>
      </c>
      <c r="I131" s="146"/>
      <c r="L131" s="142"/>
      <c r="M131" s="147"/>
      <c r="T131" s="148"/>
      <c r="AT131" s="144" t="s">
        <v>121</v>
      </c>
      <c r="AU131" s="144" t="s">
        <v>85</v>
      </c>
      <c r="AV131" s="12" t="s">
        <v>83</v>
      </c>
      <c r="AW131" s="12" t="s">
        <v>32</v>
      </c>
      <c r="AX131" s="12" t="s">
        <v>75</v>
      </c>
      <c r="AY131" s="144" t="s">
        <v>112</v>
      </c>
    </row>
    <row r="132" spans="2:65" s="12" customFormat="1" ht="30.6">
      <c r="B132" s="142"/>
      <c r="D132" s="143" t="s">
        <v>121</v>
      </c>
      <c r="E132" s="144" t="s">
        <v>1</v>
      </c>
      <c r="F132" s="145" t="s">
        <v>133</v>
      </c>
      <c r="H132" s="144" t="s">
        <v>1</v>
      </c>
      <c r="I132" s="146"/>
      <c r="L132" s="142"/>
      <c r="M132" s="147"/>
      <c r="T132" s="148"/>
      <c r="AT132" s="144" t="s">
        <v>121</v>
      </c>
      <c r="AU132" s="144" t="s">
        <v>85</v>
      </c>
      <c r="AV132" s="12" t="s">
        <v>83</v>
      </c>
      <c r="AW132" s="12" t="s">
        <v>32</v>
      </c>
      <c r="AX132" s="12" t="s">
        <v>75</v>
      </c>
      <c r="AY132" s="144" t="s">
        <v>112</v>
      </c>
    </row>
    <row r="133" spans="2:65" s="12" customFormat="1" ht="20.399999999999999">
      <c r="B133" s="142"/>
      <c r="D133" s="143" t="s">
        <v>121</v>
      </c>
      <c r="E133" s="144" t="s">
        <v>1</v>
      </c>
      <c r="F133" s="145" t="s">
        <v>134</v>
      </c>
      <c r="H133" s="144" t="s">
        <v>1</v>
      </c>
      <c r="I133" s="146"/>
      <c r="L133" s="142"/>
      <c r="M133" s="147"/>
      <c r="T133" s="148"/>
      <c r="AT133" s="144" t="s">
        <v>121</v>
      </c>
      <c r="AU133" s="144" t="s">
        <v>85</v>
      </c>
      <c r="AV133" s="12" t="s">
        <v>83</v>
      </c>
      <c r="AW133" s="12" t="s">
        <v>32</v>
      </c>
      <c r="AX133" s="12" t="s">
        <v>75</v>
      </c>
      <c r="AY133" s="144" t="s">
        <v>112</v>
      </c>
    </row>
    <row r="134" spans="2:65" s="12" customFormat="1" ht="30.6">
      <c r="B134" s="142"/>
      <c r="D134" s="143" t="s">
        <v>121</v>
      </c>
      <c r="E134" s="144" t="s">
        <v>1</v>
      </c>
      <c r="F134" s="145" t="s">
        <v>135</v>
      </c>
      <c r="H134" s="144" t="s">
        <v>1</v>
      </c>
      <c r="I134" s="146"/>
      <c r="L134" s="142"/>
      <c r="M134" s="147"/>
      <c r="T134" s="148"/>
      <c r="AT134" s="144" t="s">
        <v>121</v>
      </c>
      <c r="AU134" s="144" t="s">
        <v>85</v>
      </c>
      <c r="AV134" s="12" t="s">
        <v>83</v>
      </c>
      <c r="AW134" s="12" t="s">
        <v>32</v>
      </c>
      <c r="AX134" s="12" t="s">
        <v>75</v>
      </c>
      <c r="AY134" s="144" t="s">
        <v>112</v>
      </c>
    </row>
    <row r="135" spans="2:65" s="12" customFormat="1" ht="30.6">
      <c r="B135" s="142"/>
      <c r="D135" s="143" t="s">
        <v>121</v>
      </c>
      <c r="E135" s="144" t="s">
        <v>1</v>
      </c>
      <c r="F135" s="145" t="s">
        <v>136</v>
      </c>
      <c r="H135" s="144" t="s">
        <v>1</v>
      </c>
      <c r="I135" s="146"/>
      <c r="L135" s="142"/>
      <c r="M135" s="147"/>
      <c r="T135" s="148"/>
      <c r="AT135" s="144" t="s">
        <v>121</v>
      </c>
      <c r="AU135" s="144" t="s">
        <v>85</v>
      </c>
      <c r="AV135" s="12" t="s">
        <v>83</v>
      </c>
      <c r="AW135" s="12" t="s">
        <v>32</v>
      </c>
      <c r="AX135" s="12" t="s">
        <v>75</v>
      </c>
      <c r="AY135" s="144" t="s">
        <v>112</v>
      </c>
    </row>
    <row r="136" spans="2:65" s="12" customFormat="1">
      <c r="B136" s="142"/>
      <c r="D136" s="143" t="s">
        <v>121</v>
      </c>
      <c r="E136" s="144" t="s">
        <v>1</v>
      </c>
      <c r="F136" s="145" t="s">
        <v>137</v>
      </c>
      <c r="H136" s="144" t="s">
        <v>1</v>
      </c>
      <c r="I136" s="146"/>
      <c r="L136" s="142"/>
      <c r="M136" s="147"/>
      <c r="T136" s="148"/>
      <c r="AT136" s="144" t="s">
        <v>121</v>
      </c>
      <c r="AU136" s="144" t="s">
        <v>85</v>
      </c>
      <c r="AV136" s="12" t="s">
        <v>83</v>
      </c>
      <c r="AW136" s="12" t="s">
        <v>32</v>
      </c>
      <c r="AX136" s="12" t="s">
        <v>75</v>
      </c>
      <c r="AY136" s="144" t="s">
        <v>112</v>
      </c>
    </row>
    <row r="137" spans="2:65" s="12" customFormat="1">
      <c r="B137" s="142"/>
      <c r="D137" s="143" t="s">
        <v>121</v>
      </c>
      <c r="E137" s="144" t="s">
        <v>1</v>
      </c>
      <c r="F137" s="145" t="s">
        <v>123</v>
      </c>
      <c r="H137" s="144" t="s">
        <v>1</v>
      </c>
      <c r="I137" s="146"/>
      <c r="L137" s="142"/>
      <c r="M137" s="147"/>
      <c r="T137" s="148"/>
      <c r="AT137" s="144" t="s">
        <v>121</v>
      </c>
      <c r="AU137" s="144" t="s">
        <v>85</v>
      </c>
      <c r="AV137" s="12" t="s">
        <v>83</v>
      </c>
      <c r="AW137" s="12" t="s">
        <v>32</v>
      </c>
      <c r="AX137" s="12" t="s">
        <v>75</v>
      </c>
      <c r="AY137" s="144" t="s">
        <v>112</v>
      </c>
    </row>
    <row r="138" spans="2:65" s="13" customFormat="1">
      <c r="B138" s="149"/>
      <c r="D138" s="143" t="s">
        <v>121</v>
      </c>
      <c r="E138" s="150" t="s">
        <v>1</v>
      </c>
      <c r="F138" s="151" t="s">
        <v>83</v>
      </c>
      <c r="H138" s="152">
        <v>1</v>
      </c>
      <c r="I138" s="153"/>
      <c r="L138" s="149"/>
      <c r="M138" s="154"/>
      <c r="T138" s="155"/>
      <c r="AT138" s="150" t="s">
        <v>121</v>
      </c>
      <c r="AU138" s="150" t="s">
        <v>85</v>
      </c>
      <c r="AV138" s="13" t="s">
        <v>85</v>
      </c>
      <c r="AW138" s="13" t="s">
        <v>32</v>
      </c>
      <c r="AX138" s="13" t="s">
        <v>75</v>
      </c>
      <c r="AY138" s="150" t="s">
        <v>112</v>
      </c>
    </row>
    <row r="139" spans="2:65" s="12" customFormat="1">
      <c r="B139" s="142"/>
      <c r="D139" s="143" t="s">
        <v>121</v>
      </c>
      <c r="E139" s="144" t="s">
        <v>1</v>
      </c>
      <c r="F139" s="145" t="s">
        <v>124</v>
      </c>
      <c r="H139" s="144" t="s">
        <v>1</v>
      </c>
      <c r="I139" s="146"/>
      <c r="L139" s="142"/>
      <c r="M139" s="147"/>
      <c r="T139" s="148"/>
      <c r="AT139" s="144" t="s">
        <v>121</v>
      </c>
      <c r="AU139" s="144" t="s">
        <v>85</v>
      </c>
      <c r="AV139" s="12" t="s">
        <v>83</v>
      </c>
      <c r="AW139" s="12" t="s">
        <v>32</v>
      </c>
      <c r="AX139" s="12" t="s">
        <v>75</v>
      </c>
      <c r="AY139" s="144" t="s">
        <v>112</v>
      </c>
    </row>
    <row r="140" spans="2:65" s="13" customFormat="1">
      <c r="B140" s="149"/>
      <c r="D140" s="143" t="s">
        <v>121</v>
      </c>
      <c r="E140" s="150" t="s">
        <v>1</v>
      </c>
      <c r="F140" s="151" t="s">
        <v>83</v>
      </c>
      <c r="H140" s="152">
        <v>1</v>
      </c>
      <c r="I140" s="153"/>
      <c r="L140" s="149"/>
      <c r="M140" s="154"/>
      <c r="T140" s="155"/>
      <c r="AT140" s="150" t="s">
        <v>121</v>
      </c>
      <c r="AU140" s="150" t="s">
        <v>85</v>
      </c>
      <c r="AV140" s="13" t="s">
        <v>85</v>
      </c>
      <c r="AW140" s="13" t="s">
        <v>32</v>
      </c>
      <c r="AX140" s="13" t="s">
        <v>75</v>
      </c>
      <c r="AY140" s="150" t="s">
        <v>112</v>
      </c>
    </row>
    <row r="141" spans="2:65" s="14" customFormat="1">
      <c r="B141" s="156"/>
      <c r="D141" s="143" t="s">
        <v>121</v>
      </c>
      <c r="E141" s="157" t="s">
        <v>1</v>
      </c>
      <c r="F141" s="158" t="s">
        <v>125</v>
      </c>
      <c r="H141" s="159">
        <v>2</v>
      </c>
      <c r="I141" s="160"/>
      <c r="L141" s="156"/>
      <c r="M141" s="161"/>
      <c r="T141" s="162"/>
      <c r="AT141" s="157" t="s">
        <v>121</v>
      </c>
      <c r="AU141" s="157" t="s">
        <v>85</v>
      </c>
      <c r="AV141" s="14" t="s">
        <v>119</v>
      </c>
      <c r="AW141" s="14" t="s">
        <v>32</v>
      </c>
      <c r="AX141" s="14" t="s">
        <v>83</v>
      </c>
      <c r="AY141" s="157" t="s">
        <v>112</v>
      </c>
    </row>
    <row r="142" spans="2:65" s="1" customFormat="1" ht="16.5" customHeight="1">
      <c r="B142" s="31"/>
      <c r="C142" s="163" t="s">
        <v>111</v>
      </c>
      <c r="D142" s="163" t="s">
        <v>109</v>
      </c>
      <c r="E142" s="164" t="s">
        <v>138</v>
      </c>
      <c r="F142" s="165" t="s">
        <v>139</v>
      </c>
      <c r="G142" s="166" t="s">
        <v>140</v>
      </c>
      <c r="H142" s="167">
        <v>20</v>
      </c>
      <c r="I142" s="168"/>
      <c r="J142" s="169">
        <f>ROUND(I142*H142,2)</f>
        <v>0</v>
      </c>
      <c r="K142" s="170"/>
      <c r="L142" s="171"/>
      <c r="M142" s="172" t="s">
        <v>1</v>
      </c>
      <c r="N142" s="173" t="s">
        <v>40</v>
      </c>
      <c r="P142" s="138">
        <f>O142*H142</f>
        <v>0</v>
      </c>
      <c r="Q142" s="138">
        <v>0</v>
      </c>
      <c r="R142" s="138">
        <f>Q142*H142</f>
        <v>0</v>
      </c>
      <c r="S142" s="138">
        <v>0</v>
      </c>
      <c r="T142" s="139">
        <f>S142*H142</f>
        <v>0</v>
      </c>
      <c r="AR142" s="140" t="s">
        <v>128</v>
      </c>
      <c r="AT142" s="140" t="s">
        <v>109</v>
      </c>
      <c r="AU142" s="140" t="s">
        <v>85</v>
      </c>
      <c r="AY142" s="16" t="s">
        <v>112</v>
      </c>
      <c r="BE142" s="141">
        <f>IF(N142="základní",J142,0)</f>
        <v>0</v>
      </c>
      <c r="BF142" s="141">
        <f>IF(N142="snížená",J142,0)</f>
        <v>0</v>
      </c>
      <c r="BG142" s="141">
        <f>IF(N142="zákl. přenesená",J142,0)</f>
        <v>0</v>
      </c>
      <c r="BH142" s="141">
        <f>IF(N142="sníž. přenesená",J142,0)</f>
        <v>0</v>
      </c>
      <c r="BI142" s="141">
        <f>IF(N142="nulová",J142,0)</f>
        <v>0</v>
      </c>
      <c r="BJ142" s="16" t="s">
        <v>83</v>
      </c>
      <c r="BK142" s="141">
        <f>ROUND(I142*H142,2)</f>
        <v>0</v>
      </c>
      <c r="BL142" s="16" t="s">
        <v>119</v>
      </c>
      <c r="BM142" s="140" t="s">
        <v>141</v>
      </c>
    </row>
    <row r="143" spans="2:65" s="12" customFormat="1" ht="20.399999999999999">
      <c r="B143" s="142"/>
      <c r="D143" s="143" t="s">
        <v>121</v>
      </c>
      <c r="E143" s="144" t="s">
        <v>1</v>
      </c>
      <c r="F143" s="145" t="s">
        <v>142</v>
      </c>
      <c r="H143" s="144" t="s">
        <v>1</v>
      </c>
      <c r="I143" s="146"/>
      <c r="L143" s="142"/>
      <c r="M143" s="147"/>
      <c r="T143" s="148"/>
      <c r="AT143" s="144" t="s">
        <v>121</v>
      </c>
      <c r="AU143" s="144" t="s">
        <v>85</v>
      </c>
      <c r="AV143" s="12" t="s">
        <v>83</v>
      </c>
      <c r="AW143" s="12" t="s">
        <v>32</v>
      </c>
      <c r="AX143" s="12" t="s">
        <v>75</v>
      </c>
      <c r="AY143" s="144" t="s">
        <v>112</v>
      </c>
    </row>
    <row r="144" spans="2:65" s="12" customFormat="1" ht="20.399999999999999">
      <c r="B144" s="142"/>
      <c r="D144" s="143" t="s">
        <v>121</v>
      </c>
      <c r="E144" s="144" t="s">
        <v>1</v>
      </c>
      <c r="F144" s="145" t="s">
        <v>143</v>
      </c>
      <c r="H144" s="144" t="s">
        <v>1</v>
      </c>
      <c r="I144" s="146"/>
      <c r="L144" s="142"/>
      <c r="M144" s="147"/>
      <c r="T144" s="148"/>
      <c r="AT144" s="144" t="s">
        <v>121</v>
      </c>
      <c r="AU144" s="144" t="s">
        <v>85</v>
      </c>
      <c r="AV144" s="12" t="s">
        <v>83</v>
      </c>
      <c r="AW144" s="12" t="s">
        <v>32</v>
      </c>
      <c r="AX144" s="12" t="s">
        <v>75</v>
      </c>
      <c r="AY144" s="144" t="s">
        <v>112</v>
      </c>
    </row>
    <row r="145" spans="2:65" s="12" customFormat="1">
      <c r="B145" s="142"/>
      <c r="D145" s="143" t="s">
        <v>121</v>
      </c>
      <c r="E145" s="144" t="s">
        <v>1</v>
      </c>
      <c r="F145" s="145" t="s">
        <v>144</v>
      </c>
      <c r="H145" s="144" t="s">
        <v>1</v>
      </c>
      <c r="I145" s="146"/>
      <c r="L145" s="142"/>
      <c r="M145" s="147"/>
      <c r="T145" s="148"/>
      <c r="AT145" s="144" t="s">
        <v>121</v>
      </c>
      <c r="AU145" s="144" t="s">
        <v>85</v>
      </c>
      <c r="AV145" s="12" t="s">
        <v>83</v>
      </c>
      <c r="AW145" s="12" t="s">
        <v>32</v>
      </c>
      <c r="AX145" s="12" t="s">
        <v>75</v>
      </c>
      <c r="AY145" s="144" t="s">
        <v>112</v>
      </c>
    </row>
    <row r="146" spans="2:65" s="13" customFormat="1">
      <c r="B146" s="149"/>
      <c r="D146" s="143" t="s">
        <v>121</v>
      </c>
      <c r="E146" s="150" t="s">
        <v>1</v>
      </c>
      <c r="F146" s="151" t="s">
        <v>145</v>
      </c>
      <c r="H146" s="152">
        <v>20</v>
      </c>
      <c r="I146" s="153"/>
      <c r="L146" s="149"/>
      <c r="M146" s="154"/>
      <c r="T146" s="155"/>
      <c r="AT146" s="150" t="s">
        <v>121</v>
      </c>
      <c r="AU146" s="150" t="s">
        <v>85</v>
      </c>
      <c r="AV146" s="13" t="s">
        <v>85</v>
      </c>
      <c r="AW146" s="13" t="s">
        <v>32</v>
      </c>
      <c r="AX146" s="13" t="s">
        <v>75</v>
      </c>
      <c r="AY146" s="150" t="s">
        <v>112</v>
      </c>
    </row>
    <row r="147" spans="2:65" s="14" customFormat="1">
      <c r="B147" s="156"/>
      <c r="D147" s="143" t="s">
        <v>121</v>
      </c>
      <c r="E147" s="157" t="s">
        <v>1</v>
      </c>
      <c r="F147" s="158" t="s">
        <v>125</v>
      </c>
      <c r="H147" s="159">
        <v>20</v>
      </c>
      <c r="I147" s="160"/>
      <c r="L147" s="156"/>
      <c r="M147" s="161"/>
      <c r="T147" s="162"/>
      <c r="AT147" s="157" t="s">
        <v>121</v>
      </c>
      <c r="AU147" s="157" t="s">
        <v>85</v>
      </c>
      <c r="AV147" s="14" t="s">
        <v>119</v>
      </c>
      <c r="AW147" s="14" t="s">
        <v>32</v>
      </c>
      <c r="AX147" s="14" t="s">
        <v>83</v>
      </c>
      <c r="AY147" s="157" t="s">
        <v>112</v>
      </c>
    </row>
    <row r="148" spans="2:65" s="1" customFormat="1" ht="16.5" customHeight="1">
      <c r="B148" s="31"/>
      <c r="C148" s="163" t="s">
        <v>119</v>
      </c>
      <c r="D148" s="163" t="s">
        <v>109</v>
      </c>
      <c r="E148" s="164" t="s">
        <v>146</v>
      </c>
      <c r="F148" s="165" t="s">
        <v>147</v>
      </c>
      <c r="G148" s="166" t="s">
        <v>140</v>
      </c>
      <c r="H148" s="167">
        <v>20</v>
      </c>
      <c r="I148" s="168"/>
      <c r="J148" s="169">
        <f>ROUND(I148*H148,2)</f>
        <v>0</v>
      </c>
      <c r="K148" s="170"/>
      <c r="L148" s="171"/>
      <c r="M148" s="172" t="s">
        <v>1</v>
      </c>
      <c r="N148" s="173" t="s">
        <v>40</v>
      </c>
      <c r="P148" s="138">
        <f>O148*H148</f>
        <v>0</v>
      </c>
      <c r="Q148" s="138">
        <v>0</v>
      </c>
      <c r="R148" s="138">
        <f>Q148*H148</f>
        <v>0</v>
      </c>
      <c r="S148" s="138">
        <v>0</v>
      </c>
      <c r="T148" s="139">
        <f>S148*H148</f>
        <v>0</v>
      </c>
      <c r="AR148" s="140" t="s">
        <v>128</v>
      </c>
      <c r="AT148" s="140" t="s">
        <v>109</v>
      </c>
      <c r="AU148" s="140" t="s">
        <v>85</v>
      </c>
      <c r="AY148" s="16" t="s">
        <v>112</v>
      </c>
      <c r="BE148" s="141">
        <f>IF(N148="základní",J148,0)</f>
        <v>0</v>
      </c>
      <c r="BF148" s="141">
        <f>IF(N148="snížená",J148,0)</f>
        <v>0</v>
      </c>
      <c r="BG148" s="141">
        <f>IF(N148="zákl. přenesená",J148,0)</f>
        <v>0</v>
      </c>
      <c r="BH148" s="141">
        <f>IF(N148="sníž. přenesená",J148,0)</f>
        <v>0</v>
      </c>
      <c r="BI148" s="141">
        <f>IF(N148="nulová",J148,0)</f>
        <v>0</v>
      </c>
      <c r="BJ148" s="16" t="s">
        <v>83</v>
      </c>
      <c r="BK148" s="141">
        <f>ROUND(I148*H148,2)</f>
        <v>0</v>
      </c>
      <c r="BL148" s="16" t="s">
        <v>119</v>
      </c>
      <c r="BM148" s="140" t="s">
        <v>148</v>
      </c>
    </row>
    <row r="149" spans="2:65" s="12" customFormat="1" ht="30.6">
      <c r="B149" s="142"/>
      <c r="D149" s="143" t="s">
        <v>121</v>
      </c>
      <c r="E149" s="144" t="s">
        <v>1</v>
      </c>
      <c r="F149" s="145" t="s">
        <v>149</v>
      </c>
      <c r="H149" s="144" t="s">
        <v>1</v>
      </c>
      <c r="I149" s="146"/>
      <c r="L149" s="142"/>
      <c r="M149" s="147"/>
      <c r="T149" s="148"/>
      <c r="AT149" s="144" t="s">
        <v>121</v>
      </c>
      <c r="AU149" s="144" t="s">
        <v>85</v>
      </c>
      <c r="AV149" s="12" t="s">
        <v>83</v>
      </c>
      <c r="AW149" s="12" t="s">
        <v>32</v>
      </c>
      <c r="AX149" s="12" t="s">
        <v>75</v>
      </c>
      <c r="AY149" s="144" t="s">
        <v>112</v>
      </c>
    </row>
    <row r="150" spans="2:65" s="12" customFormat="1">
      <c r="B150" s="142"/>
      <c r="D150" s="143" t="s">
        <v>121</v>
      </c>
      <c r="E150" s="144" t="s">
        <v>1</v>
      </c>
      <c r="F150" s="145" t="s">
        <v>150</v>
      </c>
      <c r="H150" s="144" t="s">
        <v>1</v>
      </c>
      <c r="I150" s="146"/>
      <c r="L150" s="142"/>
      <c r="M150" s="147"/>
      <c r="T150" s="148"/>
      <c r="AT150" s="144" t="s">
        <v>121</v>
      </c>
      <c r="AU150" s="144" t="s">
        <v>85</v>
      </c>
      <c r="AV150" s="12" t="s">
        <v>83</v>
      </c>
      <c r="AW150" s="12" t="s">
        <v>32</v>
      </c>
      <c r="AX150" s="12" t="s">
        <v>75</v>
      </c>
      <c r="AY150" s="144" t="s">
        <v>112</v>
      </c>
    </row>
    <row r="151" spans="2:65" s="12" customFormat="1">
      <c r="B151" s="142"/>
      <c r="D151" s="143" t="s">
        <v>121</v>
      </c>
      <c r="E151" s="144" t="s">
        <v>1</v>
      </c>
      <c r="F151" s="145" t="s">
        <v>144</v>
      </c>
      <c r="H151" s="144" t="s">
        <v>1</v>
      </c>
      <c r="I151" s="146"/>
      <c r="L151" s="142"/>
      <c r="M151" s="147"/>
      <c r="T151" s="148"/>
      <c r="AT151" s="144" t="s">
        <v>121</v>
      </c>
      <c r="AU151" s="144" t="s">
        <v>85</v>
      </c>
      <c r="AV151" s="12" t="s">
        <v>83</v>
      </c>
      <c r="AW151" s="12" t="s">
        <v>32</v>
      </c>
      <c r="AX151" s="12" t="s">
        <v>75</v>
      </c>
      <c r="AY151" s="144" t="s">
        <v>112</v>
      </c>
    </row>
    <row r="152" spans="2:65" s="13" customFormat="1">
      <c r="B152" s="149"/>
      <c r="D152" s="143" t="s">
        <v>121</v>
      </c>
      <c r="E152" s="150" t="s">
        <v>1</v>
      </c>
      <c r="F152" s="151" t="s">
        <v>145</v>
      </c>
      <c r="H152" s="152">
        <v>20</v>
      </c>
      <c r="I152" s="153"/>
      <c r="L152" s="149"/>
      <c r="M152" s="154"/>
      <c r="T152" s="155"/>
      <c r="AT152" s="150" t="s">
        <v>121</v>
      </c>
      <c r="AU152" s="150" t="s">
        <v>85</v>
      </c>
      <c r="AV152" s="13" t="s">
        <v>85</v>
      </c>
      <c r="AW152" s="13" t="s">
        <v>32</v>
      </c>
      <c r="AX152" s="13" t="s">
        <v>75</v>
      </c>
      <c r="AY152" s="150" t="s">
        <v>112</v>
      </c>
    </row>
    <row r="153" spans="2:65" s="14" customFormat="1">
      <c r="B153" s="156"/>
      <c r="D153" s="143" t="s">
        <v>121</v>
      </c>
      <c r="E153" s="157" t="s">
        <v>1</v>
      </c>
      <c r="F153" s="158" t="s">
        <v>125</v>
      </c>
      <c r="H153" s="159">
        <v>20</v>
      </c>
      <c r="I153" s="160"/>
      <c r="L153" s="156"/>
      <c r="M153" s="161"/>
      <c r="T153" s="162"/>
      <c r="AT153" s="157" t="s">
        <v>121</v>
      </c>
      <c r="AU153" s="157" t="s">
        <v>85</v>
      </c>
      <c r="AV153" s="14" t="s">
        <v>119</v>
      </c>
      <c r="AW153" s="14" t="s">
        <v>32</v>
      </c>
      <c r="AX153" s="14" t="s">
        <v>83</v>
      </c>
      <c r="AY153" s="157" t="s">
        <v>112</v>
      </c>
    </row>
    <row r="154" spans="2:65" s="1" customFormat="1" ht="24.15" customHeight="1">
      <c r="B154" s="31"/>
      <c r="C154" s="128" t="s">
        <v>151</v>
      </c>
      <c r="D154" s="128" t="s">
        <v>115</v>
      </c>
      <c r="E154" s="129" t="s">
        <v>152</v>
      </c>
      <c r="F154" s="130" t="s">
        <v>153</v>
      </c>
      <c r="G154" s="131" t="s">
        <v>140</v>
      </c>
      <c r="H154" s="132">
        <v>38</v>
      </c>
      <c r="I154" s="133"/>
      <c r="J154" s="134">
        <f>ROUND(I154*H154,2)</f>
        <v>0</v>
      </c>
      <c r="K154" s="135"/>
      <c r="L154" s="31"/>
      <c r="M154" s="136" t="s">
        <v>1</v>
      </c>
      <c r="N154" s="137" t="s">
        <v>40</v>
      </c>
      <c r="P154" s="138">
        <f>O154*H154</f>
        <v>0</v>
      </c>
      <c r="Q154" s="138">
        <v>0</v>
      </c>
      <c r="R154" s="138">
        <f>Q154*H154</f>
        <v>0</v>
      </c>
      <c r="S154" s="138">
        <v>0</v>
      </c>
      <c r="T154" s="139">
        <f>S154*H154</f>
        <v>0</v>
      </c>
      <c r="AR154" s="140" t="s">
        <v>119</v>
      </c>
      <c r="AT154" s="140" t="s">
        <v>115</v>
      </c>
      <c r="AU154" s="140" t="s">
        <v>85</v>
      </c>
      <c r="AY154" s="16" t="s">
        <v>112</v>
      </c>
      <c r="BE154" s="141">
        <f>IF(N154="základní",J154,0)</f>
        <v>0</v>
      </c>
      <c r="BF154" s="141">
        <f>IF(N154="snížená",J154,0)</f>
        <v>0</v>
      </c>
      <c r="BG154" s="141">
        <f>IF(N154="zákl. přenesená",J154,0)</f>
        <v>0</v>
      </c>
      <c r="BH154" s="141">
        <f>IF(N154="sníž. přenesená",J154,0)</f>
        <v>0</v>
      </c>
      <c r="BI154" s="141">
        <f>IF(N154="nulová",J154,0)</f>
        <v>0</v>
      </c>
      <c r="BJ154" s="16" t="s">
        <v>83</v>
      </c>
      <c r="BK154" s="141">
        <f>ROUND(I154*H154,2)</f>
        <v>0</v>
      </c>
      <c r="BL154" s="16" t="s">
        <v>119</v>
      </c>
      <c r="BM154" s="140" t="s">
        <v>154</v>
      </c>
    </row>
    <row r="155" spans="2:65" s="12" customFormat="1">
      <c r="B155" s="142"/>
      <c r="D155" s="143" t="s">
        <v>121</v>
      </c>
      <c r="E155" s="144" t="s">
        <v>1</v>
      </c>
      <c r="F155" s="145" t="s">
        <v>144</v>
      </c>
      <c r="H155" s="144" t="s">
        <v>1</v>
      </c>
      <c r="I155" s="146"/>
      <c r="L155" s="142"/>
      <c r="M155" s="147"/>
      <c r="T155" s="148"/>
      <c r="AT155" s="144" t="s">
        <v>121</v>
      </c>
      <c r="AU155" s="144" t="s">
        <v>85</v>
      </c>
      <c r="AV155" s="12" t="s">
        <v>83</v>
      </c>
      <c r="AW155" s="12" t="s">
        <v>32</v>
      </c>
      <c r="AX155" s="12" t="s">
        <v>75</v>
      </c>
      <c r="AY155" s="144" t="s">
        <v>112</v>
      </c>
    </row>
    <row r="156" spans="2:65" s="13" customFormat="1">
      <c r="B156" s="149"/>
      <c r="D156" s="143" t="s">
        <v>121</v>
      </c>
      <c r="E156" s="150" t="s">
        <v>1</v>
      </c>
      <c r="F156" s="151" t="s">
        <v>155</v>
      </c>
      <c r="H156" s="152">
        <v>21</v>
      </c>
      <c r="I156" s="153"/>
      <c r="L156" s="149"/>
      <c r="M156" s="154"/>
      <c r="T156" s="155"/>
      <c r="AT156" s="150" t="s">
        <v>121</v>
      </c>
      <c r="AU156" s="150" t="s">
        <v>85</v>
      </c>
      <c r="AV156" s="13" t="s">
        <v>85</v>
      </c>
      <c r="AW156" s="13" t="s">
        <v>32</v>
      </c>
      <c r="AX156" s="13" t="s">
        <v>75</v>
      </c>
      <c r="AY156" s="150" t="s">
        <v>112</v>
      </c>
    </row>
    <row r="157" spans="2:65" s="12" customFormat="1">
      <c r="B157" s="142"/>
      <c r="D157" s="143" t="s">
        <v>121</v>
      </c>
      <c r="E157" s="144" t="s">
        <v>1</v>
      </c>
      <c r="F157" s="145" t="s">
        <v>156</v>
      </c>
      <c r="H157" s="144" t="s">
        <v>1</v>
      </c>
      <c r="I157" s="146"/>
      <c r="L157" s="142"/>
      <c r="M157" s="147"/>
      <c r="T157" s="148"/>
      <c r="AT157" s="144" t="s">
        <v>121</v>
      </c>
      <c r="AU157" s="144" t="s">
        <v>85</v>
      </c>
      <c r="AV157" s="12" t="s">
        <v>83</v>
      </c>
      <c r="AW157" s="12" t="s">
        <v>32</v>
      </c>
      <c r="AX157" s="12" t="s">
        <v>75</v>
      </c>
      <c r="AY157" s="144" t="s">
        <v>112</v>
      </c>
    </row>
    <row r="158" spans="2:65" s="13" customFormat="1">
      <c r="B158" s="149"/>
      <c r="D158" s="143" t="s">
        <v>121</v>
      </c>
      <c r="E158" s="150" t="s">
        <v>1</v>
      </c>
      <c r="F158" s="151" t="s">
        <v>157</v>
      </c>
      <c r="H158" s="152">
        <v>17</v>
      </c>
      <c r="I158" s="153"/>
      <c r="L158" s="149"/>
      <c r="M158" s="154"/>
      <c r="T158" s="155"/>
      <c r="AT158" s="150" t="s">
        <v>121</v>
      </c>
      <c r="AU158" s="150" t="s">
        <v>85</v>
      </c>
      <c r="AV158" s="13" t="s">
        <v>85</v>
      </c>
      <c r="AW158" s="13" t="s">
        <v>32</v>
      </c>
      <c r="AX158" s="13" t="s">
        <v>75</v>
      </c>
      <c r="AY158" s="150" t="s">
        <v>112</v>
      </c>
    </row>
    <row r="159" spans="2:65" s="14" customFormat="1">
      <c r="B159" s="156"/>
      <c r="D159" s="143" t="s">
        <v>121</v>
      </c>
      <c r="E159" s="157" t="s">
        <v>1</v>
      </c>
      <c r="F159" s="158" t="s">
        <v>125</v>
      </c>
      <c r="H159" s="159">
        <v>38</v>
      </c>
      <c r="I159" s="160"/>
      <c r="L159" s="156"/>
      <c r="M159" s="161"/>
      <c r="T159" s="162"/>
      <c r="AT159" s="157" t="s">
        <v>121</v>
      </c>
      <c r="AU159" s="157" t="s">
        <v>85</v>
      </c>
      <c r="AV159" s="14" t="s">
        <v>119</v>
      </c>
      <c r="AW159" s="14" t="s">
        <v>32</v>
      </c>
      <c r="AX159" s="14" t="s">
        <v>83</v>
      </c>
      <c r="AY159" s="157" t="s">
        <v>112</v>
      </c>
    </row>
    <row r="160" spans="2:65" s="1" customFormat="1" ht="16.5" customHeight="1">
      <c r="B160" s="31"/>
      <c r="C160" s="163" t="s">
        <v>158</v>
      </c>
      <c r="D160" s="163" t="s">
        <v>109</v>
      </c>
      <c r="E160" s="164" t="s">
        <v>159</v>
      </c>
      <c r="F160" s="165" t="s">
        <v>160</v>
      </c>
      <c r="G160" s="166" t="s">
        <v>140</v>
      </c>
      <c r="H160" s="167">
        <v>20</v>
      </c>
      <c r="I160" s="168"/>
      <c r="J160" s="169">
        <f>ROUND(I160*H160,2)</f>
        <v>0</v>
      </c>
      <c r="K160" s="170"/>
      <c r="L160" s="171"/>
      <c r="M160" s="172" t="s">
        <v>1</v>
      </c>
      <c r="N160" s="173" t="s">
        <v>40</v>
      </c>
      <c r="P160" s="138">
        <f>O160*H160</f>
        <v>0</v>
      </c>
      <c r="Q160" s="138">
        <v>0</v>
      </c>
      <c r="R160" s="138">
        <f>Q160*H160</f>
        <v>0</v>
      </c>
      <c r="S160" s="138">
        <v>0</v>
      </c>
      <c r="T160" s="139">
        <f>S160*H160</f>
        <v>0</v>
      </c>
      <c r="AR160" s="140" t="s">
        <v>128</v>
      </c>
      <c r="AT160" s="140" t="s">
        <v>109</v>
      </c>
      <c r="AU160" s="140" t="s">
        <v>85</v>
      </c>
      <c r="AY160" s="16" t="s">
        <v>112</v>
      </c>
      <c r="BE160" s="141">
        <f>IF(N160="základní",J160,0)</f>
        <v>0</v>
      </c>
      <c r="BF160" s="141">
        <f>IF(N160="snížená",J160,0)</f>
        <v>0</v>
      </c>
      <c r="BG160" s="141">
        <f>IF(N160="zákl. přenesená",J160,0)</f>
        <v>0</v>
      </c>
      <c r="BH160" s="141">
        <f>IF(N160="sníž. přenesená",J160,0)</f>
        <v>0</v>
      </c>
      <c r="BI160" s="141">
        <f>IF(N160="nulová",J160,0)</f>
        <v>0</v>
      </c>
      <c r="BJ160" s="16" t="s">
        <v>83</v>
      </c>
      <c r="BK160" s="141">
        <f>ROUND(I160*H160,2)</f>
        <v>0</v>
      </c>
      <c r="BL160" s="16" t="s">
        <v>119</v>
      </c>
      <c r="BM160" s="140" t="s">
        <v>161</v>
      </c>
    </row>
    <row r="161" spans="2:65" s="12" customFormat="1">
      <c r="B161" s="142"/>
      <c r="D161" s="143" t="s">
        <v>121</v>
      </c>
      <c r="E161" s="144" t="s">
        <v>1</v>
      </c>
      <c r="F161" s="145" t="s">
        <v>162</v>
      </c>
      <c r="H161" s="144" t="s">
        <v>1</v>
      </c>
      <c r="I161" s="146"/>
      <c r="L161" s="142"/>
      <c r="M161" s="147"/>
      <c r="T161" s="148"/>
      <c r="AT161" s="144" t="s">
        <v>121</v>
      </c>
      <c r="AU161" s="144" t="s">
        <v>85</v>
      </c>
      <c r="AV161" s="12" t="s">
        <v>83</v>
      </c>
      <c r="AW161" s="12" t="s">
        <v>32</v>
      </c>
      <c r="AX161" s="12" t="s">
        <v>75</v>
      </c>
      <c r="AY161" s="144" t="s">
        <v>112</v>
      </c>
    </row>
    <row r="162" spans="2:65" s="12" customFormat="1">
      <c r="B162" s="142"/>
      <c r="D162" s="143" t="s">
        <v>121</v>
      </c>
      <c r="E162" s="144" t="s">
        <v>1</v>
      </c>
      <c r="F162" s="145" t="s">
        <v>163</v>
      </c>
      <c r="H162" s="144" t="s">
        <v>1</v>
      </c>
      <c r="I162" s="146"/>
      <c r="L162" s="142"/>
      <c r="M162" s="147"/>
      <c r="T162" s="148"/>
      <c r="AT162" s="144" t="s">
        <v>121</v>
      </c>
      <c r="AU162" s="144" t="s">
        <v>85</v>
      </c>
      <c r="AV162" s="12" t="s">
        <v>83</v>
      </c>
      <c r="AW162" s="12" t="s">
        <v>32</v>
      </c>
      <c r="AX162" s="12" t="s">
        <v>75</v>
      </c>
      <c r="AY162" s="144" t="s">
        <v>112</v>
      </c>
    </row>
    <row r="163" spans="2:65" s="12" customFormat="1" ht="20.399999999999999">
      <c r="B163" s="142"/>
      <c r="D163" s="143" t="s">
        <v>121</v>
      </c>
      <c r="E163" s="144" t="s">
        <v>1</v>
      </c>
      <c r="F163" s="145" t="s">
        <v>164</v>
      </c>
      <c r="H163" s="144" t="s">
        <v>1</v>
      </c>
      <c r="I163" s="146"/>
      <c r="L163" s="142"/>
      <c r="M163" s="147"/>
      <c r="T163" s="148"/>
      <c r="AT163" s="144" t="s">
        <v>121</v>
      </c>
      <c r="AU163" s="144" t="s">
        <v>85</v>
      </c>
      <c r="AV163" s="12" t="s">
        <v>83</v>
      </c>
      <c r="AW163" s="12" t="s">
        <v>32</v>
      </c>
      <c r="AX163" s="12" t="s">
        <v>75</v>
      </c>
      <c r="AY163" s="144" t="s">
        <v>112</v>
      </c>
    </row>
    <row r="164" spans="2:65" s="12" customFormat="1" ht="20.399999999999999">
      <c r="B164" s="142"/>
      <c r="D164" s="143" t="s">
        <v>121</v>
      </c>
      <c r="E164" s="144" t="s">
        <v>1</v>
      </c>
      <c r="F164" s="145" t="s">
        <v>165</v>
      </c>
      <c r="H164" s="144" t="s">
        <v>1</v>
      </c>
      <c r="I164" s="146"/>
      <c r="L164" s="142"/>
      <c r="M164" s="147"/>
      <c r="T164" s="148"/>
      <c r="AT164" s="144" t="s">
        <v>121</v>
      </c>
      <c r="AU164" s="144" t="s">
        <v>85</v>
      </c>
      <c r="AV164" s="12" t="s">
        <v>83</v>
      </c>
      <c r="AW164" s="12" t="s">
        <v>32</v>
      </c>
      <c r="AX164" s="12" t="s">
        <v>75</v>
      </c>
      <c r="AY164" s="144" t="s">
        <v>112</v>
      </c>
    </row>
    <row r="165" spans="2:65" s="12" customFormat="1" ht="30.6">
      <c r="B165" s="142"/>
      <c r="D165" s="143" t="s">
        <v>121</v>
      </c>
      <c r="E165" s="144" t="s">
        <v>1</v>
      </c>
      <c r="F165" s="145" t="s">
        <v>166</v>
      </c>
      <c r="H165" s="144" t="s">
        <v>1</v>
      </c>
      <c r="I165" s="146"/>
      <c r="L165" s="142"/>
      <c r="M165" s="147"/>
      <c r="T165" s="148"/>
      <c r="AT165" s="144" t="s">
        <v>121</v>
      </c>
      <c r="AU165" s="144" t="s">
        <v>85</v>
      </c>
      <c r="AV165" s="12" t="s">
        <v>83</v>
      </c>
      <c r="AW165" s="12" t="s">
        <v>32</v>
      </c>
      <c r="AX165" s="12" t="s">
        <v>75</v>
      </c>
      <c r="AY165" s="144" t="s">
        <v>112</v>
      </c>
    </row>
    <row r="166" spans="2:65" s="12" customFormat="1" ht="20.399999999999999">
      <c r="B166" s="142"/>
      <c r="D166" s="143" t="s">
        <v>121</v>
      </c>
      <c r="E166" s="144" t="s">
        <v>1</v>
      </c>
      <c r="F166" s="145" t="s">
        <v>167</v>
      </c>
      <c r="H166" s="144" t="s">
        <v>1</v>
      </c>
      <c r="I166" s="146"/>
      <c r="L166" s="142"/>
      <c r="M166" s="147"/>
      <c r="T166" s="148"/>
      <c r="AT166" s="144" t="s">
        <v>121</v>
      </c>
      <c r="AU166" s="144" t="s">
        <v>85</v>
      </c>
      <c r="AV166" s="12" t="s">
        <v>83</v>
      </c>
      <c r="AW166" s="12" t="s">
        <v>32</v>
      </c>
      <c r="AX166" s="12" t="s">
        <v>75</v>
      </c>
      <c r="AY166" s="144" t="s">
        <v>112</v>
      </c>
    </row>
    <row r="167" spans="2:65" s="12" customFormat="1" ht="30.6">
      <c r="B167" s="142"/>
      <c r="D167" s="143" t="s">
        <v>121</v>
      </c>
      <c r="E167" s="144" t="s">
        <v>1</v>
      </c>
      <c r="F167" s="145" t="s">
        <v>168</v>
      </c>
      <c r="H167" s="144" t="s">
        <v>1</v>
      </c>
      <c r="I167" s="146"/>
      <c r="L167" s="142"/>
      <c r="M167" s="147"/>
      <c r="T167" s="148"/>
      <c r="AT167" s="144" t="s">
        <v>121</v>
      </c>
      <c r="AU167" s="144" t="s">
        <v>85</v>
      </c>
      <c r="AV167" s="12" t="s">
        <v>83</v>
      </c>
      <c r="AW167" s="12" t="s">
        <v>32</v>
      </c>
      <c r="AX167" s="12" t="s">
        <v>75</v>
      </c>
      <c r="AY167" s="144" t="s">
        <v>112</v>
      </c>
    </row>
    <row r="168" spans="2:65" s="12" customFormat="1">
      <c r="B168" s="142"/>
      <c r="D168" s="143" t="s">
        <v>121</v>
      </c>
      <c r="E168" s="144" t="s">
        <v>1</v>
      </c>
      <c r="F168" s="145" t="s">
        <v>169</v>
      </c>
      <c r="H168" s="144" t="s">
        <v>1</v>
      </c>
      <c r="I168" s="146"/>
      <c r="L168" s="142"/>
      <c r="M168" s="147"/>
      <c r="T168" s="148"/>
      <c r="AT168" s="144" t="s">
        <v>121</v>
      </c>
      <c r="AU168" s="144" t="s">
        <v>85</v>
      </c>
      <c r="AV168" s="12" t="s">
        <v>83</v>
      </c>
      <c r="AW168" s="12" t="s">
        <v>32</v>
      </c>
      <c r="AX168" s="12" t="s">
        <v>75</v>
      </c>
      <c r="AY168" s="144" t="s">
        <v>112</v>
      </c>
    </row>
    <row r="169" spans="2:65" s="12" customFormat="1">
      <c r="B169" s="142"/>
      <c r="D169" s="143" t="s">
        <v>121</v>
      </c>
      <c r="E169" s="144" t="s">
        <v>1</v>
      </c>
      <c r="F169" s="145" t="s">
        <v>144</v>
      </c>
      <c r="H169" s="144" t="s">
        <v>1</v>
      </c>
      <c r="I169" s="146"/>
      <c r="L169" s="142"/>
      <c r="M169" s="147"/>
      <c r="T169" s="148"/>
      <c r="AT169" s="144" t="s">
        <v>121</v>
      </c>
      <c r="AU169" s="144" t="s">
        <v>85</v>
      </c>
      <c r="AV169" s="12" t="s">
        <v>83</v>
      </c>
      <c r="AW169" s="12" t="s">
        <v>32</v>
      </c>
      <c r="AX169" s="12" t="s">
        <v>75</v>
      </c>
      <c r="AY169" s="144" t="s">
        <v>112</v>
      </c>
    </row>
    <row r="170" spans="2:65" s="13" customFormat="1">
      <c r="B170" s="149"/>
      <c r="D170" s="143" t="s">
        <v>121</v>
      </c>
      <c r="E170" s="150" t="s">
        <v>1</v>
      </c>
      <c r="F170" s="151" t="s">
        <v>145</v>
      </c>
      <c r="H170" s="152">
        <v>20</v>
      </c>
      <c r="I170" s="153"/>
      <c r="L170" s="149"/>
      <c r="M170" s="154"/>
      <c r="T170" s="155"/>
      <c r="AT170" s="150" t="s">
        <v>121</v>
      </c>
      <c r="AU170" s="150" t="s">
        <v>85</v>
      </c>
      <c r="AV170" s="13" t="s">
        <v>85</v>
      </c>
      <c r="AW170" s="13" t="s">
        <v>32</v>
      </c>
      <c r="AX170" s="13" t="s">
        <v>75</v>
      </c>
      <c r="AY170" s="150" t="s">
        <v>112</v>
      </c>
    </row>
    <row r="171" spans="2:65" s="14" customFormat="1">
      <c r="B171" s="156"/>
      <c r="D171" s="143" t="s">
        <v>121</v>
      </c>
      <c r="E171" s="157" t="s">
        <v>1</v>
      </c>
      <c r="F171" s="158" t="s">
        <v>125</v>
      </c>
      <c r="H171" s="159">
        <v>20</v>
      </c>
      <c r="I171" s="160"/>
      <c r="L171" s="156"/>
      <c r="M171" s="161"/>
      <c r="T171" s="162"/>
      <c r="AT171" s="157" t="s">
        <v>121</v>
      </c>
      <c r="AU171" s="157" t="s">
        <v>85</v>
      </c>
      <c r="AV171" s="14" t="s">
        <v>119</v>
      </c>
      <c r="AW171" s="14" t="s">
        <v>32</v>
      </c>
      <c r="AX171" s="14" t="s">
        <v>83</v>
      </c>
      <c r="AY171" s="157" t="s">
        <v>112</v>
      </c>
    </row>
    <row r="172" spans="2:65" s="1" customFormat="1" ht="16.5" customHeight="1">
      <c r="B172" s="31"/>
      <c r="C172" s="163" t="s">
        <v>170</v>
      </c>
      <c r="D172" s="163" t="s">
        <v>109</v>
      </c>
      <c r="E172" s="164" t="s">
        <v>171</v>
      </c>
      <c r="F172" s="165" t="s">
        <v>172</v>
      </c>
      <c r="G172" s="166" t="s">
        <v>140</v>
      </c>
      <c r="H172" s="167">
        <v>1</v>
      </c>
      <c r="I172" s="168"/>
      <c r="J172" s="169">
        <f>ROUND(I172*H172,2)</f>
        <v>0</v>
      </c>
      <c r="K172" s="170"/>
      <c r="L172" s="171"/>
      <c r="M172" s="172" t="s">
        <v>1</v>
      </c>
      <c r="N172" s="173" t="s">
        <v>40</v>
      </c>
      <c r="P172" s="138">
        <f>O172*H172</f>
        <v>0</v>
      </c>
      <c r="Q172" s="138">
        <v>0</v>
      </c>
      <c r="R172" s="138">
        <f>Q172*H172</f>
        <v>0</v>
      </c>
      <c r="S172" s="138">
        <v>0</v>
      </c>
      <c r="T172" s="139">
        <f>S172*H172</f>
        <v>0</v>
      </c>
      <c r="AR172" s="140" t="s">
        <v>128</v>
      </c>
      <c r="AT172" s="140" t="s">
        <v>109</v>
      </c>
      <c r="AU172" s="140" t="s">
        <v>85</v>
      </c>
      <c r="AY172" s="16" t="s">
        <v>112</v>
      </c>
      <c r="BE172" s="141">
        <f>IF(N172="základní",J172,0)</f>
        <v>0</v>
      </c>
      <c r="BF172" s="141">
        <f>IF(N172="snížená",J172,0)</f>
        <v>0</v>
      </c>
      <c r="BG172" s="141">
        <f>IF(N172="zákl. přenesená",J172,0)</f>
        <v>0</v>
      </c>
      <c r="BH172" s="141">
        <f>IF(N172="sníž. přenesená",J172,0)</f>
        <v>0</v>
      </c>
      <c r="BI172" s="141">
        <f>IF(N172="nulová",J172,0)</f>
        <v>0</v>
      </c>
      <c r="BJ172" s="16" t="s">
        <v>83</v>
      </c>
      <c r="BK172" s="141">
        <f>ROUND(I172*H172,2)</f>
        <v>0</v>
      </c>
      <c r="BL172" s="16" t="s">
        <v>119</v>
      </c>
      <c r="BM172" s="140" t="s">
        <v>173</v>
      </c>
    </row>
    <row r="173" spans="2:65" s="12" customFormat="1" ht="30.6">
      <c r="B173" s="142"/>
      <c r="D173" s="143" t="s">
        <v>121</v>
      </c>
      <c r="E173" s="144" t="s">
        <v>1</v>
      </c>
      <c r="F173" s="145" t="s">
        <v>174</v>
      </c>
      <c r="H173" s="144" t="s">
        <v>1</v>
      </c>
      <c r="I173" s="146"/>
      <c r="L173" s="142"/>
      <c r="M173" s="147"/>
      <c r="T173" s="148"/>
      <c r="AT173" s="144" t="s">
        <v>121</v>
      </c>
      <c r="AU173" s="144" t="s">
        <v>85</v>
      </c>
      <c r="AV173" s="12" t="s">
        <v>83</v>
      </c>
      <c r="AW173" s="12" t="s">
        <v>32</v>
      </c>
      <c r="AX173" s="12" t="s">
        <v>75</v>
      </c>
      <c r="AY173" s="144" t="s">
        <v>112</v>
      </c>
    </row>
    <row r="174" spans="2:65" s="12" customFormat="1">
      <c r="B174" s="142"/>
      <c r="D174" s="143" t="s">
        <v>121</v>
      </c>
      <c r="E174" s="144" t="s">
        <v>1</v>
      </c>
      <c r="F174" s="145" t="s">
        <v>175</v>
      </c>
      <c r="H174" s="144" t="s">
        <v>1</v>
      </c>
      <c r="I174" s="146"/>
      <c r="L174" s="142"/>
      <c r="M174" s="147"/>
      <c r="T174" s="148"/>
      <c r="AT174" s="144" t="s">
        <v>121</v>
      </c>
      <c r="AU174" s="144" t="s">
        <v>85</v>
      </c>
      <c r="AV174" s="12" t="s">
        <v>83</v>
      </c>
      <c r="AW174" s="12" t="s">
        <v>32</v>
      </c>
      <c r="AX174" s="12" t="s">
        <v>75</v>
      </c>
      <c r="AY174" s="144" t="s">
        <v>112</v>
      </c>
    </row>
    <row r="175" spans="2:65" s="12" customFormat="1" ht="30.6">
      <c r="B175" s="142"/>
      <c r="D175" s="143" t="s">
        <v>121</v>
      </c>
      <c r="E175" s="144" t="s">
        <v>1</v>
      </c>
      <c r="F175" s="145" t="s">
        <v>176</v>
      </c>
      <c r="H175" s="144" t="s">
        <v>1</v>
      </c>
      <c r="I175" s="146"/>
      <c r="L175" s="142"/>
      <c r="M175" s="147"/>
      <c r="T175" s="148"/>
      <c r="AT175" s="144" t="s">
        <v>121</v>
      </c>
      <c r="AU175" s="144" t="s">
        <v>85</v>
      </c>
      <c r="AV175" s="12" t="s">
        <v>83</v>
      </c>
      <c r="AW175" s="12" t="s">
        <v>32</v>
      </c>
      <c r="AX175" s="12" t="s">
        <v>75</v>
      </c>
      <c r="AY175" s="144" t="s">
        <v>112</v>
      </c>
    </row>
    <row r="176" spans="2:65" s="12" customFormat="1">
      <c r="B176" s="142"/>
      <c r="D176" s="143" t="s">
        <v>121</v>
      </c>
      <c r="E176" s="144" t="s">
        <v>1</v>
      </c>
      <c r="F176" s="145" t="s">
        <v>144</v>
      </c>
      <c r="H176" s="144" t="s">
        <v>1</v>
      </c>
      <c r="I176" s="146"/>
      <c r="L176" s="142"/>
      <c r="M176" s="147"/>
      <c r="T176" s="148"/>
      <c r="AT176" s="144" t="s">
        <v>121</v>
      </c>
      <c r="AU176" s="144" t="s">
        <v>85</v>
      </c>
      <c r="AV176" s="12" t="s">
        <v>83</v>
      </c>
      <c r="AW176" s="12" t="s">
        <v>32</v>
      </c>
      <c r="AX176" s="12" t="s">
        <v>75</v>
      </c>
      <c r="AY176" s="144" t="s">
        <v>112</v>
      </c>
    </row>
    <row r="177" spans="2:65" s="13" customFormat="1">
      <c r="B177" s="149"/>
      <c r="D177" s="143" t="s">
        <v>121</v>
      </c>
      <c r="E177" s="150" t="s">
        <v>1</v>
      </c>
      <c r="F177" s="151" t="s">
        <v>83</v>
      </c>
      <c r="H177" s="152">
        <v>1</v>
      </c>
      <c r="I177" s="153"/>
      <c r="L177" s="149"/>
      <c r="M177" s="154"/>
      <c r="T177" s="155"/>
      <c r="AT177" s="150" t="s">
        <v>121</v>
      </c>
      <c r="AU177" s="150" t="s">
        <v>85</v>
      </c>
      <c r="AV177" s="13" t="s">
        <v>85</v>
      </c>
      <c r="AW177" s="13" t="s">
        <v>32</v>
      </c>
      <c r="AX177" s="13" t="s">
        <v>75</v>
      </c>
      <c r="AY177" s="150" t="s">
        <v>112</v>
      </c>
    </row>
    <row r="178" spans="2:65" s="14" customFormat="1">
      <c r="B178" s="156"/>
      <c r="D178" s="143" t="s">
        <v>121</v>
      </c>
      <c r="E178" s="157" t="s">
        <v>1</v>
      </c>
      <c r="F178" s="158" t="s">
        <v>125</v>
      </c>
      <c r="H178" s="159">
        <v>1</v>
      </c>
      <c r="I178" s="160"/>
      <c r="L178" s="156"/>
      <c r="M178" s="161"/>
      <c r="T178" s="162"/>
      <c r="AT178" s="157" t="s">
        <v>121</v>
      </c>
      <c r="AU178" s="157" t="s">
        <v>85</v>
      </c>
      <c r="AV178" s="14" t="s">
        <v>119</v>
      </c>
      <c r="AW178" s="14" t="s">
        <v>32</v>
      </c>
      <c r="AX178" s="14" t="s">
        <v>83</v>
      </c>
      <c r="AY178" s="157" t="s">
        <v>112</v>
      </c>
    </row>
    <row r="179" spans="2:65" s="1" customFormat="1" ht="24.15" customHeight="1">
      <c r="B179" s="31"/>
      <c r="C179" s="128" t="s">
        <v>128</v>
      </c>
      <c r="D179" s="128" t="s">
        <v>115</v>
      </c>
      <c r="E179" s="129" t="s">
        <v>177</v>
      </c>
      <c r="F179" s="130" t="s">
        <v>178</v>
      </c>
      <c r="G179" s="131" t="s">
        <v>118</v>
      </c>
      <c r="H179" s="132">
        <v>1</v>
      </c>
      <c r="I179" s="133"/>
      <c r="J179" s="134">
        <f>ROUND(I179*H179,2)</f>
        <v>0</v>
      </c>
      <c r="K179" s="135"/>
      <c r="L179" s="31"/>
      <c r="M179" s="136" t="s">
        <v>1</v>
      </c>
      <c r="N179" s="137" t="s">
        <v>40</v>
      </c>
      <c r="P179" s="138">
        <f>O179*H179</f>
        <v>0</v>
      </c>
      <c r="Q179" s="138">
        <v>0</v>
      </c>
      <c r="R179" s="138">
        <f>Q179*H179</f>
        <v>0</v>
      </c>
      <c r="S179" s="138">
        <v>0</v>
      </c>
      <c r="T179" s="139">
        <f>S179*H179</f>
        <v>0</v>
      </c>
      <c r="AR179" s="140" t="s">
        <v>119</v>
      </c>
      <c r="AT179" s="140" t="s">
        <v>115</v>
      </c>
      <c r="AU179" s="140" t="s">
        <v>85</v>
      </c>
      <c r="AY179" s="16" t="s">
        <v>112</v>
      </c>
      <c r="BE179" s="141">
        <f>IF(N179="základní",J179,0)</f>
        <v>0</v>
      </c>
      <c r="BF179" s="141">
        <f>IF(N179="snížená",J179,0)</f>
        <v>0</v>
      </c>
      <c r="BG179" s="141">
        <f>IF(N179="zákl. přenesená",J179,0)</f>
        <v>0</v>
      </c>
      <c r="BH179" s="141">
        <f>IF(N179="sníž. přenesená",J179,0)</f>
        <v>0</v>
      </c>
      <c r="BI179" s="141">
        <f>IF(N179="nulová",J179,0)</f>
        <v>0</v>
      </c>
      <c r="BJ179" s="16" t="s">
        <v>83</v>
      </c>
      <c r="BK179" s="141">
        <f>ROUND(I179*H179,2)</f>
        <v>0</v>
      </c>
      <c r="BL179" s="16" t="s">
        <v>119</v>
      </c>
      <c r="BM179" s="140" t="s">
        <v>179</v>
      </c>
    </row>
    <row r="180" spans="2:65" s="12" customFormat="1">
      <c r="B180" s="142"/>
      <c r="D180" s="143" t="s">
        <v>121</v>
      </c>
      <c r="E180" s="144" t="s">
        <v>1</v>
      </c>
      <c r="F180" s="145" t="s">
        <v>144</v>
      </c>
      <c r="H180" s="144" t="s">
        <v>1</v>
      </c>
      <c r="I180" s="146"/>
      <c r="L180" s="142"/>
      <c r="M180" s="147"/>
      <c r="T180" s="148"/>
      <c r="AT180" s="144" t="s">
        <v>121</v>
      </c>
      <c r="AU180" s="144" t="s">
        <v>85</v>
      </c>
      <c r="AV180" s="12" t="s">
        <v>83</v>
      </c>
      <c r="AW180" s="12" t="s">
        <v>32</v>
      </c>
      <c r="AX180" s="12" t="s">
        <v>75</v>
      </c>
      <c r="AY180" s="144" t="s">
        <v>112</v>
      </c>
    </row>
    <row r="181" spans="2:65" s="12" customFormat="1">
      <c r="B181" s="142"/>
      <c r="D181" s="143" t="s">
        <v>121</v>
      </c>
      <c r="E181" s="144" t="s">
        <v>1</v>
      </c>
      <c r="F181" s="145" t="s">
        <v>156</v>
      </c>
      <c r="H181" s="144" t="s">
        <v>1</v>
      </c>
      <c r="I181" s="146"/>
      <c r="L181" s="142"/>
      <c r="M181" s="147"/>
      <c r="T181" s="148"/>
      <c r="AT181" s="144" t="s">
        <v>121</v>
      </c>
      <c r="AU181" s="144" t="s">
        <v>85</v>
      </c>
      <c r="AV181" s="12" t="s">
        <v>83</v>
      </c>
      <c r="AW181" s="12" t="s">
        <v>32</v>
      </c>
      <c r="AX181" s="12" t="s">
        <v>75</v>
      </c>
      <c r="AY181" s="144" t="s">
        <v>112</v>
      </c>
    </row>
    <row r="182" spans="2:65" s="13" customFormat="1">
      <c r="B182" s="149"/>
      <c r="D182" s="143" t="s">
        <v>121</v>
      </c>
      <c r="E182" s="150" t="s">
        <v>1</v>
      </c>
      <c r="F182" s="151" t="s">
        <v>83</v>
      </c>
      <c r="H182" s="152">
        <v>1</v>
      </c>
      <c r="I182" s="153"/>
      <c r="L182" s="149"/>
      <c r="M182" s="154"/>
      <c r="T182" s="155"/>
      <c r="AT182" s="150" t="s">
        <v>121</v>
      </c>
      <c r="AU182" s="150" t="s">
        <v>85</v>
      </c>
      <c r="AV182" s="13" t="s">
        <v>85</v>
      </c>
      <c r="AW182" s="13" t="s">
        <v>32</v>
      </c>
      <c r="AX182" s="13" t="s">
        <v>75</v>
      </c>
      <c r="AY182" s="150" t="s">
        <v>112</v>
      </c>
    </row>
    <row r="183" spans="2:65" s="14" customFormat="1">
      <c r="B183" s="156"/>
      <c r="D183" s="143" t="s">
        <v>121</v>
      </c>
      <c r="E183" s="157" t="s">
        <v>1</v>
      </c>
      <c r="F183" s="158" t="s">
        <v>125</v>
      </c>
      <c r="H183" s="159">
        <v>1</v>
      </c>
      <c r="I183" s="160"/>
      <c r="L183" s="156"/>
      <c r="M183" s="161"/>
      <c r="T183" s="162"/>
      <c r="AT183" s="157" t="s">
        <v>121</v>
      </c>
      <c r="AU183" s="157" t="s">
        <v>85</v>
      </c>
      <c r="AV183" s="14" t="s">
        <v>119</v>
      </c>
      <c r="AW183" s="14" t="s">
        <v>32</v>
      </c>
      <c r="AX183" s="14" t="s">
        <v>83</v>
      </c>
      <c r="AY183" s="157" t="s">
        <v>112</v>
      </c>
    </row>
    <row r="184" spans="2:65" s="1" customFormat="1" ht="16.5" customHeight="1">
      <c r="B184" s="31"/>
      <c r="C184" s="128" t="s">
        <v>180</v>
      </c>
      <c r="D184" s="128" t="s">
        <v>115</v>
      </c>
      <c r="E184" s="129" t="s">
        <v>181</v>
      </c>
      <c r="F184" s="130" t="s">
        <v>182</v>
      </c>
      <c r="G184" s="131" t="s">
        <v>140</v>
      </c>
      <c r="H184" s="132">
        <v>20</v>
      </c>
      <c r="I184" s="133"/>
      <c r="J184" s="134">
        <f>ROUND(I184*H184,2)</f>
        <v>0</v>
      </c>
      <c r="K184" s="135"/>
      <c r="L184" s="31"/>
      <c r="M184" s="136" t="s">
        <v>1</v>
      </c>
      <c r="N184" s="137" t="s">
        <v>40</v>
      </c>
      <c r="P184" s="138">
        <f>O184*H184</f>
        <v>0</v>
      </c>
      <c r="Q184" s="138">
        <v>0</v>
      </c>
      <c r="R184" s="138">
        <f>Q184*H184</f>
        <v>0</v>
      </c>
      <c r="S184" s="138">
        <v>0</v>
      </c>
      <c r="T184" s="139">
        <f>S184*H184</f>
        <v>0</v>
      </c>
      <c r="AR184" s="140" t="s">
        <v>119</v>
      </c>
      <c r="AT184" s="140" t="s">
        <v>115</v>
      </c>
      <c r="AU184" s="140" t="s">
        <v>85</v>
      </c>
      <c r="AY184" s="16" t="s">
        <v>112</v>
      </c>
      <c r="BE184" s="141">
        <f>IF(N184="základní",J184,0)</f>
        <v>0</v>
      </c>
      <c r="BF184" s="141">
        <f>IF(N184="snížená",J184,0)</f>
        <v>0</v>
      </c>
      <c r="BG184" s="141">
        <f>IF(N184="zákl. přenesená",J184,0)</f>
        <v>0</v>
      </c>
      <c r="BH184" s="141">
        <f>IF(N184="sníž. přenesená",J184,0)</f>
        <v>0</v>
      </c>
      <c r="BI184" s="141">
        <f>IF(N184="nulová",J184,0)</f>
        <v>0</v>
      </c>
      <c r="BJ184" s="16" t="s">
        <v>83</v>
      </c>
      <c r="BK184" s="141">
        <f>ROUND(I184*H184,2)</f>
        <v>0</v>
      </c>
      <c r="BL184" s="16" t="s">
        <v>119</v>
      </c>
      <c r="BM184" s="140" t="s">
        <v>183</v>
      </c>
    </row>
    <row r="185" spans="2:65" s="12" customFormat="1">
      <c r="B185" s="142"/>
      <c r="D185" s="143" t="s">
        <v>121</v>
      </c>
      <c r="E185" s="144" t="s">
        <v>1</v>
      </c>
      <c r="F185" s="145" t="s">
        <v>184</v>
      </c>
      <c r="H185" s="144" t="s">
        <v>1</v>
      </c>
      <c r="I185" s="146"/>
      <c r="L185" s="142"/>
      <c r="M185" s="147"/>
      <c r="T185" s="148"/>
      <c r="AT185" s="144" t="s">
        <v>121</v>
      </c>
      <c r="AU185" s="144" t="s">
        <v>85</v>
      </c>
      <c r="AV185" s="12" t="s">
        <v>83</v>
      </c>
      <c r="AW185" s="12" t="s">
        <v>32</v>
      </c>
      <c r="AX185" s="12" t="s">
        <v>75</v>
      </c>
      <c r="AY185" s="144" t="s">
        <v>112</v>
      </c>
    </row>
    <row r="186" spans="2:65" s="12" customFormat="1" ht="20.399999999999999">
      <c r="B186" s="142"/>
      <c r="D186" s="143" t="s">
        <v>121</v>
      </c>
      <c r="E186" s="144" t="s">
        <v>1</v>
      </c>
      <c r="F186" s="145" t="s">
        <v>185</v>
      </c>
      <c r="H186" s="144" t="s">
        <v>1</v>
      </c>
      <c r="I186" s="146"/>
      <c r="L186" s="142"/>
      <c r="M186" s="147"/>
      <c r="T186" s="148"/>
      <c r="AT186" s="144" t="s">
        <v>121</v>
      </c>
      <c r="AU186" s="144" t="s">
        <v>85</v>
      </c>
      <c r="AV186" s="12" t="s">
        <v>83</v>
      </c>
      <c r="AW186" s="12" t="s">
        <v>32</v>
      </c>
      <c r="AX186" s="12" t="s">
        <v>75</v>
      </c>
      <c r="AY186" s="144" t="s">
        <v>112</v>
      </c>
    </row>
    <row r="187" spans="2:65" s="12" customFormat="1" ht="20.399999999999999">
      <c r="B187" s="142"/>
      <c r="D187" s="143" t="s">
        <v>121</v>
      </c>
      <c r="E187" s="144"/>
      <c r="F187" s="145" t="s">
        <v>433</v>
      </c>
      <c r="H187" s="144"/>
      <c r="I187" s="146"/>
      <c r="L187" s="142"/>
      <c r="M187" s="147"/>
      <c r="T187" s="148"/>
      <c r="AT187" s="144"/>
      <c r="AU187" s="144"/>
      <c r="AY187" s="144"/>
    </row>
    <row r="188" spans="2:65" s="12" customFormat="1">
      <c r="B188" s="142"/>
      <c r="D188" s="143" t="s">
        <v>121</v>
      </c>
      <c r="E188" s="144" t="s">
        <v>1</v>
      </c>
      <c r="F188" s="145" t="s">
        <v>144</v>
      </c>
      <c r="H188" s="144" t="s">
        <v>1</v>
      </c>
      <c r="I188" s="146"/>
      <c r="L188" s="142"/>
      <c r="M188" s="147"/>
      <c r="T188" s="148"/>
      <c r="AT188" s="144" t="s">
        <v>121</v>
      </c>
      <c r="AU188" s="144" t="s">
        <v>85</v>
      </c>
      <c r="AV188" s="12" t="s">
        <v>83</v>
      </c>
      <c r="AW188" s="12" t="s">
        <v>32</v>
      </c>
      <c r="AX188" s="12" t="s">
        <v>75</v>
      </c>
      <c r="AY188" s="144" t="s">
        <v>112</v>
      </c>
    </row>
    <row r="189" spans="2:65" s="13" customFormat="1">
      <c r="B189" s="149"/>
      <c r="D189" s="143" t="s">
        <v>121</v>
      </c>
      <c r="E189" s="150" t="s">
        <v>1</v>
      </c>
      <c r="F189" s="151" t="s">
        <v>145</v>
      </c>
      <c r="H189" s="152">
        <v>20</v>
      </c>
      <c r="I189" s="153"/>
      <c r="L189" s="149"/>
      <c r="M189" s="154"/>
      <c r="T189" s="155"/>
      <c r="AT189" s="150" t="s">
        <v>121</v>
      </c>
      <c r="AU189" s="150" t="s">
        <v>85</v>
      </c>
      <c r="AV189" s="13" t="s">
        <v>85</v>
      </c>
      <c r="AW189" s="13" t="s">
        <v>32</v>
      </c>
      <c r="AX189" s="13" t="s">
        <v>75</v>
      </c>
      <c r="AY189" s="150" t="s">
        <v>112</v>
      </c>
    </row>
    <row r="190" spans="2:65" s="14" customFormat="1">
      <c r="B190" s="156"/>
      <c r="D190" s="143" t="s">
        <v>121</v>
      </c>
      <c r="E190" s="157" t="s">
        <v>1</v>
      </c>
      <c r="F190" s="158" t="s">
        <v>125</v>
      </c>
      <c r="H190" s="159">
        <v>20</v>
      </c>
      <c r="I190" s="160"/>
      <c r="L190" s="156"/>
      <c r="M190" s="161"/>
      <c r="T190" s="162"/>
      <c r="AT190" s="157" t="s">
        <v>121</v>
      </c>
      <c r="AU190" s="157" t="s">
        <v>85</v>
      </c>
      <c r="AV190" s="14" t="s">
        <v>119</v>
      </c>
      <c r="AW190" s="14" t="s">
        <v>32</v>
      </c>
      <c r="AX190" s="14" t="s">
        <v>83</v>
      </c>
      <c r="AY190" s="157" t="s">
        <v>112</v>
      </c>
    </row>
    <row r="191" spans="2:65" s="1" customFormat="1" ht="16.5" customHeight="1">
      <c r="B191" s="31"/>
      <c r="C191" s="128" t="s">
        <v>186</v>
      </c>
      <c r="D191" s="128" t="s">
        <v>115</v>
      </c>
      <c r="E191" s="129" t="s">
        <v>187</v>
      </c>
      <c r="F191" s="130" t="s">
        <v>188</v>
      </c>
      <c r="G191" s="131" t="s">
        <v>140</v>
      </c>
      <c r="H191" s="132">
        <v>36</v>
      </c>
      <c r="I191" s="133"/>
      <c r="J191" s="134">
        <f>ROUND(I191*H191,2)</f>
        <v>0</v>
      </c>
      <c r="K191" s="135"/>
      <c r="L191" s="31"/>
      <c r="M191" s="136" t="s">
        <v>1</v>
      </c>
      <c r="N191" s="137" t="s">
        <v>40</v>
      </c>
      <c r="P191" s="138">
        <f>O191*H191</f>
        <v>0</v>
      </c>
      <c r="Q191" s="138">
        <v>0</v>
      </c>
      <c r="R191" s="138">
        <f>Q191*H191</f>
        <v>0</v>
      </c>
      <c r="S191" s="138">
        <v>0</v>
      </c>
      <c r="T191" s="139">
        <f>S191*H191</f>
        <v>0</v>
      </c>
      <c r="AR191" s="140" t="s">
        <v>119</v>
      </c>
      <c r="AT191" s="140" t="s">
        <v>115</v>
      </c>
      <c r="AU191" s="140" t="s">
        <v>85</v>
      </c>
      <c r="AY191" s="16" t="s">
        <v>112</v>
      </c>
      <c r="BE191" s="141">
        <f>IF(N191="základní",J191,0)</f>
        <v>0</v>
      </c>
      <c r="BF191" s="141">
        <f>IF(N191="snížená",J191,0)</f>
        <v>0</v>
      </c>
      <c r="BG191" s="141">
        <f>IF(N191="zákl. přenesená",J191,0)</f>
        <v>0</v>
      </c>
      <c r="BH191" s="141">
        <f>IF(N191="sníž. přenesená",J191,0)</f>
        <v>0</v>
      </c>
      <c r="BI191" s="141">
        <f>IF(N191="nulová",J191,0)</f>
        <v>0</v>
      </c>
      <c r="BJ191" s="16" t="s">
        <v>83</v>
      </c>
      <c r="BK191" s="141">
        <f>ROUND(I191*H191,2)</f>
        <v>0</v>
      </c>
      <c r="BL191" s="16" t="s">
        <v>119</v>
      </c>
      <c r="BM191" s="140" t="s">
        <v>189</v>
      </c>
    </row>
    <row r="192" spans="2:65" s="12" customFormat="1">
      <c r="B192" s="142"/>
      <c r="D192" s="143" t="s">
        <v>121</v>
      </c>
      <c r="E192" s="144" t="s">
        <v>1</v>
      </c>
      <c r="F192" s="145" t="s">
        <v>144</v>
      </c>
      <c r="H192" s="144" t="s">
        <v>1</v>
      </c>
      <c r="I192" s="146"/>
      <c r="L192" s="142"/>
      <c r="M192" s="147"/>
      <c r="T192" s="148"/>
      <c r="AT192" s="144" t="s">
        <v>121</v>
      </c>
      <c r="AU192" s="144" t="s">
        <v>85</v>
      </c>
      <c r="AV192" s="12" t="s">
        <v>83</v>
      </c>
      <c r="AW192" s="12" t="s">
        <v>32</v>
      </c>
      <c r="AX192" s="12" t="s">
        <v>75</v>
      </c>
      <c r="AY192" s="144" t="s">
        <v>112</v>
      </c>
    </row>
    <row r="193" spans="2:65" s="12" customFormat="1">
      <c r="B193" s="142"/>
      <c r="D193" s="143" t="s">
        <v>121</v>
      </c>
      <c r="E193" s="144"/>
      <c r="F193" s="145" t="s">
        <v>434</v>
      </c>
      <c r="H193" s="144"/>
      <c r="I193" s="146"/>
      <c r="L193" s="142"/>
      <c r="M193" s="147"/>
      <c r="T193" s="148"/>
      <c r="AT193" s="144"/>
      <c r="AU193" s="144"/>
      <c r="AY193" s="144"/>
    </row>
    <row r="194" spans="2:65" s="13" customFormat="1">
      <c r="B194" s="149"/>
      <c r="D194" s="143" t="s">
        <v>121</v>
      </c>
      <c r="E194" s="150" t="s">
        <v>1</v>
      </c>
      <c r="F194" s="151" t="s">
        <v>145</v>
      </c>
      <c r="H194" s="152">
        <v>20</v>
      </c>
      <c r="I194" s="153"/>
      <c r="L194" s="149"/>
      <c r="M194" s="154"/>
      <c r="T194" s="155"/>
      <c r="AT194" s="150" t="s">
        <v>121</v>
      </c>
      <c r="AU194" s="150" t="s">
        <v>85</v>
      </c>
      <c r="AV194" s="13" t="s">
        <v>85</v>
      </c>
      <c r="AW194" s="13" t="s">
        <v>32</v>
      </c>
      <c r="AX194" s="13" t="s">
        <v>75</v>
      </c>
      <c r="AY194" s="150" t="s">
        <v>112</v>
      </c>
    </row>
    <row r="195" spans="2:65" s="12" customFormat="1">
      <c r="B195" s="142"/>
      <c r="D195" s="143" t="s">
        <v>121</v>
      </c>
      <c r="E195" s="144" t="s">
        <v>1</v>
      </c>
      <c r="F195" s="145" t="s">
        <v>156</v>
      </c>
      <c r="H195" s="144" t="s">
        <v>1</v>
      </c>
      <c r="I195" s="146"/>
      <c r="L195" s="142"/>
      <c r="M195" s="147"/>
      <c r="T195" s="148"/>
      <c r="AT195" s="144" t="s">
        <v>121</v>
      </c>
      <c r="AU195" s="144" t="s">
        <v>85</v>
      </c>
      <c r="AV195" s="12" t="s">
        <v>83</v>
      </c>
      <c r="AW195" s="12" t="s">
        <v>32</v>
      </c>
      <c r="AX195" s="12" t="s">
        <v>75</v>
      </c>
      <c r="AY195" s="144" t="s">
        <v>112</v>
      </c>
    </row>
    <row r="196" spans="2:65" s="13" customFormat="1">
      <c r="B196" s="149"/>
      <c r="D196" s="143" t="s">
        <v>121</v>
      </c>
      <c r="E196" s="150" t="s">
        <v>1</v>
      </c>
      <c r="F196" s="151" t="s">
        <v>190</v>
      </c>
      <c r="H196" s="152">
        <v>16</v>
      </c>
      <c r="I196" s="153"/>
      <c r="L196" s="149"/>
      <c r="M196" s="154"/>
      <c r="T196" s="155"/>
      <c r="AT196" s="150" t="s">
        <v>121</v>
      </c>
      <c r="AU196" s="150" t="s">
        <v>85</v>
      </c>
      <c r="AV196" s="13" t="s">
        <v>85</v>
      </c>
      <c r="AW196" s="13" t="s">
        <v>32</v>
      </c>
      <c r="AX196" s="13" t="s">
        <v>75</v>
      </c>
      <c r="AY196" s="150" t="s">
        <v>112</v>
      </c>
    </row>
    <row r="197" spans="2:65" s="14" customFormat="1">
      <c r="B197" s="156"/>
      <c r="D197" s="143" t="s">
        <v>121</v>
      </c>
      <c r="E197" s="157" t="s">
        <v>1</v>
      </c>
      <c r="F197" s="158" t="s">
        <v>125</v>
      </c>
      <c r="H197" s="159">
        <v>36</v>
      </c>
      <c r="I197" s="160"/>
      <c r="L197" s="156"/>
      <c r="M197" s="161"/>
      <c r="T197" s="162"/>
      <c r="AT197" s="157" t="s">
        <v>121</v>
      </c>
      <c r="AU197" s="157" t="s">
        <v>85</v>
      </c>
      <c r="AV197" s="14" t="s">
        <v>119</v>
      </c>
      <c r="AW197" s="14" t="s">
        <v>32</v>
      </c>
      <c r="AX197" s="14" t="s">
        <v>83</v>
      </c>
      <c r="AY197" s="157" t="s">
        <v>112</v>
      </c>
    </row>
    <row r="198" spans="2:65" s="1" customFormat="1" ht="49.2" customHeight="1">
      <c r="B198" s="31"/>
      <c r="C198" s="128" t="s">
        <v>191</v>
      </c>
      <c r="D198" s="128" t="s">
        <v>115</v>
      </c>
      <c r="E198" s="129" t="s">
        <v>192</v>
      </c>
      <c r="F198" s="130" t="s">
        <v>193</v>
      </c>
      <c r="G198" s="131" t="s">
        <v>140</v>
      </c>
      <c r="H198" s="132">
        <v>3</v>
      </c>
      <c r="I198" s="133"/>
      <c r="J198" s="134">
        <f>ROUND(I198*H198,2)</f>
        <v>0</v>
      </c>
      <c r="K198" s="135"/>
      <c r="L198" s="31"/>
      <c r="M198" s="136" t="s">
        <v>1</v>
      </c>
      <c r="N198" s="137" t="s">
        <v>40</v>
      </c>
      <c r="P198" s="138">
        <f>O198*H198</f>
        <v>0</v>
      </c>
      <c r="Q198" s="138">
        <v>0</v>
      </c>
      <c r="R198" s="138">
        <f>Q198*H198</f>
        <v>0</v>
      </c>
      <c r="S198" s="138">
        <v>0</v>
      </c>
      <c r="T198" s="139">
        <f>S198*H198</f>
        <v>0</v>
      </c>
      <c r="AR198" s="140" t="s">
        <v>119</v>
      </c>
      <c r="AT198" s="140" t="s">
        <v>115</v>
      </c>
      <c r="AU198" s="140" t="s">
        <v>85</v>
      </c>
      <c r="AY198" s="16" t="s">
        <v>112</v>
      </c>
      <c r="BE198" s="141">
        <f>IF(N198="základní",J198,0)</f>
        <v>0</v>
      </c>
      <c r="BF198" s="141">
        <f>IF(N198="snížená",J198,0)</f>
        <v>0</v>
      </c>
      <c r="BG198" s="141">
        <f>IF(N198="zákl. přenesená",J198,0)</f>
        <v>0</v>
      </c>
      <c r="BH198" s="141">
        <f>IF(N198="sníž. přenesená",J198,0)</f>
        <v>0</v>
      </c>
      <c r="BI198" s="141">
        <f>IF(N198="nulová",J198,0)</f>
        <v>0</v>
      </c>
      <c r="BJ198" s="16" t="s">
        <v>83</v>
      </c>
      <c r="BK198" s="141">
        <f>ROUND(I198*H198,2)</f>
        <v>0</v>
      </c>
      <c r="BL198" s="16" t="s">
        <v>119</v>
      </c>
      <c r="BM198" s="140" t="s">
        <v>194</v>
      </c>
    </row>
    <row r="199" spans="2:65" s="12" customFormat="1" ht="20.399999999999999">
      <c r="B199" s="142"/>
      <c r="D199" s="143" t="s">
        <v>121</v>
      </c>
      <c r="E199" s="144" t="s">
        <v>1</v>
      </c>
      <c r="F199" s="145" t="s">
        <v>195</v>
      </c>
      <c r="H199" s="144" t="s">
        <v>1</v>
      </c>
      <c r="I199" s="146"/>
      <c r="L199" s="142"/>
      <c r="M199" s="147"/>
      <c r="T199" s="148"/>
      <c r="AT199" s="144" t="s">
        <v>121</v>
      </c>
      <c r="AU199" s="144" t="s">
        <v>85</v>
      </c>
      <c r="AV199" s="12" t="s">
        <v>83</v>
      </c>
      <c r="AW199" s="12" t="s">
        <v>32</v>
      </c>
      <c r="AX199" s="12" t="s">
        <v>75</v>
      </c>
      <c r="AY199" s="144" t="s">
        <v>112</v>
      </c>
    </row>
    <row r="200" spans="2:65" s="12" customFormat="1">
      <c r="B200" s="142"/>
      <c r="D200" s="143" t="s">
        <v>121</v>
      </c>
      <c r="E200" s="144" t="s">
        <v>1</v>
      </c>
      <c r="F200" s="145" t="s">
        <v>196</v>
      </c>
      <c r="H200" s="144" t="s">
        <v>1</v>
      </c>
      <c r="I200" s="146"/>
      <c r="L200" s="142"/>
      <c r="M200" s="147"/>
      <c r="T200" s="148"/>
      <c r="AT200" s="144" t="s">
        <v>121</v>
      </c>
      <c r="AU200" s="144" t="s">
        <v>85</v>
      </c>
      <c r="AV200" s="12" t="s">
        <v>83</v>
      </c>
      <c r="AW200" s="12" t="s">
        <v>32</v>
      </c>
      <c r="AX200" s="12" t="s">
        <v>75</v>
      </c>
      <c r="AY200" s="144" t="s">
        <v>112</v>
      </c>
    </row>
    <row r="201" spans="2:65" s="12" customFormat="1" ht="20.399999999999999">
      <c r="B201" s="142"/>
      <c r="D201" s="143" t="s">
        <v>121</v>
      </c>
      <c r="E201" s="144" t="s">
        <v>1</v>
      </c>
      <c r="F201" s="145" t="s">
        <v>197</v>
      </c>
      <c r="H201" s="144" t="s">
        <v>1</v>
      </c>
      <c r="I201" s="146"/>
      <c r="L201" s="142"/>
      <c r="M201" s="147"/>
      <c r="T201" s="148"/>
      <c r="AT201" s="144" t="s">
        <v>121</v>
      </c>
      <c r="AU201" s="144" t="s">
        <v>85</v>
      </c>
      <c r="AV201" s="12" t="s">
        <v>83</v>
      </c>
      <c r="AW201" s="12" t="s">
        <v>32</v>
      </c>
      <c r="AX201" s="12" t="s">
        <v>75</v>
      </c>
      <c r="AY201" s="144" t="s">
        <v>112</v>
      </c>
    </row>
    <row r="202" spans="2:65" s="12" customFormat="1">
      <c r="B202" s="142"/>
      <c r="D202" s="143" t="s">
        <v>121</v>
      </c>
      <c r="E202" s="144" t="s">
        <v>1</v>
      </c>
      <c r="F202" s="145" t="s">
        <v>198</v>
      </c>
      <c r="H202" s="144" t="s">
        <v>1</v>
      </c>
      <c r="I202" s="146"/>
      <c r="L202" s="142"/>
      <c r="M202" s="147"/>
      <c r="T202" s="148"/>
      <c r="AT202" s="144" t="s">
        <v>121</v>
      </c>
      <c r="AU202" s="144" t="s">
        <v>85</v>
      </c>
      <c r="AV202" s="12" t="s">
        <v>83</v>
      </c>
      <c r="AW202" s="12" t="s">
        <v>32</v>
      </c>
      <c r="AX202" s="12" t="s">
        <v>75</v>
      </c>
      <c r="AY202" s="144" t="s">
        <v>112</v>
      </c>
    </row>
    <row r="203" spans="2:65" s="12" customFormat="1" ht="20.399999999999999">
      <c r="B203" s="142"/>
      <c r="D203" s="143" t="s">
        <v>121</v>
      </c>
      <c r="E203" s="144" t="s">
        <v>1</v>
      </c>
      <c r="F203" s="145" t="s">
        <v>199</v>
      </c>
      <c r="H203" s="144" t="s">
        <v>1</v>
      </c>
      <c r="I203" s="146"/>
      <c r="L203" s="142"/>
      <c r="M203" s="147"/>
      <c r="T203" s="148"/>
      <c r="AT203" s="144" t="s">
        <v>121</v>
      </c>
      <c r="AU203" s="144" t="s">
        <v>85</v>
      </c>
      <c r="AV203" s="12" t="s">
        <v>83</v>
      </c>
      <c r="AW203" s="12" t="s">
        <v>32</v>
      </c>
      <c r="AX203" s="12" t="s">
        <v>75</v>
      </c>
      <c r="AY203" s="144" t="s">
        <v>112</v>
      </c>
    </row>
    <row r="204" spans="2:65" s="12" customFormat="1" ht="20.399999999999999">
      <c r="B204" s="142"/>
      <c r="D204" s="143" t="s">
        <v>121</v>
      </c>
      <c r="E204" s="144" t="s">
        <v>1</v>
      </c>
      <c r="F204" s="145" t="s">
        <v>200</v>
      </c>
      <c r="H204" s="144" t="s">
        <v>1</v>
      </c>
      <c r="I204" s="146"/>
      <c r="L204" s="142"/>
      <c r="M204" s="147"/>
      <c r="T204" s="148"/>
      <c r="AT204" s="144" t="s">
        <v>121</v>
      </c>
      <c r="AU204" s="144" t="s">
        <v>85</v>
      </c>
      <c r="AV204" s="12" t="s">
        <v>83</v>
      </c>
      <c r="AW204" s="12" t="s">
        <v>32</v>
      </c>
      <c r="AX204" s="12" t="s">
        <v>75</v>
      </c>
      <c r="AY204" s="144" t="s">
        <v>112</v>
      </c>
    </row>
    <row r="205" spans="2:65" s="12" customFormat="1" ht="20.399999999999999">
      <c r="B205" s="142"/>
      <c r="D205" s="143" t="s">
        <v>121</v>
      </c>
      <c r="E205" s="144" t="s">
        <v>1</v>
      </c>
      <c r="F205" s="145" t="s">
        <v>201</v>
      </c>
      <c r="H205" s="144" t="s">
        <v>1</v>
      </c>
      <c r="I205" s="146"/>
      <c r="L205" s="142"/>
      <c r="M205" s="147"/>
      <c r="T205" s="148"/>
      <c r="AT205" s="144" t="s">
        <v>121</v>
      </c>
      <c r="AU205" s="144" t="s">
        <v>85</v>
      </c>
      <c r="AV205" s="12" t="s">
        <v>83</v>
      </c>
      <c r="AW205" s="12" t="s">
        <v>32</v>
      </c>
      <c r="AX205" s="12" t="s">
        <v>75</v>
      </c>
      <c r="AY205" s="144" t="s">
        <v>112</v>
      </c>
    </row>
    <row r="206" spans="2:65" s="12" customFormat="1" ht="20.399999999999999">
      <c r="B206" s="142"/>
      <c r="D206" s="143" t="s">
        <v>121</v>
      </c>
      <c r="E206" s="144" t="s">
        <v>1</v>
      </c>
      <c r="F206" s="145" t="s">
        <v>202</v>
      </c>
      <c r="H206" s="144" t="s">
        <v>1</v>
      </c>
      <c r="I206" s="146"/>
      <c r="L206" s="142"/>
      <c r="M206" s="147"/>
      <c r="T206" s="148"/>
      <c r="AT206" s="144" t="s">
        <v>121</v>
      </c>
      <c r="AU206" s="144" t="s">
        <v>85</v>
      </c>
      <c r="AV206" s="12" t="s">
        <v>83</v>
      </c>
      <c r="AW206" s="12" t="s">
        <v>32</v>
      </c>
      <c r="AX206" s="12" t="s">
        <v>75</v>
      </c>
      <c r="AY206" s="144" t="s">
        <v>112</v>
      </c>
    </row>
    <row r="207" spans="2:65" s="12" customFormat="1">
      <c r="B207" s="142"/>
      <c r="D207" s="143" t="s">
        <v>121</v>
      </c>
      <c r="E207" s="144" t="s">
        <v>1</v>
      </c>
      <c r="F207" s="145" t="s">
        <v>144</v>
      </c>
      <c r="H207" s="144" t="s">
        <v>1</v>
      </c>
      <c r="I207" s="146"/>
      <c r="L207" s="142"/>
      <c r="M207" s="147"/>
      <c r="T207" s="148"/>
      <c r="AT207" s="144" t="s">
        <v>121</v>
      </c>
      <c r="AU207" s="144" t="s">
        <v>85</v>
      </c>
      <c r="AV207" s="12" t="s">
        <v>83</v>
      </c>
      <c r="AW207" s="12" t="s">
        <v>32</v>
      </c>
      <c r="AX207" s="12" t="s">
        <v>75</v>
      </c>
      <c r="AY207" s="144" t="s">
        <v>112</v>
      </c>
    </row>
    <row r="208" spans="2:65" s="13" customFormat="1">
      <c r="B208" s="149"/>
      <c r="D208" s="143" t="s">
        <v>121</v>
      </c>
      <c r="E208" s="150" t="s">
        <v>1</v>
      </c>
      <c r="F208" s="151" t="s">
        <v>83</v>
      </c>
      <c r="H208" s="152">
        <v>1</v>
      </c>
      <c r="I208" s="153"/>
      <c r="L208" s="149"/>
      <c r="M208" s="154"/>
      <c r="T208" s="155"/>
      <c r="AT208" s="150" t="s">
        <v>121</v>
      </c>
      <c r="AU208" s="150" t="s">
        <v>85</v>
      </c>
      <c r="AV208" s="13" t="s">
        <v>85</v>
      </c>
      <c r="AW208" s="13" t="s">
        <v>32</v>
      </c>
      <c r="AX208" s="13" t="s">
        <v>75</v>
      </c>
      <c r="AY208" s="150" t="s">
        <v>112</v>
      </c>
    </row>
    <row r="209" spans="2:65" s="12" customFormat="1">
      <c r="B209" s="142"/>
      <c r="D209" s="143" t="s">
        <v>121</v>
      </c>
      <c r="E209" s="144" t="s">
        <v>1</v>
      </c>
      <c r="F209" s="145" t="s">
        <v>156</v>
      </c>
      <c r="H209" s="144" t="s">
        <v>1</v>
      </c>
      <c r="I209" s="146"/>
      <c r="L209" s="142"/>
      <c r="M209" s="147"/>
      <c r="T209" s="148"/>
      <c r="AT209" s="144" t="s">
        <v>121</v>
      </c>
      <c r="AU209" s="144" t="s">
        <v>85</v>
      </c>
      <c r="AV209" s="12" t="s">
        <v>83</v>
      </c>
      <c r="AW209" s="12" t="s">
        <v>32</v>
      </c>
      <c r="AX209" s="12" t="s">
        <v>75</v>
      </c>
      <c r="AY209" s="144" t="s">
        <v>112</v>
      </c>
    </row>
    <row r="210" spans="2:65" s="13" customFormat="1">
      <c r="B210" s="149"/>
      <c r="D210" s="143" t="s">
        <v>121</v>
      </c>
      <c r="E210" s="150" t="s">
        <v>1</v>
      </c>
      <c r="F210" s="151" t="s">
        <v>83</v>
      </c>
      <c r="H210" s="152">
        <v>1</v>
      </c>
      <c r="I210" s="153"/>
      <c r="L210" s="149"/>
      <c r="M210" s="154"/>
      <c r="T210" s="155"/>
      <c r="AT210" s="150" t="s">
        <v>121</v>
      </c>
      <c r="AU210" s="150" t="s">
        <v>85</v>
      </c>
      <c r="AV210" s="13" t="s">
        <v>85</v>
      </c>
      <c r="AW210" s="13" t="s">
        <v>32</v>
      </c>
      <c r="AX210" s="13" t="s">
        <v>75</v>
      </c>
      <c r="AY210" s="150" t="s">
        <v>112</v>
      </c>
    </row>
    <row r="211" spans="2:65" s="12" customFormat="1">
      <c r="B211" s="142"/>
      <c r="D211" s="143" t="s">
        <v>121</v>
      </c>
      <c r="E211" s="144" t="s">
        <v>1</v>
      </c>
      <c r="F211" s="145" t="s">
        <v>203</v>
      </c>
      <c r="H211" s="144" t="s">
        <v>1</v>
      </c>
      <c r="I211" s="146"/>
      <c r="L211" s="142"/>
      <c r="M211" s="147"/>
      <c r="T211" s="148"/>
      <c r="AT211" s="144" t="s">
        <v>121</v>
      </c>
      <c r="AU211" s="144" t="s">
        <v>85</v>
      </c>
      <c r="AV211" s="12" t="s">
        <v>83</v>
      </c>
      <c r="AW211" s="12" t="s">
        <v>32</v>
      </c>
      <c r="AX211" s="12" t="s">
        <v>75</v>
      </c>
      <c r="AY211" s="144" t="s">
        <v>112</v>
      </c>
    </row>
    <row r="212" spans="2:65" s="13" customFormat="1">
      <c r="B212" s="149"/>
      <c r="D212" s="143" t="s">
        <v>121</v>
      </c>
      <c r="E212" s="150" t="s">
        <v>1</v>
      </c>
      <c r="F212" s="151" t="s">
        <v>83</v>
      </c>
      <c r="H212" s="152">
        <v>1</v>
      </c>
      <c r="I212" s="153"/>
      <c r="L212" s="149"/>
      <c r="M212" s="154"/>
      <c r="T212" s="155"/>
      <c r="AT212" s="150" t="s">
        <v>121</v>
      </c>
      <c r="AU212" s="150" t="s">
        <v>85</v>
      </c>
      <c r="AV212" s="13" t="s">
        <v>85</v>
      </c>
      <c r="AW212" s="13" t="s">
        <v>32</v>
      </c>
      <c r="AX212" s="13" t="s">
        <v>75</v>
      </c>
      <c r="AY212" s="150" t="s">
        <v>112</v>
      </c>
    </row>
    <row r="213" spans="2:65" s="14" customFormat="1">
      <c r="B213" s="156"/>
      <c r="D213" s="143" t="s">
        <v>121</v>
      </c>
      <c r="E213" s="157" t="s">
        <v>1</v>
      </c>
      <c r="F213" s="158" t="s">
        <v>125</v>
      </c>
      <c r="H213" s="159">
        <v>3</v>
      </c>
      <c r="I213" s="160"/>
      <c r="L213" s="156"/>
      <c r="M213" s="161"/>
      <c r="T213" s="162"/>
      <c r="AT213" s="157" t="s">
        <v>121</v>
      </c>
      <c r="AU213" s="157" t="s">
        <v>85</v>
      </c>
      <c r="AV213" s="14" t="s">
        <v>119</v>
      </c>
      <c r="AW213" s="14" t="s">
        <v>32</v>
      </c>
      <c r="AX213" s="14" t="s">
        <v>83</v>
      </c>
      <c r="AY213" s="157" t="s">
        <v>112</v>
      </c>
    </row>
    <row r="214" spans="2:65" s="1" customFormat="1" ht="24.15" customHeight="1">
      <c r="B214" s="31"/>
      <c r="C214" s="128" t="s">
        <v>8</v>
      </c>
      <c r="D214" s="128" t="s">
        <v>115</v>
      </c>
      <c r="E214" s="129" t="s">
        <v>204</v>
      </c>
      <c r="F214" s="130" t="s">
        <v>205</v>
      </c>
      <c r="G214" s="131" t="s">
        <v>140</v>
      </c>
      <c r="H214" s="132">
        <v>1</v>
      </c>
      <c r="I214" s="133"/>
      <c r="J214" s="134">
        <f>ROUND(I214*H214,2)</f>
        <v>0</v>
      </c>
      <c r="K214" s="135"/>
      <c r="L214" s="31"/>
      <c r="M214" s="136" t="s">
        <v>1</v>
      </c>
      <c r="N214" s="137" t="s">
        <v>40</v>
      </c>
      <c r="P214" s="138">
        <f>O214*H214</f>
        <v>0</v>
      </c>
      <c r="Q214" s="138">
        <v>0</v>
      </c>
      <c r="R214" s="138">
        <f>Q214*H214</f>
        <v>0</v>
      </c>
      <c r="S214" s="138">
        <v>0</v>
      </c>
      <c r="T214" s="139">
        <f>S214*H214</f>
        <v>0</v>
      </c>
      <c r="AR214" s="140" t="s">
        <v>119</v>
      </c>
      <c r="AT214" s="140" t="s">
        <v>115</v>
      </c>
      <c r="AU214" s="140" t="s">
        <v>85</v>
      </c>
      <c r="AY214" s="16" t="s">
        <v>112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83</v>
      </c>
      <c r="BK214" s="141">
        <f>ROUND(I214*H214,2)</f>
        <v>0</v>
      </c>
      <c r="BL214" s="16" t="s">
        <v>119</v>
      </c>
      <c r="BM214" s="140" t="s">
        <v>206</v>
      </c>
    </row>
    <row r="215" spans="2:65" s="12" customFormat="1" ht="20.399999999999999">
      <c r="B215" s="142"/>
      <c r="D215" s="143" t="s">
        <v>121</v>
      </c>
      <c r="E215" s="144" t="s">
        <v>1</v>
      </c>
      <c r="F215" s="145" t="s">
        <v>207</v>
      </c>
      <c r="H215" s="144" t="s">
        <v>1</v>
      </c>
      <c r="I215" s="146"/>
      <c r="L215" s="142"/>
      <c r="M215" s="147"/>
      <c r="T215" s="148"/>
      <c r="AT215" s="144" t="s">
        <v>121</v>
      </c>
      <c r="AU215" s="144" t="s">
        <v>85</v>
      </c>
      <c r="AV215" s="12" t="s">
        <v>83</v>
      </c>
      <c r="AW215" s="12" t="s">
        <v>32</v>
      </c>
      <c r="AX215" s="12" t="s">
        <v>75</v>
      </c>
      <c r="AY215" s="144" t="s">
        <v>112</v>
      </c>
    </row>
    <row r="216" spans="2:65" s="12" customFormat="1">
      <c r="B216" s="142"/>
      <c r="D216" s="143" t="s">
        <v>121</v>
      </c>
      <c r="E216" s="144" t="s">
        <v>1</v>
      </c>
      <c r="F216" s="145" t="s">
        <v>208</v>
      </c>
      <c r="H216" s="144" t="s">
        <v>1</v>
      </c>
      <c r="I216" s="146"/>
      <c r="L216" s="142"/>
      <c r="M216" s="147"/>
      <c r="T216" s="148"/>
      <c r="AT216" s="144" t="s">
        <v>121</v>
      </c>
      <c r="AU216" s="144" t="s">
        <v>85</v>
      </c>
      <c r="AV216" s="12" t="s">
        <v>83</v>
      </c>
      <c r="AW216" s="12" t="s">
        <v>32</v>
      </c>
      <c r="AX216" s="12" t="s">
        <v>75</v>
      </c>
      <c r="AY216" s="144" t="s">
        <v>112</v>
      </c>
    </row>
    <row r="217" spans="2:65" s="12" customFormat="1">
      <c r="B217" s="142"/>
      <c r="D217" s="143" t="s">
        <v>121</v>
      </c>
      <c r="E217" s="144" t="s">
        <v>1</v>
      </c>
      <c r="F217" s="145" t="s">
        <v>209</v>
      </c>
      <c r="H217" s="144" t="s">
        <v>1</v>
      </c>
      <c r="I217" s="146"/>
      <c r="L217" s="142"/>
      <c r="M217" s="147"/>
      <c r="T217" s="148"/>
      <c r="AT217" s="144" t="s">
        <v>121</v>
      </c>
      <c r="AU217" s="144" t="s">
        <v>85</v>
      </c>
      <c r="AV217" s="12" t="s">
        <v>83</v>
      </c>
      <c r="AW217" s="12" t="s">
        <v>32</v>
      </c>
      <c r="AX217" s="12" t="s">
        <v>75</v>
      </c>
      <c r="AY217" s="144" t="s">
        <v>112</v>
      </c>
    </row>
    <row r="218" spans="2:65" s="12" customFormat="1" ht="20.399999999999999">
      <c r="B218" s="142"/>
      <c r="D218" s="143" t="s">
        <v>121</v>
      </c>
      <c r="E218" s="144" t="s">
        <v>1</v>
      </c>
      <c r="F218" s="145" t="s">
        <v>210</v>
      </c>
      <c r="H218" s="144" t="s">
        <v>1</v>
      </c>
      <c r="I218" s="146"/>
      <c r="L218" s="142"/>
      <c r="M218" s="147"/>
      <c r="T218" s="148"/>
      <c r="AT218" s="144" t="s">
        <v>121</v>
      </c>
      <c r="AU218" s="144" t="s">
        <v>85</v>
      </c>
      <c r="AV218" s="12" t="s">
        <v>83</v>
      </c>
      <c r="AW218" s="12" t="s">
        <v>32</v>
      </c>
      <c r="AX218" s="12" t="s">
        <v>75</v>
      </c>
      <c r="AY218" s="144" t="s">
        <v>112</v>
      </c>
    </row>
    <row r="219" spans="2:65" s="12" customFormat="1">
      <c r="B219" s="142"/>
      <c r="D219" s="143" t="s">
        <v>121</v>
      </c>
      <c r="E219" s="144" t="s">
        <v>1</v>
      </c>
      <c r="F219" s="145" t="s">
        <v>211</v>
      </c>
      <c r="H219" s="144" t="s">
        <v>1</v>
      </c>
      <c r="I219" s="146"/>
      <c r="L219" s="142"/>
      <c r="M219" s="147"/>
      <c r="T219" s="148"/>
      <c r="AT219" s="144" t="s">
        <v>121</v>
      </c>
      <c r="AU219" s="144" t="s">
        <v>85</v>
      </c>
      <c r="AV219" s="12" t="s">
        <v>83</v>
      </c>
      <c r="AW219" s="12" t="s">
        <v>32</v>
      </c>
      <c r="AX219" s="12" t="s">
        <v>75</v>
      </c>
      <c r="AY219" s="144" t="s">
        <v>112</v>
      </c>
    </row>
    <row r="220" spans="2:65" s="12" customFormat="1">
      <c r="B220" s="142"/>
      <c r="D220" s="143" t="s">
        <v>121</v>
      </c>
      <c r="E220" s="144" t="s">
        <v>1</v>
      </c>
      <c r="F220" s="145" t="s">
        <v>212</v>
      </c>
      <c r="H220" s="144" t="s">
        <v>1</v>
      </c>
      <c r="I220" s="146"/>
      <c r="L220" s="142"/>
      <c r="M220" s="147"/>
      <c r="T220" s="148"/>
      <c r="AT220" s="144" t="s">
        <v>121</v>
      </c>
      <c r="AU220" s="144" t="s">
        <v>85</v>
      </c>
      <c r="AV220" s="12" t="s">
        <v>83</v>
      </c>
      <c r="AW220" s="12" t="s">
        <v>32</v>
      </c>
      <c r="AX220" s="12" t="s">
        <v>75</v>
      </c>
      <c r="AY220" s="144" t="s">
        <v>112</v>
      </c>
    </row>
    <row r="221" spans="2:65" s="12" customFormat="1">
      <c r="B221" s="142"/>
      <c r="D221" s="143" t="s">
        <v>121</v>
      </c>
      <c r="E221" s="144" t="s">
        <v>1</v>
      </c>
      <c r="F221" s="145" t="s">
        <v>213</v>
      </c>
      <c r="H221" s="144" t="s">
        <v>1</v>
      </c>
      <c r="I221" s="146"/>
      <c r="L221" s="142"/>
      <c r="M221" s="147"/>
      <c r="T221" s="148"/>
      <c r="AT221" s="144" t="s">
        <v>121</v>
      </c>
      <c r="AU221" s="144" t="s">
        <v>85</v>
      </c>
      <c r="AV221" s="12" t="s">
        <v>83</v>
      </c>
      <c r="AW221" s="12" t="s">
        <v>32</v>
      </c>
      <c r="AX221" s="12" t="s">
        <v>75</v>
      </c>
      <c r="AY221" s="144" t="s">
        <v>112</v>
      </c>
    </row>
    <row r="222" spans="2:65" s="12" customFormat="1">
      <c r="B222" s="142"/>
      <c r="D222" s="143" t="s">
        <v>121</v>
      </c>
      <c r="E222" s="144" t="s">
        <v>1</v>
      </c>
      <c r="F222" s="145" t="s">
        <v>214</v>
      </c>
      <c r="H222" s="144" t="s">
        <v>1</v>
      </c>
      <c r="I222" s="146"/>
      <c r="L222" s="142"/>
      <c r="M222" s="147"/>
      <c r="T222" s="148"/>
      <c r="AT222" s="144" t="s">
        <v>121</v>
      </c>
      <c r="AU222" s="144" t="s">
        <v>85</v>
      </c>
      <c r="AV222" s="12" t="s">
        <v>83</v>
      </c>
      <c r="AW222" s="12" t="s">
        <v>32</v>
      </c>
      <c r="AX222" s="12" t="s">
        <v>75</v>
      </c>
      <c r="AY222" s="144" t="s">
        <v>112</v>
      </c>
    </row>
    <row r="223" spans="2:65" s="12" customFormat="1">
      <c r="B223" s="142"/>
      <c r="D223" s="143" t="s">
        <v>121</v>
      </c>
      <c r="E223" s="144" t="s">
        <v>1</v>
      </c>
      <c r="F223" s="145" t="s">
        <v>215</v>
      </c>
      <c r="H223" s="144" t="s">
        <v>1</v>
      </c>
      <c r="I223" s="146"/>
      <c r="L223" s="142"/>
      <c r="M223" s="147"/>
      <c r="T223" s="148"/>
      <c r="AT223" s="144" t="s">
        <v>121</v>
      </c>
      <c r="AU223" s="144" t="s">
        <v>85</v>
      </c>
      <c r="AV223" s="12" t="s">
        <v>83</v>
      </c>
      <c r="AW223" s="12" t="s">
        <v>32</v>
      </c>
      <c r="AX223" s="12" t="s">
        <v>75</v>
      </c>
      <c r="AY223" s="144" t="s">
        <v>112</v>
      </c>
    </row>
    <row r="224" spans="2:65" s="12" customFormat="1">
      <c r="B224" s="142"/>
      <c r="D224" s="143" t="s">
        <v>121</v>
      </c>
      <c r="E224" s="144" t="s">
        <v>1</v>
      </c>
      <c r="F224" s="145" t="s">
        <v>216</v>
      </c>
      <c r="H224" s="144" t="s">
        <v>1</v>
      </c>
      <c r="I224" s="146"/>
      <c r="L224" s="142"/>
      <c r="M224" s="147"/>
      <c r="T224" s="148"/>
      <c r="AT224" s="144" t="s">
        <v>121</v>
      </c>
      <c r="AU224" s="144" t="s">
        <v>85</v>
      </c>
      <c r="AV224" s="12" t="s">
        <v>83</v>
      </c>
      <c r="AW224" s="12" t="s">
        <v>32</v>
      </c>
      <c r="AX224" s="12" t="s">
        <v>75</v>
      </c>
      <c r="AY224" s="144" t="s">
        <v>112</v>
      </c>
    </row>
    <row r="225" spans="2:65" s="12" customFormat="1" ht="20.399999999999999">
      <c r="B225" s="142"/>
      <c r="D225" s="143" t="s">
        <v>121</v>
      </c>
      <c r="E225" s="144" t="s">
        <v>1</v>
      </c>
      <c r="F225" s="145" t="s">
        <v>217</v>
      </c>
      <c r="H225" s="144" t="s">
        <v>1</v>
      </c>
      <c r="I225" s="146"/>
      <c r="L225" s="142"/>
      <c r="M225" s="147"/>
      <c r="T225" s="148"/>
      <c r="AT225" s="144" t="s">
        <v>121</v>
      </c>
      <c r="AU225" s="144" t="s">
        <v>85</v>
      </c>
      <c r="AV225" s="12" t="s">
        <v>83</v>
      </c>
      <c r="AW225" s="12" t="s">
        <v>32</v>
      </c>
      <c r="AX225" s="12" t="s">
        <v>75</v>
      </c>
      <c r="AY225" s="144" t="s">
        <v>112</v>
      </c>
    </row>
    <row r="226" spans="2:65" s="12" customFormat="1" ht="20.399999999999999">
      <c r="B226" s="142"/>
      <c r="D226" s="143" t="s">
        <v>121</v>
      </c>
      <c r="E226" s="144" t="s">
        <v>1</v>
      </c>
      <c r="F226" s="145" t="s">
        <v>218</v>
      </c>
      <c r="H226" s="144" t="s">
        <v>1</v>
      </c>
      <c r="I226" s="146"/>
      <c r="L226" s="142"/>
      <c r="M226" s="147"/>
      <c r="T226" s="148"/>
      <c r="AT226" s="144" t="s">
        <v>121</v>
      </c>
      <c r="AU226" s="144" t="s">
        <v>85</v>
      </c>
      <c r="AV226" s="12" t="s">
        <v>83</v>
      </c>
      <c r="AW226" s="12" t="s">
        <v>32</v>
      </c>
      <c r="AX226" s="12" t="s">
        <v>75</v>
      </c>
      <c r="AY226" s="144" t="s">
        <v>112</v>
      </c>
    </row>
    <row r="227" spans="2:65" s="12" customFormat="1">
      <c r="B227" s="142"/>
      <c r="D227" s="143" t="s">
        <v>121</v>
      </c>
      <c r="E227" s="144" t="s">
        <v>1</v>
      </c>
      <c r="F227" s="145" t="s">
        <v>144</v>
      </c>
      <c r="H227" s="144" t="s">
        <v>1</v>
      </c>
      <c r="I227" s="146"/>
      <c r="L227" s="142"/>
      <c r="M227" s="147"/>
      <c r="T227" s="148"/>
      <c r="AT227" s="144" t="s">
        <v>121</v>
      </c>
      <c r="AU227" s="144" t="s">
        <v>85</v>
      </c>
      <c r="AV227" s="12" t="s">
        <v>83</v>
      </c>
      <c r="AW227" s="12" t="s">
        <v>32</v>
      </c>
      <c r="AX227" s="12" t="s">
        <v>75</v>
      </c>
      <c r="AY227" s="144" t="s">
        <v>112</v>
      </c>
    </row>
    <row r="228" spans="2:65" s="13" customFormat="1">
      <c r="B228" s="149"/>
      <c r="D228" s="143" t="s">
        <v>121</v>
      </c>
      <c r="E228" s="150" t="s">
        <v>1</v>
      </c>
      <c r="F228" s="151" t="s">
        <v>83</v>
      </c>
      <c r="H228" s="152">
        <v>1</v>
      </c>
      <c r="I228" s="153"/>
      <c r="L228" s="149"/>
      <c r="M228" s="154"/>
      <c r="T228" s="155"/>
      <c r="AT228" s="150" t="s">
        <v>121</v>
      </c>
      <c r="AU228" s="150" t="s">
        <v>85</v>
      </c>
      <c r="AV228" s="13" t="s">
        <v>85</v>
      </c>
      <c r="AW228" s="13" t="s">
        <v>32</v>
      </c>
      <c r="AX228" s="13" t="s">
        <v>75</v>
      </c>
      <c r="AY228" s="150" t="s">
        <v>112</v>
      </c>
    </row>
    <row r="229" spans="2:65" s="14" customFormat="1">
      <c r="B229" s="156"/>
      <c r="D229" s="143" t="s">
        <v>121</v>
      </c>
      <c r="E229" s="157" t="s">
        <v>1</v>
      </c>
      <c r="F229" s="158" t="s">
        <v>125</v>
      </c>
      <c r="H229" s="159">
        <v>1</v>
      </c>
      <c r="I229" s="160"/>
      <c r="L229" s="156"/>
      <c r="M229" s="161"/>
      <c r="T229" s="162"/>
      <c r="AT229" s="157" t="s">
        <v>121</v>
      </c>
      <c r="AU229" s="157" t="s">
        <v>85</v>
      </c>
      <c r="AV229" s="14" t="s">
        <v>119</v>
      </c>
      <c r="AW229" s="14" t="s">
        <v>32</v>
      </c>
      <c r="AX229" s="14" t="s">
        <v>83</v>
      </c>
      <c r="AY229" s="157" t="s">
        <v>112</v>
      </c>
    </row>
    <row r="230" spans="2:65" s="1" customFormat="1" ht="24.15" customHeight="1">
      <c r="B230" s="31"/>
      <c r="C230" s="128" t="s">
        <v>219</v>
      </c>
      <c r="D230" s="128" t="s">
        <v>115</v>
      </c>
      <c r="E230" s="129" t="s">
        <v>220</v>
      </c>
      <c r="F230" s="130" t="s">
        <v>221</v>
      </c>
      <c r="G230" s="131" t="s">
        <v>140</v>
      </c>
      <c r="H230" s="132">
        <v>1</v>
      </c>
      <c r="I230" s="133"/>
      <c r="J230" s="134">
        <f>ROUND(I230*H230,2)</f>
        <v>0</v>
      </c>
      <c r="K230" s="135"/>
      <c r="L230" s="31"/>
      <c r="M230" s="136" t="s">
        <v>1</v>
      </c>
      <c r="N230" s="137" t="s">
        <v>40</v>
      </c>
      <c r="P230" s="138">
        <f>O230*H230</f>
        <v>0</v>
      </c>
      <c r="Q230" s="138">
        <v>0</v>
      </c>
      <c r="R230" s="138">
        <f>Q230*H230</f>
        <v>0</v>
      </c>
      <c r="S230" s="138">
        <v>0</v>
      </c>
      <c r="T230" s="139">
        <f>S230*H230</f>
        <v>0</v>
      </c>
      <c r="AR230" s="140" t="s">
        <v>119</v>
      </c>
      <c r="AT230" s="140" t="s">
        <v>115</v>
      </c>
      <c r="AU230" s="140" t="s">
        <v>85</v>
      </c>
      <c r="AY230" s="16" t="s">
        <v>112</v>
      </c>
      <c r="BE230" s="141">
        <f>IF(N230="základní",J230,0)</f>
        <v>0</v>
      </c>
      <c r="BF230" s="141">
        <f>IF(N230="snížená",J230,0)</f>
        <v>0</v>
      </c>
      <c r="BG230" s="141">
        <f>IF(N230="zákl. přenesená",J230,0)</f>
        <v>0</v>
      </c>
      <c r="BH230" s="141">
        <f>IF(N230="sníž. přenesená",J230,0)</f>
        <v>0</v>
      </c>
      <c r="BI230" s="141">
        <f>IF(N230="nulová",J230,0)</f>
        <v>0</v>
      </c>
      <c r="BJ230" s="16" t="s">
        <v>83</v>
      </c>
      <c r="BK230" s="141">
        <f>ROUND(I230*H230,2)</f>
        <v>0</v>
      </c>
      <c r="BL230" s="16" t="s">
        <v>119</v>
      </c>
      <c r="BM230" s="140" t="s">
        <v>222</v>
      </c>
    </row>
    <row r="231" spans="2:65" s="12" customFormat="1">
      <c r="B231" s="142"/>
      <c r="D231" s="143" t="s">
        <v>121</v>
      </c>
      <c r="E231" s="144" t="s">
        <v>1</v>
      </c>
      <c r="F231" s="145" t="s">
        <v>144</v>
      </c>
      <c r="H231" s="144" t="s">
        <v>1</v>
      </c>
      <c r="I231" s="146"/>
      <c r="L231" s="142"/>
      <c r="M231" s="147"/>
      <c r="T231" s="148"/>
      <c r="AT231" s="144" t="s">
        <v>121</v>
      </c>
      <c r="AU231" s="144" t="s">
        <v>85</v>
      </c>
      <c r="AV231" s="12" t="s">
        <v>83</v>
      </c>
      <c r="AW231" s="12" t="s">
        <v>32</v>
      </c>
      <c r="AX231" s="12" t="s">
        <v>75</v>
      </c>
      <c r="AY231" s="144" t="s">
        <v>112</v>
      </c>
    </row>
    <row r="232" spans="2:65" s="13" customFormat="1">
      <c r="B232" s="149"/>
      <c r="D232" s="143" t="s">
        <v>121</v>
      </c>
      <c r="E232" s="150" t="s">
        <v>1</v>
      </c>
      <c r="F232" s="151" t="s">
        <v>83</v>
      </c>
      <c r="H232" s="152">
        <v>1</v>
      </c>
      <c r="I232" s="153"/>
      <c r="L232" s="149"/>
      <c r="M232" s="154"/>
      <c r="T232" s="155"/>
      <c r="AT232" s="150" t="s">
        <v>121</v>
      </c>
      <c r="AU232" s="150" t="s">
        <v>85</v>
      </c>
      <c r="AV232" s="13" t="s">
        <v>85</v>
      </c>
      <c r="AW232" s="13" t="s">
        <v>32</v>
      </c>
      <c r="AX232" s="13" t="s">
        <v>75</v>
      </c>
      <c r="AY232" s="150" t="s">
        <v>112</v>
      </c>
    </row>
    <row r="233" spans="2:65" s="14" customFormat="1">
      <c r="B233" s="156"/>
      <c r="D233" s="143" t="s">
        <v>121</v>
      </c>
      <c r="E233" s="157" t="s">
        <v>1</v>
      </c>
      <c r="F233" s="158" t="s">
        <v>125</v>
      </c>
      <c r="H233" s="159">
        <v>1</v>
      </c>
      <c r="I233" s="160"/>
      <c r="L233" s="156"/>
      <c r="M233" s="161"/>
      <c r="T233" s="162"/>
      <c r="AT233" s="157" t="s">
        <v>121</v>
      </c>
      <c r="AU233" s="157" t="s">
        <v>85</v>
      </c>
      <c r="AV233" s="14" t="s">
        <v>119</v>
      </c>
      <c r="AW233" s="14" t="s">
        <v>32</v>
      </c>
      <c r="AX233" s="14" t="s">
        <v>83</v>
      </c>
      <c r="AY233" s="157" t="s">
        <v>112</v>
      </c>
    </row>
    <row r="234" spans="2:65" s="1" customFormat="1" ht="16.5" customHeight="1">
      <c r="B234" s="31"/>
      <c r="C234" s="128" t="s">
        <v>223</v>
      </c>
      <c r="D234" s="128" t="s">
        <v>115</v>
      </c>
      <c r="E234" s="129" t="s">
        <v>224</v>
      </c>
      <c r="F234" s="130" t="s">
        <v>225</v>
      </c>
      <c r="G234" s="131" t="s">
        <v>140</v>
      </c>
      <c r="H234" s="132">
        <v>1</v>
      </c>
      <c r="I234" s="133"/>
      <c r="J234" s="134">
        <f>ROUND(I234*H234,2)</f>
        <v>0</v>
      </c>
      <c r="K234" s="135"/>
      <c r="L234" s="31"/>
      <c r="M234" s="136" t="s">
        <v>1</v>
      </c>
      <c r="N234" s="137" t="s">
        <v>40</v>
      </c>
      <c r="P234" s="138">
        <f>O234*H234</f>
        <v>0</v>
      </c>
      <c r="Q234" s="138">
        <v>0</v>
      </c>
      <c r="R234" s="138">
        <f>Q234*H234</f>
        <v>0</v>
      </c>
      <c r="S234" s="138">
        <v>0</v>
      </c>
      <c r="T234" s="139">
        <f>S234*H234</f>
        <v>0</v>
      </c>
      <c r="AR234" s="140" t="s">
        <v>119</v>
      </c>
      <c r="AT234" s="140" t="s">
        <v>115</v>
      </c>
      <c r="AU234" s="140" t="s">
        <v>85</v>
      </c>
      <c r="AY234" s="16" t="s">
        <v>112</v>
      </c>
      <c r="BE234" s="141">
        <f>IF(N234="základní",J234,0)</f>
        <v>0</v>
      </c>
      <c r="BF234" s="141">
        <f>IF(N234="snížená",J234,0)</f>
        <v>0</v>
      </c>
      <c r="BG234" s="141">
        <f>IF(N234="zákl. přenesená",J234,0)</f>
        <v>0</v>
      </c>
      <c r="BH234" s="141">
        <f>IF(N234="sníž. přenesená",J234,0)</f>
        <v>0</v>
      </c>
      <c r="BI234" s="141">
        <f>IF(N234="nulová",J234,0)</f>
        <v>0</v>
      </c>
      <c r="BJ234" s="16" t="s">
        <v>83</v>
      </c>
      <c r="BK234" s="141">
        <f>ROUND(I234*H234,2)</f>
        <v>0</v>
      </c>
      <c r="BL234" s="16" t="s">
        <v>119</v>
      </c>
      <c r="BM234" s="140" t="s">
        <v>226</v>
      </c>
    </row>
    <row r="235" spans="2:65" s="12" customFormat="1">
      <c r="B235" s="142"/>
      <c r="D235" s="143" t="s">
        <v>121</v>
      </c>
      <c r="E235" s="144" t="s">
        <v>1</v>
      </c>
      <c r="F235" s="145" t="s">
        <v>144</v>
      </c>
      <c r="H235" s="144" t="s">
        <v>1</v>
      </c>
      <c r="I235" s="146"/>
      <c r="L235" s="142"/>
      <c r="M235" s="147"/>
      <c r="T235" s="148"/>
      <c r="AT235" s="144" t="s">
        <v>121</v>
      </c>
      <c r="AU235" s="144" t="s">
        <v>85</v>
      </c>
      <c r="AV235" s="12" t="s">
        <v>83</v>
      </c>
      <c r="AW235" s="12" t="s">
        <v>32</v>
      </c>
      <c r="AX235" s="12" t="s">
        <v>75</v>
      </c>
      <c r="AY235" s="144" t="s">
        <v>112</v>
      </c>
    </row>
    <row r="236" spans="2:65" s="13" customFormat="1">
      <c r="B236" s="149"/>
      <c r="D236" s="143" t="s">
        <v>121</v>
      </c>
      <c r="E236" s="150" t="s">
        <v>1</v>
      </c>
      <c r="F236" s="151" t="s">
        <v>83</v>
      </c>
      <c r="H236" s="152">
        <v>1</v>
      </c>
      <c r="I236" s="153"/>
      <c r="L236" s="149"/>
      <c r="M236" s="154"/>
      <c r="T236" s="155"/>
      <c r="AT236" s="150" t="s">
        <v>121</v>
      </c>
      <c r="AU236" s="150" t="s">
        <v>85</v>
      </c>
      <c r="AV236" s="13" t="s">
        <v>85</v>
      </c>
      <c r="AW236" s="13" t="s">
        <v>32</v>
      </c>
      <c r="AX236" s="13" t="s">
        <v>75</v>
      </c>
      <c r="AY236" s="150" t="s">
        <v>112</v>
      </c>
    </row>
    <row r="237" spans="2:65" s="14" customFormat="1">
      <c r="B237" s="156"/>
      <c r="D237" s="143" t="s">
        <v>121</v>
      </c>
      <c r="E237" s="157" t="s">
        <v>1</v>
      </c>
      <c r="F237" s="158" t="s">
        <v>125</v>
      </c>
      <c r="H237" s="159">
        <v>1</v>
      </c>
      <c r="I237" s="160"/>
      <c r="L237" s="156"/>
      <c r="M237" s="161"/>
      <c r="T237" s="162"/>
      <c r="AT237" s="157" t="s">
        <v>121</v>
      </c>
      <c r="AU237" s="157" t="s">
        <v>85</v>
      </c>
      <c r="AV237" s="14" t="s">
        <v>119</v>
      </c>
      <c r="AW237" s="14" t="s">
        <v>32</v>
      </c>
      <c r="AX237" s="14" t="s">
        <v>83</v>
      </c>
      <c r="AY237" s="157" t="s">
        <v>112</v>
      </c>
    </row>
    <row r="238" spans="2:65" s="1" customFormat="1" ht="24.15" customHeight="1">
      <c r="B238" s="31"/>
      <c r="C238" s="128" t="s">
        <v>227</v>
      </c>
      <c r="D238" s="128" t="s">
        <v>115</v>
      </c>
      <c r="E238" s="129" t="s">
        <v>228</v>
      </c>
      <c r="F238" s="130" t="s">
        <v>229</v>
      </c>
      <c r="G238" s="131" t="s">
        <v>140</v>
      </c>
      <c r="H238" s="132">
        <v>1</v>
      </c>
      <c r="I238" s="133"/>
      <c r="J238" s="134">
        <f>ROUND(I238*H238,2)</f>
        <v>0</v>
      </c>
      <c r="K238" s="135"/>
      <c r="L238" s="31"/>
      <c r="M238" s="136" t="s">
        <v>1</v>
      </c>
      <c r="N238" s="137" t="s">
        <v>40</v>
      </c>
      <c r="P238" s="138">
        <f>O238*H238</f>
        <v>0</v>
      </c>
      <c r="Q238" s="138">
        <v>0</v>
      </c>
      <c r="R238" s="138">
        <f>Q238*H238</f>
        <v>0</v>
      </c>
      <c r="S238" s="138">
        <v>0</v>
      </c>
      <c r="T238" s="139">
        <f>S238*H238</f>
        <v>0</v>
      </c>
      <c r="AR238" s="140" t="s">
        <v>119</v>
      </c>
      <c r="AT238" s="140" t="s">
        <v>115</v>
      </c>
      <c r="AU238" s="140" t="s">
        <v>85</v>
      </c>
      <c r="AY238" s="16" t="s">
        <v>112</v>
      </c>
      <c r="BE238" s="141">
        <f>IF(N238="základní",J238,0)</f>
        <v>0</v>
      </c>
      <c r="BF238" s="141">
        <f>IF(N238="snížená",J238,0)</f>
        <v>0</v>
      </c>
      <c r="BG238" s="141">
        <f>IF(N238="zákl. přenesená",J238,0)</f>
        <v>0</v>
      </c>
      <c r="BH238" s="141">
        <f>IF(N238="sníž. přenesená",J238,0)</f>
        <v>0</v>
      </c>
      <c r="BI238" s="141">
        <f>IF(N238="nulová",J238,0)</f>
        <v>0</v>
      </c>
      <c r="BJ238" s="16" t="s">
        <v>83</v>
      </c>
      <c r="BK238" s="141">
        <f>ROUND(I238*H238,2)</f>
        <v>0</v>
      </c>
      <c r="BL238" s="16" t="s">
        <v>119</v>
      </c>
      <c r="BM238" s="140" t="s">
        <v>230</v>
      </c>
    </row>
    <row r="239" spans="2:65" s="12" customFormat="1">
      <c r="B239" s="142"/>
      <c r="D239" s="143" t="s">
        <v>121</v>
      </c>
      <c r="E239" s="144" t="s">
        <v>1</v>
      </c>
      <c r="F239" s="145" t="s">
        <v>231</v>
      </c>
      <c r="H239" s="144" t="s">
        <v>1</v>
      </c>
      <c r="I239" s="146"/>
      <c r="L239" s="142"/>
      <c r="M239" s="147"/>
      <c r="T239" s="148"/>
      <c r="AT239" s="144" t="s">
        <v>121</v>
      </c>
      <c r="AU239" s="144" t="s">
        <v>85</v>
      </c>
      <c r="AV239" s="12" t="s">
        <v>83</v>
      </c>
      <c r="AW239" s="12" t="s">
        <v>32</v>
      </c>
      <c r="AX239" s="12" t="s">
        <v>75</v>
      </c>
      <c r="AY239" s="144" t="s">
        <v>112</v>
      </c>
    </row>
    <row r="240" spans="2:65" s="12" customFormat="1">
      <c r="B240" s="142"/>
      <c r="D240" s="143" t="s">
        <v>121</v>
      </c>
      <c r="E240" s="144" t="s">
        <v>1</v>
      </c>
      <c r="F240" s="145" t="s">
        <v>232</v>
      </c>
      <c r="H240" s="144" t="s">
        <v>1</v>
      </c>
      <c r="I240" s="146"/>
      <c r="L240" s="142"/>
      <c r="M240" s="147"/>
      <c r="T240" s="148"/>
      <c r="AT240" s="144" t="s">
        <v>121</v>
      </c>
      <c r="AU240" s="144" t="s">
        <v>85</v>
      </c>
      <c r="AV240" s="12" t="s">
        <v>83</v>
      </c>
      <c r="AW240" s="12" t="s">
        <v>32</v>
      </c>
      <c r="AX240" s="12" t="s">
        <v>75</v>
      </c>
      <c r="AY240" s="144" t="s">
        <v>112</v>
      </c>
    </row>
    <row r="241" spans="2:65" s="12" customFormat="1">
      <c r="B241" s="142"/>
      <c r="D241" s="143" t="s">
        <v>121</v>
      </c>
      <c r="E241" s="144" t="s">
        <v>1</v>
      </c>
      <c r="F241" s="145" t="s">
        <v>233</v>
      </c>
      <c r="H241" s="144" t="s">
        <v>1</v>
      </c>
      <c r="I241" s="146"/>
      <c r="L241" s="142"/>
      <c r="M241" s="147"/>
      <c r="T241" s="148"/>
      <c r="AT241" s="144" t="s">
        <v>121</v>
      </c>
      <c r="AU241" s="144" t="s">
        <v>85</v>
      </c>
      <c r="AV241" s="12" t="s">
        <v>83</v>
      </c>
      <c r="AW241" s="12" t="s">
        <v>32</v>
      </c>
      <c r="AX241" s="12" t="s">
        <v>75</v>
      </c>
      <c r="AY241" s="144" t="s">
        <v>112</v>
      </c>
    </row>
    <row r="242" spans="2:65" s="12" customFormat="1">
      <c r="B242" s="142"/>
      <c r="D242" s="143" t="s">
        <v>121</v>
      </c>
      <c r="E242" s="144" t="s">
        <v>1</v>
      </c>
      <c r="F242" s="145" t="s">
        <v>234</v>
      </c>
      <c r="H242" s="144" t="s">
        <v>1</v>
      </c>
      <c r="I242" s="146"/>
      <c r="L242" s="142"/>
      <c r="M242" s="147"/>
      <c r="T242" s="148"/>
      <c r="AT242" s="144" t="s">
        <v>121</v>
      </c>
      <c r="AU242" s="144" t="s">
        <v>85</v>
      </c>
      <c r="AV242" s="12" t="s">
        <v>83</v>
      </c>
      <c r="AW242" s="12" t="s">
        <v>32</v>
      </c>
      <c r="AX242" s="12" t="s">
        <v>75</v>
      </c>
      <c r="AY242" s="144" t="s">
        <v>112</v>
      </c>
    </row>
    <row r="243" spans="2:65" s="12" customFormat="1">
      <c r="B243" s="142"/>
      <c r="D243" s="143" t="s">
        <v>121</v>
      </c>
      <c r="E243" s="144" t="s">
        <v>1</v>
      </c>
      <c r="F243" s="145" t="s">
        <v>235</v>
      </c>
      <c r="H243" s="144" t="s">
        <v>1</v>
      </c>
      <c r="I243" s="146"/>
      <c r="L243" s="142"/>
      <c r="M243" s="147"/>
      <c r="T243" s="148"/>
      <c r="AT243" s="144" t="s">
        <v>121</v>
      </c>
      <c r="AU243" s="144" t="s">
        <v>85</v>
      </c>
      <c r="AV243" s="12" t="s">
        <v>83</v>
      </c>
      <c r="AW243" s="12" t="s">
        <v>32</v>
      </c>
      <c r="AX243" s="12" t="s">
        <v>75</v>
      </c>
      <c r="AY243" s="144" t="s">
        <v>112</v>
      </c>
    </row>
    <row r="244" spans="2:65" s="12" customFormat="1">
      <c r="B244" s="142"/>
      <c r="D244" s="143" t="s">
        <v>121</v>
      </c>
      <c r="E244" s="144" t="s">
        <v>1</v>
      </c>
      <c r="F244" s="145" t="s">
        <v>236</v>
      </c>
      <c r="H244" s="144" t="s">
        <v>1</v>
      </c>
      <c r="I244" s="146"/>
      <c r="L244" s="142"/>
      <c r="M244" s="147"/>
      <c r="T244" s="148"/>
      <c r="AT244" s="144" t="s">
        <v>121</v>
      </c>
      <c r="AU244" s="144" t="s">
        <v>85</v>
      </c>
      <c r="AV244" s="12" t="s">
        <v>83</v>
      </c>
      <c r="AW244" s="12" t="s">
        <v>32</v>
      </c>
      <c r="AX244" s="12" t="s">
        <v>75</v>
      </c>
      <c r="AY244" s="144" t="s">
        <v>112</v>
      </c>
    </row>
    <row r="245" spans="2:65" s="12" customFormat="1">
      <c r="B245" s="142"/>
      <c r="D245" s="143" t="s">
        <v>121</v>
      </c>
      <c r="E245" s="144" t="s">
        <v>1</v>
      </c>
      <c r="F245" s="145" t="s">
        <v>213</v>
      </c>
      <c r="H245" s="144" t="s">
        <v>1</v>
      </c>
      <c r="I245" s="146"/>
      <c r="L245" s="142"/>
      <c r="M245" s="147"/>
      <c r="T245" s="148"/>
      <c r="AT245" s="144" t="s">
        <v>121</v>
      </c>
      <c r="AU245" s="144" t="s">
        <v>85</v>
      </c>
      <c r="AV245" s="12" t="s">
        <v>83</v>
      </c>
      <c r="AW245" s="12" t="s">
        <v>32</v>
      </c>
      <c r="AX245" s="12" t="s">
        <v>75</v>
      </c>
      <c r="AY245" s="144" t="s">
        <v>112</v>
      </c>
    </row>
    <row r="246" spans="2:65" s="12" customFormat="1" ht="20.399999999999999">
      <c r="B246" s="142"/>
      <c r="D246" s="143" t="s">
        <v>121</v>
      </c>
      <c r="E246" s="144" t="s">
        <v>1</v>
      </c>
      <c r="F246" s="145" t="s">
        <v>237</v>
      </c>
      <c r="H246" s="144" t="s">
        <v>1</v>
      </c>
      <c r="I246" s="146"/>
      <c r="L246" s="142"/>
      <c r="M246" s="147"/>
      <c r="T246" s="148"/>
      <c r="AT246" s="144" t="s">
        <v>121</v>
      </c>
      <c r="AU246" s="144" t="s">
        <v>85</v>
      </c>
      <c r="AV246" s="12" t="s">
        <v>83</v>
      </c>
      <c r="AW246" s="12" t="s">
        <v>32</v>
      </c>
      <c r="AX246" s="12" t="s">
        <v>75</v>
      </c>
      <c r="AY246" s="144" t="s">
        <v>112</v>
      </c>
    </row>
    <row r="247" spans="2:65" s="12" customFormat="1">
      <c r="B247" s="142"/>
      <c r="D247" s="143" t="s">
        <v>121</v>
      </c>
      <c r="E247" s="144" t="s">
        <v>1</v>
      </c>
      <c r="F247" s="145" t="s">
        <v>215</v>
      </c>
      <c r="H247" s="144" t="s">
        <v>1</v>
      </c>
      <c r="I247" s="146"/>
      <c r="L247" s="142"/>
      <c r="M247" s="147"/>
      <c r="T247" s="148"/>
      <c r="AT247" s="144" t="s">
        <v>121</v>
      </c>
      <c r="AU247" s="144" t="s">
        <v>85</v>
      </c>
      <c r="AV247" s="12" t="s">
        <v>83</v>
      </c>
      <c r="AW247" s="12" t="s">
        <v>32</v>
      </c>
      <c r="AX247" s="12" t="s">
        <v>75</v>
      </c>
      <c r="AY247" s="144" t="s">
        <v>112</v>
      </c>
    </row>
    <row r="248" spans="2:65" s="12" customFormat="1">
      <c r="B248" s="142"/>
      <c r="D248" s="143" t="s">
        <v>121</v>
      </c>
      <c r="E248" s="144" t="s">
        <v>1</v>
      </c>
      <c r="F248" s="145" t="s">
        <v>216</v>
      </c>
      <c r="H248" s="144" t="s">
        <v>1</v>
      </c>
      <c r="I248" s="146"/>
      <c r="L248" s="142"/>
      <c r="M248" s="147"/>
      <c r="T248" s="148"/>
      <c r="AT248" s="144" t="s">
        <v>121</v>
      </c>
      <c r="AU248" s="144" t="s">
        <v>85</v>
      </c>
      <c r="AV248" s="12" t="s">
        <v>83</v>
      </c>
      <c r="AW248" s="12" t="s">
        <v>32</v>
      </c>
      <c r="AX248" s="12" t="s">
        <v>75</v>
      </c>
      <c r="AY248" s="144" t="s">
        <v>112</v>
      </c>
    </row>
    <row r="249" spans="2:65" s="12" customFormat="1">
      <c r="B249" s="142"/>
      <c r="D249" s="143" t="s">
        <v>121</v>
      </c>
      <c r="E249" s="144" t="s">
        <v>1</v>
      </c>
      <c r="F249" s="145" t="s">
        <v>238</v>
      </c>
      <c r="H249" s="144" t="s">
        <v>1</v>
      </c>
      <c r="I249" s="146"/>
      <c r="L249" s="142"/>
      <c r="M249" s="147"/>
      <c r="T249" s="148"/>
      <c r="AT249" s="144" t="s">
        <v>121</v>
      </c>
      <c r="AU249" s="144" t="s">
        <v>85</v>
      </c>
      <c r="AV249" s="12" t="s">
        <v>83</v>
      </c>
      <c r="AW249" s="12" t="s">
        <v>32</v>
      </c>
      <c r="AX249" s="12" t="s">
        <v>75</v>
      </c>
      <c r="AY249" s="144" t="s">
        <v>112</v>
      </c>
    </row>
    <row r="250" spans="2:65" s="12" customFormat="1">
      <c r="B250" s="142"/>
      <c r="D250" s="143" t="s">
        <v>121</v>
      </c>
      <c r="E250" s="144" t="s">
        <v>1</v>
      </c>
      <c r="F250" s="145" t="s">
        <v>239</v>
      </c>
      <c r="H250" s="144" t="s">
        <v>1</v>
      </c>
      <c r="I250" s="146"/>
      <c r="L250" s="142"/>
      <c r="M250" s="147"/>
      <c r="T250" s="148"/>
      <c r="AT250" s="144" t="s">
        <v>121</v>
      </c>
      <c r="AU250" s="144" t="s">
        <v>85</v>
      </c>
      <c r="AV250" s="12" t="s">
        <v>83</v>
      </c>
      <c r="AW250" s="12" t="s">
        <v>32</v>
      </c>
      <c r="AX250" s="12" t="s">
        <v>75</v>
      </c>
      <c r="AY250" s="144" t="s">
        <v>112</v>
      </c>
    </row>
    <row r="251" spans="2:65" s="12" customFormat="1" ht="20.399999999999999">
      <c r="B251" s="142"/>
      <c r="D251" s="143" t="s">
        <v>121</v>
      </c>
      <c r="E251" s="144" t="s">
        <v>1</v>
      </c>
      <c r="F251" s="145" t="s">
        <v>240</v>
      </c>
      <c r="H251" s="144" t="s">
        <v>1</v>
      </c>
      <c r="I251" s="146"/>
      <c r="L251" s="142"/>
      <c r="M251" s="147"/>
      <c r="T251" s="148"/>
      <c r="AT251" s="144" t="s">
        <v>121</v>
      </c>
      <c r="AU251" s="144" t="s">
        <v>85</v>
      </c>
      <c r="AV251" s="12" t="s">
        <v>83</v>
      </c>
      <c r="AW251" s="12" t="s">
        <v>32</v>
      </c>
      <c r="AX251" s="12" t="s">
        <v>75</v>
      </c>
      <c r="AY251" s="144" t="s">
        <v>112</v>
      </c>
    </row>
    <row r="252" spans="2:65" s="13" customFormat="1">
      <c r="B252" s="149"/>
      <c r="D252" s="143" t="s">
        <v>121</v>
      </c>
      <c r="E252" s="150" t="s">
        <v>1</v>
      </c>
      <c r="F252" s="151" t="s">
        <v>83</v>
      </c>
      <c r="H252" s="152">
        <v>1</v>
      </c>
      <c r="I252" s="153"/>
      <c r="L252" s="149"/>
      <c r="M252" s="154"/>
      <c r="T252" s="155"/>
      <c r="AT252" s="150" t="s">
        <v>121</v>
      </c>
      <c r="AU252" s="150" t="s">
        <v>85</v>
      </c>
      <c r="AV252" s="13" t="s">
        <v>85</v>
      </c>
      <c r="AW252" s="13" t="s">
        <v>32</v>
      </c>
      <c r="AX252" s="13" t="s">
        <v>75</v>
      </c>
      <c r="AY252" s="150" t="s">
        <v>112</v>
      </c>
    </row>
    <row r="253" spans="2:65" s="14" customFormat="1">
      <c r="B253" s="156"/>
      <c r="D253" s="143" t="s">
        <v>121</v>
      </c>
      <c r="E253" s="157" t="s">
        <v>1</v>
      </c>
      <c r="F253" s="158" t="s">
        <v>125</v>
      </c>
      <c r="H253" s="159">
        <v>1</v>
      </c>
      <c r="I253" s="160"/>
      <c r="L253" s="156"/>
      <c r="M253" s="161"/>
      <c r="T253" s="162"/>
      <c r="AT253" s="157" t="s">
        <v>121</v>
      </c>
      <c r="AU253" s="157" t="s">
        <v>85</v>
      </c>
      <c r="AV253" s="14" t="s">
        <v>119</v>
      </c>
      <c r="AW253" s="14" t="s">
        <v>32</v>
      </c>
      <c r="AX253" s="14" t="s">
        <v>83</v>
      </c>
      <c r="AY253" s="157" t="s">
        <v>112</v>
      </c>
    </row>
    <row r="254" spans="2:65" s="1" customFormat="1" ht="24.15" customHeight="1">
      <c r="B254" s="31"/>
      <c r="C254" s="128" t="s">
        <v>190</v>
      </c>
      <c r="D254" s="128" t="s">
        <v>115</v>
      </c>
      <c r="E254" s="129" t="s">
        <v>241</v>
      </c>
      <c r="F254" s="130" t="s">
        <v>242</v>
      </c>
      <c r="G254" s="131" t="s">
        <v>118</v>
      </c>
      <c r="H254" s="132">
        <v>1</v>
      </c>
      <c r="I254" s="133"/>
      <c r="J254" s="134">
        <f>ROUND(I254*H254,2)</f>
        <v>0</v>
      </c>
      <c r="K254" s="135"/>
      <c r="L254" s="31"/>
      <c r="M254" s="136" t="s">
        <v>1</v>
      </c>
      <c r="N254" s="137" t="s">
        <v>40</v>
      </c>
      <c r="P254" s="138">
        <f>O254*H254</f>
        <v>0</v>
      </c>
      <c r="Q254" s="138">
        <v>0</v>
      </c>
      <c r="R254" s="138">
        <f>Q254*H254</f>
        <v>0</v>
      </c>
      <c r="S254" s="138">
        <v>0</v>
      </c>
      <c r="T254" s="139">
        <f>S254*H254</f>
        <v>0</v>
      </c>
      <c r="AR254" s="140" t="s">
        <v>119</v>
      </c>
      <c r="AT254" s="140" t="s">
        <v>115</v>
      </c>
      <c r="AU254" s="140" t="s">
        <v>85</v>
      </c>
      <c r="AY254" s="16" t="s">
        <v>112</v>
      </c>
      <c r="BE254" s="141">
        <f>IF(N254="základní",J254,0)</f>
        <v>0</v>
      </c>
      <c r="BF254" s="141">
        <f>IF(N254="snížená",J254,0)</f>
        <v>0</v>
      </c>
      <c r="BG254" s="141">
        <f>IF(N254="zákl. přenesená",J254,0)</f>
        <v>0</v>
      </c>
      <c r="BH254" s="141">
        <f>IF(N254="sníž. přenesená",J254,0)</f>
        <v>0</v>
      </c>
      <c r="BI254" s="141">
        <f>IF(N254="nulová",J254,0)</f>
        <v>0</v>
      </c>
      <c r="BJ254" s="16" t="s">
        <v>83</v>
      </c>
      <c r="BK254" s="141">
        <f>ROUND(I254*H254,2)</f>
        <v>0</v>
      </c>
      <c r="BL254" s="16" t="s">
        <v>119</v>
      </c>
      <c r="BM254" s="140" t="s">
        <v>243</v>
      </c>
    </row>
    <row r="255" spans="2:65" s="12" customFormat="1">
      <c r="B255" s="142"/>
      <c r="D255" s="143" t="s">
        <v>121</v>
      </c>
      <c r="E255" s="144" t="s">
        <v>1</v>
      </c>
      <c r="F255" s="145" t="s">
        <v>244</v>
      </c>
      <c r="H255" s="144" t="s">
        <v>1</v>
      </c>
      <c r="I255" s="146"/>
      <c r="L255" s="142"/>
      <c r="M255" s="147"/>
      <c r="T255" s="148"/>
      <c r="AT255" s="144" t="s">
        <v>121</v>
      </c>
      <c r="AU255" s="144" t="s">
        <v>85</v>
      </c>
      <c r="AV255" s="12" t="s">
        <v>83</v>
      </c>
      <c r="AW255" s="12" t="s">
        <v>32</v>
      </c>
      <c r="AX255" s="12" t="s">
        <v>75</v>
      </c>
      <c r="AY255" s="144" t="s">
        <v>112</v>
      </c>
    </row>
    <row r="256" spans="2:65" s="12" customFormat="1">
      <c r="B256" s="142"/>
      <c r="D256" s="143" t="s">
        <v>121</v>
      </c>
      <c r="E256" s="144" t="s">
        <v>1</v>
      </c>
      <c r="F256" s="145" t="s">
        <v>144</v>
      </c>
      <c r="H256" s="144" t="s">
        <v>1</v>
      </c>
      <c r="I256" s="146"/>
      <c r="L256" s="142"/>
      <c r="M256" s="147"/>
      <c r="T256" s="148"/>
      <c r="AT256" s="144" t="s">
        <v>121</v>
      </c>
      <c r="AU256" s="144" t="s">
        <v>85</v>
      </c>
      <c r="AV256" s="12" t="s">
        <v>83</v>
      </c>
      <c r="AW256" s="12" t="s">
        <v>32</v>
      </c>
      <c r="AX256" s="12" t="s">
        <v>75</v>
      </c>
      <c r="AY256" s="144" t="s">
        <v>112</v>
      </c>
    </row>
    <row r="257" spans="2:65" s="13" customFormat="1">
      <c r="B257" s="149"/>
      <c r="D257" s="143" t="s">
        <v>121</v>
      </c>
      <c r="E257" s="150" t="s">
        <v>1</v>
      </c>
      <c r="F257" s="151" t="s">
        <v>83</v>
      </c>
      <c r="H257" s="152">
        <v>1</v>
      </c>
      <c r="I257" s="153"/>
      <c r="L257" s="149"/>
      <c r="M257" s="154"/>
      <c r="T257" s="155"/>
      <c r="AT257" s="150" t="s">
        <v>121</v>
      </c>
      <c r="AU257" s="150" t="s">
        <v>85</v>
      </c>
      <c r="AV257" s="13" t="s">
        <v>85</v>
      </c>
      <c r="AW257" s="13" t="s">
        <v>32</v>
      </c>
      <c r="AX257" s="13" t="s">
        <v>75</v>
      </c>
      <c r="AY257" s="150" t="s">
        <v>112</v>
      </c>
    </row>
    <row r="258" spans="2:65" s="14" customFormat="1">
      <c r="B258" s="156"/>
      <c r="D258" s="143" t="s">
        <v>121</v>
      </c>
      <c r="E258" s="157" t="s">
        <v>1</v>
      </c>
      <c r="F258" s="158" t="s">
        <v>125</v>
      </c>
      <c r="H258" s="159">
        <v>1</v>
      </c>
      <c r="I258" s="160"/>
      <c r="L258" s="156"/>
      <c r="M258" s="161"/>
      <c r="T258" s="162"/>
      <c r="AT258" s="157" t="s">
        <v>121</v>
      </c>
      <c r="AU258" s="157" t="s">
        <v>85</v>
      </c>
      <c r="AV258" s="14" t="s">
        <v>119</v>
      </c>
      <c r="AW258" s="14" t="s">
        <v>32</v>
      </c>
      <c r="AX258" s="14" t="s">
        <v>83</v>
      </c>
      <c r="AY258" s="157" t="s">
        <v>112</v>
      </c>
    </row>
    <row r="259" spans="2:65" s="1" customFormat="1" ht="16.5" customHeight="1">
      <c r="B259" s="31"/>
      <c r="C259" s="163" t="s">
        <v>245</v>
      </c>
      <c r="D259" s="163" t="s">
        <v>109</v>
      </c>
      <c r="E259" s="164" t="s">
        <v>246</v>
      </c>
      <c r="F259" s="165" t="s">
        <v>247</v>
      </c>
      <c r="G259" s="166" t="s">
        <v>248</v>
      </c>
      <c r="H259" s="167">
        <v>30</v>
      </c>
      <c r="I259" s="168"/>
      <c r="J259" s="169">
        <f>ROUND(I259*H259,2)</f>
        <v>0</v>
      </c>
      <c r="K259" s="170"/>
      <c r="L259" s="171"/>
      <c r="M259" s="172" t="s">
        <v>1</v>
      </c>
      <c r="N259" s="173" t="s">
        <v>40</v>
      </c>
      <c r="P259" s="138">
        <f>O259*H259</f>
        <v>0</v>
      </c>
      <c r="Q259" s="138">
        <v>0</v>
      </c>
      <c r="R259" s="138">
        <f>Q259*H259</f>
        <v>0</v>
      </c>
      <c r="S259" s="138">
        <v>0</v>
      </c>
      <c r="T259" s="139">
        <f>S259*H259</f>
        <v>0</v>
      </c>
      <c r="AR259" s="140" t="s">
        <v>128</v>
      </c>
      <c r="AT259" s="140" t="s">
        <v>109</v>
      </c>
      <c r="AU259" s="140" t="s">
        <v>85</v>
      </c>
      <c r="AY259" s="16" t="s">
        <v>112</v>
      </c>
      <c r="BE259" s="141">
        <f>IF(N259="základní",J259,0)</f>
        <v>0</v>
      </c>
      <c r="BF259" s="141">
        <f>IF(N259="snížená",J259,0)</f>
        <v>0</v>
      </c>
      <c r="BG259" s="141">
        <f>IF(N259="zákl. přenesená",J259,0)</f>
        <v>0</v>
      </c>
      <c r="BH259" s="141">
        <f>IF(N259="sníž. přenesená",J259,0)</f>
        <v>0</v>
      </c>
      <c r="BI259" s="141">
        <f>IF(N259="nulová",J259,0)</f>
        <v>0</v>
      </c>
      <c r="BJ259" s="16" t="s">
        <v>83</v>
      </c>
      <c r="BK259" s="141">
        <f>ROUND(I259*H259,2)</f>
        <v>0</v>
      </c>
      <c r="BL259" s="16" t="s">
        <v>119</v>
      </c>
      <c r="BM259" s="140" t="s">
        <v>249</v>
      </c>
    </row>
    <row r="260" spans="2:65" s="12" customFormat="1">
      <c r="B260" s="142"/>
      <c r="D260" s="143" t="s">
        <v>121</v>
      </c>
      <c r="E260" s="144" t="s">
        <v>1</v>
      </c>
      <c r="F260" s="145" t="s">
        <v>250</v>
      </c>
      <c r="H260" s="144" t="s">
        <v>1</v>
      </c>
      <c r="I260" s="146"/>
      <c r="L260" s="142"/>
      <c r="M260" s="147"/>
      <c r="T260" s="148"/>
      <c r="AT260" s="144" t="s">
        <v>121</v>
      </c>
      <c r="AU260" s="144" t="s">
        <v>85</v>
      </c>
      <c r="AV260" s="12" t="s">
        <v>83</v>
      </c>
      <c r="AW260" s="12" t="s">
        <v>32</v>
      </c>
      <c r="AX260" s="12" t="s">
        <v>75</v>
      </c>
      <c r="AY260" s="144" t="s">
        <v>112</v>
      </c>
    </row>
    <row r="261" spans="2:65" s="12" customFormat="1">
      <c r="B261" s="142"/>
      <c r="D261" s="143" t="s">
        <v>121</v>
      </c>
      <c r="E261" s="144" t="s">
        <v>1</v>
      </c>
      <c r="F261" s="145" t="s">
        <v>144</v>
      </c>
      <c r="H261" s="144" t="s">
        <v>1</v>
      </c>
      <c r="I261" s="146"/>
      <c r="L261" s="142"/>
      <c r="M261" s="147"/>
      <c r="T261" s="148"/>
      <c r="AT261" s="144" t="s">
        <v>121</v>
      </c>
      <c r="AU261" s="144" t="s">
        <v>85</v>
      </c>
      <c r="AV261" s="12" t="s">
        <v>83</v>
      </c>
      <c r="AW261" s="12" t="s">
        <v>32</v>
      </c>
      <c r="AX261" s="12" t="s">
        <v>75</v>
      </c>
      <c r="AY261" s="144" t="s">
        <v>112</v>
      </c>
    </row>
    <row r="262" spans="2:65" s="13" customFormat="1">
      <c r="B262" s="149"/>
      <c r="D262" s="143" t="s">
        <v>121</v>
      </c>
      <c r="E262" s="150" t="s">
        <v>1</v>
      </c>
      <c r="F262" s="151" t="s">
        <v>251</v>
      </c>
      <c r="H262" s="152">
        <v>30</v>
      </c>
      <c r="I262" s="153"/>
      <c r="L262" s="149"/>
      <c r="M262" s="154"/>
      <c r="T262" s="155"/>
      <c r="AT262" s="150" t="s">
        <v>121</v>
      </c>
      <c r="AU262" s="150" t="s">
        <v>85</v>
      </c>
      <c r="AV262" s="13" t="s">
        <v>85</v>
      </c>
      <c r="AW262" s="13" t="s">
        <v>32</v>
      </c>
      <c r="AX262" s="13" t="s">
        <v>75</v>
      </c>
      <c r="AY262" s="150" t="s">
        <v>112</v>
      </c>
    </row>
    <row r="263" spans="2:65" s="14" customFormat="1">
      <c r="B263" s="156"/>
      <c r="D263" s="143" t="s">
        <v>121</v>
      </c>
      <c r="E263" s="157" t="s">
        <v>1</v>
      </c>
      <c r="F263" s="158" t="s">
        <v>125</v>
      </c>
      <c r="H263" s="159">
        <v>30</v>
      </c>
      <c r="I263" s="160"/>
      <c r="L263" s="156"/>
      <c r="M263" s="161"/>
      <c r="T263" s="162"/>
      <c r="AT263" s="157" t="s">
        <v>121</v>
      </c>
      <c r="AU263" s="157" t="s">
        <v>85</v>
      </c>
      <c r="AV263" s="14" t="s">
        <v>119</v>
      </c>
      <c r="AW263" s="14" t="s">
        <v>32</v>
      </c>
      <c r="AX263" s="14" t="s">
        <v>83</v>
      </c>
      <c r="AY263" s="157" t="s">
        <v>112</v>
      </c>
    </row>
    <row r="264" spans="2:65" s="1" customFormat="1" ht="33" customHeight="1">
      <c r="B264" s="31"/>
      <c r="C264" s="128" t="s">
        <v>252</v>
      </c>
      <c r="D264" s="128" t="s">
        <v>115</v>
      </c>
      <c r="E264" s="129" t="s">
        <v>253</v>
      </c>
      <c r="F264" s="130" t="s">
        <v>254</v>
      </c>
      <c r="G264" s="131" t="s">
        <v>118</v>
      </c>
      <c r="H264" s="132">
        <v>1</v>
      </c>
      <c r="I264" s="133"/>
      <c r="J264" s="134">
        <f>ROUND(I264*H264,2)</f>
        <v>0</v>
      </c>
      <c r="K264" s="135"/>
      <c r="L264" s="31"/>
      <c r="M264" s="136" t="s">
        <v>1</v>
      </c>
      <c r="N264" s="137" t="s">
        <v>40</v>
      </c>
      <c r="P264" s="138">
        <f>O264*H264</f>
        <v>0</v>
      </c>
      <c r="Q264" s="138">
        <v>0</v>
      </c>
      <c r="R264" s="138">
        <f>Q264*H264</f>
        <v>0</v>
      </c>
      <c r="S264" s="138">
        <v>0</v>
      </c>
      <c r="T264" s="139">
        <f>S264*H264</f>
        <v>0</v>
      </c>
      <c r="AR264" s="140" t="s">
        <v>119</v>
      </c>
      <c r="AT264" s="140" t="s">
        <v>115</v>
      </c>
      <c r="AU264" s="140" t="s">
        <v>85</v>
      </c>
      <c r="AY264" s="16" t="s">
        <v>112</v>
      </c>
      <c r="BE264" s="141">
        <f>IF(N264="základní",J264,0)</f>
        <v>0</v>
      </c>
      <c r="BF264" s="141">
        <f>IF(N264="snížená",J264,0)</f>
        <v>0</v>
      </c>
      <c r="BG264" s="141">
        <f>IF(N264="zákl. přenesená",J264,0)</f>
        <v>0</v>
      </c>
      <c r="BH264" s="141">
        <f>IF(N264="sníž. přenesená",J264,0)</f>
        <v>0</v>
      </c>
      <c r="BI264" s="141">
        <f>IF(N264="nulová",J264,0)</f>
        <v>0</v>
      </c>
      <c r="BJ264" s="16" t="s">
        <v>83</v>
      </c>
      <c r="BK264" s="141">
        <f>ROUND(I264*H264,2)</f>
        <v>0</v>
      </c>
      <c r="BL264" s="16" t="s">
        <v>119</v>
      </c>
      <c r="BM264" s="140" t="s">
        <v>255</v>
      </c>
    </row>
    <row r="265" spans="2:65" s="12" customFormat="1" ht="20.399999999999999">
      <c r="B265" s="142"/>
      <c r="D265" s="143" t="s">
        <v>121</v>
      </c>
      <c r="E265" s="144" t="s">
        <v>1</v>
      </c>
      <c r="F265" s="145" t="s">
        <v>256</v>
      </c>
      <c r="H265" s="144" t="s">
        <v>1</v>
      </c>
      <c r="I265" s="146"/>
      <c r="L265" s="142"/>
      <c r="M265" s="147"/>
      <c r="T265" s="148"/>
      <c r="AT265" s="144" t="s">
        <v>121</v>
      </c>
      <c r="AU265" s="144" t="s">
        <v>85</v>
      </c>
      <c r="AV265" s="12" t="s">
        <v>83</v>
      </c>
      <c r="AW265" s="12" t="s">
        <v>32</v>
      </c>
      <c r="AX265" s="12" t="s">
        <v>75</v>
      </c>
      <c r="AY265" s="144" t="s">
        <v>112</v>
      </c>
    </row>
    <row r="266" spans="2:65" s="12" customFormat="1" ht="30.6">
      <c r="B266" s="142"/>
      <c r="D266" s="143" t="s">
        <v>121</v>
      </c>
      <c r="E266" s="144" t="s">
        <v>1</v>
      </c>
      <c r="F266" s="145" t="s">
        <v>257</v>
      </c>
      <c r="H266" s="144" t="s">
        <v>1</v>
      </c>
      <c r="I266" s="146"/>
      <c r="L266" s="142"/>
      <c r="M266" s="147"/>
      <c r="T266" s="148"/>
      <c r="AT266" s="144" t="s">
        <v>121</v>
      </c>
      <c r="AU266" s="144" t="s">
        <v>85</v>
      </c>
      <c r="AV266" s="12" t="s">
        <v>83</v>
      </c>
      <c r="AW266" s="12" t="s">
        <v>32</v>
      </c>
      <c r="AX266" s="12" t="s">
        <v>75</v>
      </c>
      <c r="AY266" s="144" t="s">
        <v>112</v>
      </c>
    </row>
    <row r="267" spans="2:65" s="12" customFormat="1">
      <c r="B267" s="142"/>
      <c r="D267" s="143" t="s">
        <v>121</v>
      </c>
      <c r="E267" s="144" t="s">
        <v>1</v>
      </c>
      <c r="F267" s="145" t="s">
        <v>258</v>
      </c>
      <c r="H267" s="144" t="s">
        <v>1</v>
      </c>
      <c r="I267" s="146"/>
      <c r="L267" s="142"/>
      <c r="M267" s="147"/>
      <c r="T267" s="148"/>
      <c r="AT267" s="144" t="s">
        <v>121</v>
      </c>
      <c r="AU267" s="144" t="s">
        <v>85</v>
      </c>
      <c r="AV267" s="12" t="s">
        <v>83</v>
      </c>
      <c r="AW267" s="12" t="s">
        <v>32</v>
      </c>
      <c r="AX267" s="12" t="s">
        <v>75</v>
      </c>
      <c r="AY267" s="144" t="s">
        <v>112</v>
      </c>
    </row>
    <row r="268" spans="2:65" s="12" customFormat="1">
      <c r="B268" s="142"/>
      <c r="D268" s="143" t="s">
        <v>121</v>
      </c>
      <c r="E268" s="144" t="s">
        <v>1</v>
      </c>
      <c r="F268" s="145" t="s">
        <v>144</v>
      </c>
      <c r="H268" s="144" t="s">
        <v>1</v>
      </c>
      <c r="I268" s="146"/>
      <c r="L268" s="142"/>
      <c r="M268" s="147"/>
      <c r="T268" s="148"/>
      <c r="AT268" s="144" t="s">
        <v>121</v>
      </c>
      <c r="AU268" s="144" t="s">
        <v>85</v>
      </c>
      <c r="AV268" s="12" t="s">
        <v>83</v>
      </c>
      <c r="AW268" s="12" t="s">
        <v>32</v>
      </c>
      <c r="AX268" s="12" t="s">
        <v>75</v>
      </c>
      <c r="AY268" s="144" t="s">
        <v>112</v>
      </c>
    </row>
    <row r="269" spans="2:65" s="13" customFormat="1">
      <c r="B269" s="149"/>
      <c r="D269" s="143" t="s">
        <v>121</v>
      </c>
      <c r="E269" s="150" t="s">
        <v>1</v>
      </c>
      <c r="F269" s="151" t="s">
        <v>83</v>
      </c>
      <c r="H269" s="152">
        <v>1</v>
      </c>
      <c r="I269" s="153"/>
      <c r="L269" s="149"/>
      <c r="M269" s="154"/>
      <c r="T269" s="155"/>
      <c r="AT269" s="150" t="s">
        <v>121</v>
      </c>
      <c r="AU269" s="150" t="s">
        <v>85</v>
      </c>
      <c r="AV269" s="13" t="s">
        <v>85</v>
      </c>
      <c r="AW269" s="13" t="s">
        <v>32</v>
      </c>
      <c r="AX269" s="13" t="s">
        <v>75</v>
      </c>
      <c r="AY269" s="150" t="s">
        <v>112</v>
      </c>
    </row>
    <row r="270" spans="2:65" s="14" customFormat="1">
      <c r="B270" s="156"/>
      <c r="D270" s="143" t="s">
        <v>121</v>
      </c>
      <c r="E270" s="157" t="s">
        <v>1</v>
      </c>
      <c r="F270" s="158" t="s">
        <v>125</v>
      </c>
      <c r="H270" s="159">
        <v>1</v>
      </c>
      <c r="I270" s="160"/>
      <c r="L270" s="156"/>
      <c r="M270" s="161"/>
      <c r="T270" s="162"/>
      <c r="AT270" s="157" t="s">
        <v>121</v>
      </c>
      <c r="AU270" s="157" t="s">
        <v>85</v>
      </c>
      <c r="AV270" s="14" t="s">
        <v>119</v>
      </c>
      <c r="AW270" s="14" t="s">
        <v>32</v>
      </c>
      <c r="AX270" s="14" t="s">
        <v>83</v>
      </c>
      <c r="AY270" s="157" t="s">
        <v>112</v>
      </c>
    </row>
    <row r="271" spans="2:65" s="1" customFormat="1" ht="16.5" customHeight="1">
      <c r="B271" s="31"/>
      <c r="C271" s="163" t="s">
        <v>259</v>
      </c>
      <c r="D271" s="163" t="s">
        <v>109</v>
      </c>
      <c r="E271" s="164" t="s">
        <v>260</v>
      </c>
      <c r="F271" s="165" t="s">
        <v>261</v>
      </c>
      <c r="G271" s="166" t="s">
        <v>140</v>
      </c>
      <c r="H271" s="167">
        <v>10</v>
      </c>
      <c r="I271" s="168"/>
      <c r="J271" s="169">
        <f>ROUND(I271*H271,2)</f>
        <v>0</v>
      </c>
      <c r="K271" s="170"/>
      <c r="L271" s="171"/>
      <c r="M271" s="172" t="s">
        <v>1</v>
      </c>
      <c r="N271" s="173" t="s">
        <v>40</v>
      </c>
      <c r="P271" s="138">
        <f>O271*H271</f>
        <v>0</v>
      </c>
      <c r="Q271" s="138">
        <v>0</v>
      </c>
      <c r="R271" s="138">
        <f>Q271*H271</f>
        <v>0</v>
      </c>
      <c r="S271" s="138">
        <v>0</v>
      </c>
      <c r="T271" s="139">
        <f>S271*H271</f>
        <v>0</v>
      </c>
      <c r="AR271" s="140" t="s">
        <v>128</v>
      </c>
      <c r="AT271" s="140" t="s">
        <v>109</v>
      </c>
      <c r="AU271" s="140" t="s">
        <v>85</v>
      </c>
      <c r="AY271" s="16" t="s">
        <v>112</v>
      </c>
      <c r="BE271" s="141">
        <f>IF(N271="základní",J271,0)</f>
        <v>0</v>
      </c>
      <c r="BF271" s="141">
        <f>IF(N271="snížená",J271,0)</f>
        <v>0</v>
      </c>
      <c r="BG271" s="141">
        <f>IF(N271="zákl. přenesená",J271,0)</f>
        <v>0</v>
      </c>
      <c r="BH271" s="141">
        <f>IF(N271="sníž. přenesená",J271,0)</f>
        <v>0</v>
      </c>
      <c r="BI271" s="141">
        <f>IF(N271="nulová",J271,0)</f>
        <v>0</v>
      </c>
      <c r="BJ271" s="16" t="s">
        <v>83</v>
      </c>
      <c r="BK271" s="141">
        <f>ROUND(I271*H271,2)</f>
        <v>0</v>
      </c>
      <c r="BL271" s="16" t="s">
        <v>119</v>
      </c>
      <c r="BM271" s="140" t="s">
        <v>262</v>
      </c>
    </row>
    <row r="272" spans="2:65" s="12" customFormat="1" ht="20.399999999999999">
      <c r="B272" s="142"/>
      <c r="D272" s="143" t="s">
        <v>121</v>
      </c>
      <c r="E272" s="144" t="s">
        <v>1</v>
      </c>
      <c r="F272" s="145" t="s">
        <v>263</v>
      </c>
      <c r="H272" s="144" t="s">
        <v>1</v>
      </c>
      <c r="I272" s="146"/>
      <c r="L272" s="142"/>
      <c r="M272" s="147"/>
      <c r="T272" s="148"/>
      <c r="AT272" s="144" t="s">
        <v>121</v>
      </c>
      <c r="AU272" s="144" t="s">
        <v>85</v>
      </c>
      <c r="AV272" s="12" t="s">
        <v>83</v>
      </c>
      <c r="AW272" s="12" t="s">
        <v>32</v>
      </c>
      <c r="AX272" s="12" t="s">
        <v>75</v>
      </c>
      <c r="AY272" s="144" t="s">
        <v>112</v>
      </c>
    </row>
    <row r="273" spans="2:65" s="12" customFormat="1">
      <c r="B273" s="142"/>
      <c r="D273" s="143" t="s">
        <v>121</v>
      </c>
      <c r="E273" s="144" t="s">
        <v>1</v>
      </c>
      <c r="F273" s="145" t="s">
        <v>144</v>
      </c>
      <c r="H273" s="144" t="s">
        <v>1</v>
      </c>
      <c r="I273" s="146"/>
      <c r="L273" s="142"/>
      <c r="M273" s="147"/>
      <c r="T273" s="148"/>
      <c r="AT273" s="144" t="s">
        <v>121</v>
      </c>
      <c r="AU273" s="144" t="s">
        <v>85</v>
      </c>
      <c r="AV273" s="12" t="s">
        <v>83</v>
      </c>
      <c r="AW273" s="12" t="s">
        <v>32</v>
      </c>
      <c r="AX273" s="12" t="s">
        <v>75</v>
      </c>
      <c r="AY273" s="144" t="s">
        <v>112</v>
      </c>
    </row>
    <row r="274" spans="2:65" s="13" customFormat="1">
      <c r="B274" s="149"/>
      <c r="D274" s="143" t="s">
        <v>121</v>
      </c>
      <c r="E274" s="150" t="s">
        <v>1</v>
      </c>
      <c r="F274" s="151" t="s">
        <v>186</v>
      </c>
      <c r="H274" s="152">
        <v>10</v>
      </c>
      <c r="I274" s="153"/>
      <c r="L274" s="149"/>
      <c r="M274" s="154"/>
      <c r="T274" s="155"/>
      <c r="AT274" s="150" t="s">
        <v>121</v>
      </c>
      <c r="AU274" s="150" t="s">
        <v>85</v>
      </c>
      <c r="AV274" s="13" t="s">
        <v>85</v>
      </c>
      <c r="AW274" s="13" t="s">
        <v>32</v>
      </c>
      <c r="AX274" s="13" t="s">
        <v>75</v>
      </c>
      <c r="AY274" s="150" t="s">
        <v>112</v>
      </c>
    </row>
    <row r="275" spans="2:65" s="14" customFormat="1">
      <c r="B275" s="156"/>
      <c r="D275" s="143" t="s">
        <v>121</v>
      </c>
      <c r="E275" s="157" t="s">
        <v>1</v>
      </c>
      <c r="F275" s="158" t="s">
        <v>125</v>
      </c>
      <c r="H275" s="159">
        <v>10</v>
      </c>
      <c r="I275" s="160"/>
      <c r="L275" s="156"/>
      <c r="M275" s="161"/>
      <c r="T275" s="162"/>
      <c r="AT275" s="157" t="s">
        <v>121</v>
      </c>
      <c r="AU275" s="157" t="s">
        <v>85</v>
      </c>
      <c r="AV275" s="14" t="s">
        <v>119</v>
      </c>
      <c r="AW275" s="14" t="s">
        <v>32</v>
      </c>
      <c r="AX275" s="14" t="s">
        <v>83</v>
      </c>
      <c r="AY275" s="157" t="s">
        <v>112</v>
      </c>
    </row>
    <row r="276" spans="2:65" s="1" customFormat="1" ht="16.5" customHeight="1">
      <c r="B276" s="31"/>
      <c r="C276" s="163" t="s">
        <v>145</v>
      </c>
      <c r="D276" s="163" t="s">
        <v>109</v>
      </c>
      <c r="E276" s="164" t="s">
        <v>264</v>
      </c>
      <c r="F276" s="165" t="s">
        <v>265</v>
      </c>
      <c r="G276" s="166" t="s">
        <v>248</v>
      </c>
      <c r="H276" s="167">
        <v>600</v>
      </c>
      <c r="I276" s="168"/>
      <c r="J276" s="169">
        <f>ROUND(I276*H276,2)</f>
        <v>0</v>
      </c>
      <c r="K276" s="170"/>
      <c r="L276" s="171"/>
      <c r="M276" s="172" t="s">
        <v>1</v>
      </c>
      <c r="N276" s="173" t="s">
        <v>40</v>
      </c>
      <c r="P276" s="138">
        <f>O276*H276</f>
        <v>0</v>
      </c>
      <c r="Q276" s="138">
        <v>0</v>
      </c>
      <c r="R276" s="138">
        <f>Q276*H276</f>
        <v>0</v>
      </c>
      <c r="S276" s="138">
        <v>0</v>
      </c>
      <c r="T276" s="139">
        <f>S276*H276</f>
        <v>0</v>
      </c>
      <c r="AR276" s="140" t="s">
        <v>128</v>
      </c>
      <c r="AT276" s="140" t="s">
        <v>109</v>
      </c>
      <c r="AU276" s="140" t="s">
        <v>85</v>
      </c>
      <c r="AY276" s="16" t="s">
        <v>112</v>
      </c>
      <c r="BE276" s="141">
        <f>IF(N276="základní",J276,0)</f>
        <v>0</v>
      </c>
      <c r="BF276" s="141">
        <f>IF(N276="snížená",J276,0)</f>
        <v>0</v>
      </c>
      <c r="BG276" s="141">
        <f>IF(N276="zákl. přenesená",J276,0)</f>
        <v>0</v>
      </c>
      <c r="BH276" s="141">
        <f>IF(N276="sníž. přenesená",J276,0)</f>
        <v>0</v>
      </c>
      <c r="BI276" s="141">
        <f>IF(N276="nulová",J276,0)</f>
        <v>0</v>
      </c>
      <c r="BJ276" s="16" t="s">
        <v>83</v>
      </c>
      <c r="BK276" s="141">
        <f>ROUND(I276*H276,2)</f>
        <v>0</v>
      </c>
      <c r="BL276" s="16" t="s">
        <v>119</v>
      </c>
      <c r="BM276" s="140" t="s">
        <v>266</v>
      </c>
    </row>
    <row r="277" spans="2:65" s="12" customFormat="1">
      <c r="B277" s="142"/>
      <c r="D277" s="143" t="s">
        <v>121</v>
      </c>
      <c r="E277" s="144" t="s">
        <v>1</v>
      </c>
      <c r="F277" s="145" t="s">
        <v>144</v>
      </c>
      <c r="H277" s="144" t="s">
        <v>1</v>
      </c>
      <c r="I277" s="146"/>
      <c r="L277" s="142"/>
      <c r="M277" s="147"/>
      <c r="T277" s="148"/>
      <c r="AT277" s="144" t="s">
        <v>121</v>
      </c>
      <c r="AU277" s="144" t="s">
        <v>85</v>
      </c>
      <c r="AV277" s="12" t="s">
        <v>83</v>
      </c>
      <c r="AW277" s="12" t="s">
        <v>32</v>
      </c>
      <c r="AX277" s="12" t="s">
        <v>75</v>
      </c>
      <c r="AY277" s="144" t="s">
        <v>112</v>
      </c>
    </row>
    <row r="278" spans="2:65" s="13" customFormat="1">
      <c r="B278" s="149"/>
      <c r="D278" s="143" t="s">
        <v>121</v>
      </c>
      <c r="E278" s="150" t="s">
        <v>1</v>
      </c>
      <c r="F278" s="151" t="s">
        <v>267</v>
      </c>
      <c r="H278" s="152">
        <v>600</v>
      </c>
      <c r="I278" s="153"/>
      <c r="L278" s="149"/>
      <c r="M278" s="154"/>
      <c r="T278" s="155"/>
      <c r="AT278" s="150" t="s">
        <v>121</v>
      </c>
      <c r="AU278" s="150" t="s">
        <v>85</v>
      </c>
      <c r="AV278" s="13" t="s">
        <v>85</v>
      </c>
      <c r="AW278" s="13" t="s">
        <v>32</v>
      </c>
      <c r="AX278" s="13" t="s">
        <v>75</v>
      </c>
      <c r="AY278" s="150" t="s">
        <v>112</v>
      </c>
    </row>
    <row r="279" spans="2:65" s="14" customFormat="1">
      <c r="B279" s="156"/>
      <c r="D279" s="143" t="s">
        <v>121</v>
      </c>
      <c r="E279" s="157" t="s">
        <v>1</v>
      </c>
      <c r="F279" s="158" t="s">
        <v>125</v>
      </c>
      <c r="H279" s="159">
        <v>600</v>
      </c>
      <c r="I279" s="160"/>
      <c r="L279" s="156"/>
      <c r="M279" s="161"/>
      <c r="T279" s="162"/>
      <c r="AT279" s="157" t="s">
        <v>121</v>
      </c>
      <c r="AU279" s="157" t="s">
        <v>85</v>
      </c>
      <c r="AV279" s="14" t="s">
        <v>119</v>
      </c>
      <c r="AW279" s="14" t="s">
        <v>32</v>
      </c>
      <c r="AX279" s="14" t="s">
        <v>83</v>
      </c>
      <c r="AY279" s="157" t="s">
        <v>112</v>
      </c>
    </row>
    <row r="280" spans="2:65" s="1" customFormat="1" ht="16.5" customHeight="1">
      <c r="B280" s="31"/>
      <c r="C280" s="163" t="s">
        <v>7</v>
      </c>
      <c r="D280" s="163" t="s">
        <v>109</v>
      </c>
      <c r="E280" s="164" t="s">
        <v>268</v>
      </c>
      <c r="F280" s="165" t="s">
        <v>269</v>
      </c>
      <c r="G280" s="166" t="s">
        <v>140</v>
      </c>
      <c r="H280" s="167">
        <v>20</v>
      </c>
      <c r="I280" s="168"/>
      <c r="J280" s="169">
        <f>ROUND(I280*H280,2)</f>
        <v>0</v>
      </c>
      <c r="K280" s="170"/>
      <c r="L280" s="171"/>
      <c r="M280" s="172" t="s">
        <v>1</v>
      </c>
      <c r="N280" s="173" t="s">
        <v>40</v>
      </c>
      <c r="P280" s="138">
        <f>O280*H280</f>
        <v>0</v>
      </c>
      <c r="Q280" s="138">
        <v>0</v>
      </c>
      <c r="R280" s="138">
        <f>Q280*H280</f>
        <v>0</v>
      </c>
      <c r="S280" s="138">
        <v>0</v>
      </c>
      <c r="T280" s="139">
        <f>S280*H280</f>
        <v>0</v>
      </c>
      <c r="AR280" s="140" t="s">
        <v>128</v>
      </c>
      <c r="AT280" s="140" t="s">
        <v>109</v>
      </c>
      <c r="AU280" s="140" t="s">
        <v>85</v>
      </c>
      <c r="AY280" s="16" t="s">
        <v>112</v>
      </c>
      <c r="BE280" s="141">
        <f>IF(N280="základní",J280,0)</f>
        <v>0</v>
      </c>
      <c r="BF280" s="141">
        <f>IF(N280="snížená",J280,0)</f>
        <v>0</v>
      </c>
      <c r="BG280" s="141">
        <f>IF(N280="zákl. přenesená",J280,0)</f>
        <v>0</v>
      </c>
      <c r="BH280" s="141">
        <f>IF(N280="sníž. přenesená",J280,0)</f>
        <v>0</v>
      </c>
      <c r="BI280" s="141">
        <f>IF(N280="nulová",J280,0)</f>
        <v>0</v>
      </c>
      <c r="BJ280" s="16" t="s">
        <v>83</v>
      </c>
      <c r="BK280" s="141">
        <f>ROUND(I280*H280,2)</f>
        <v>0</v>
      </c>
      <c r="BL280" s="16" t="s">
        <v>119</v>
      </c>
      <c r="BM280" s="140" t="s">
        <v>270</v>
      </c>
    </row>
    <row r="281" spans="2:65" s="12" customFormat="1">
      <c r="B281" s="142"/>
      <c r="D281" s="143" t="s">
        <v>121</v>
      </c>
      <c r="E281" s="144" t="s">
        <v>1</v>
      </c>
      <c r="F281" s="145" t="s">
        <v>144</v>
      </c>
      <c r="H281" s="144" t="s">
        <v>1</v>
      </c>
      <c r="I281" s="146"/>
      <c r="L281" s="142"/>
      <c r="M281" s="147"/>
      <c r="T281" s="148"/>
      <c r="AT281" s="144" t="s">
        <v>121</v>
      </c>
      <c r="AU281" s="144" t="s">
        <v>85</v>
      </c>
      <c r="AV281" s="12" t="s">
        <v>83</v>
      </c>
      <c r="AW281" s="12" t="s">
        <v>32</v>
      </c>
      <c r="AX281" s="12" t="s">
        <v>75</v>
      </c>
      <c r="AY281" s="144" t="s">
        <v>112</v>
      </c>
    </row>
    <row r="282" spans="2:65" s="13" customFormat="1">
      <c r="B282" s="149"/>
      <c r="D282" s="143" t="s">
        <v>121</v>
      </c>
      <c r="E282" s="150" t="s">
        <v>1</v>
      </c>
      <c r="F282" s="151" t="s">
        <v>145</v>
      </c>
      <c r="H282" s="152">
        <v>20</v>
      </c>
      <c r="I282" s="153"/>
      <c r="L282" s="149"/>
      <c r="M282" s="154"/>
      <c r="T282" s="155"/>
      <c r="AT282" s="150" t="s">
        <v>121</v>
      </c>
      <c r="AU282" s="150" t="s">
        <v>85</v>
      </c>
      <c r="AV282" s="13" t="s">
        <v>85</v>
      </c>
      <c r="AW282" s="13" t="s">
        <v>32</v>
      </c>
      <c r="AX282" s="13" t="s">
        <v>75</v>
      </c>
      <c r="AY282" s="150" t="s">
        <v>112</v>
      </c>
    </row>
    <row r="283" spans="2:65" s="14" customFormat="1">
      <c r="B283" s="156"/>
      <c r="D283" s="143" t="s">
        <v>121</v>
      </c>
      <c r="E283" s="157" t="s">
        <v>1</v>
      </c>
      <c r="F283" s="158" t="s">
        <v>125</v>
      </c>
      <c r="H283" s="159">
        <v>20</v>
      </c>
      <c r="I283" s="160"/>
      <c r="L283" s="156"/>
      <c r="M283" s="161"/>
      <c r="T283" s="162"/>
      <c r="AT283" s="157" t="s">
        <v>121</v>
      </c>
      <c r="AU283" s="157" t="s">
        <v>85</v>
      </c>
      <c r="AV283" s="14" t="s">
        <v>119</v>
      </c>
      <c r="AW283" s="14" t="s">
        <v>32</v>
      </c>
      <c r="AX283" s="14" t="s">
        <v>83</v>
      </c>
      <c r="AY283" s="157" t="s">
        <v>112</v>
      </c>
    </row>
    <row r="284" spans="2:65" s="1" customFormat="1" ht="16.5" customHeight="1">
      <c r="B284" s="31"/>
      <c r="C284" s="163" t="s">
        <v>271</v>
      </c>
      <c r="D284" s="163" t="s">
        <v>109</v>
      </c>
      <c r="E284" s="164" t="s">
        <v>272</v>
      </c>
      <c r="F284" s="165" t="s">
        <v>273</v>
      </c>
      <c r="G284" s="166" t="s">
        <v>140</v>
      </c>
      <c r="H284" s="167">
        <v>20</v>
      </c>
      <c r="I284" s="168"/>
      <c r="J284" s="169">
        <f>ROUND(I284*H284,2)</f>
        <v>0</v>
      </c>
      <c r="K284" s="170"/>
      <c r="L284" s="171"/>
      <c r="M284" s="172" t="s">
        <v>1</v>
      </c>
      <c r="N284" s="173" t="s">
        <v>40</v>
      </c>
      <c r="P284" s="138">
        <f>O284*H284</f>
        <v>0</v>
      </c>
      <c r="Q284" s="138">
        <v>0</v>
      </c>
      <c r="R284" s="138">
        <f>Q284*H284</f>
        <v>0</v>
      </c>
      <c r="S284" s="138">
        <v>0</v>
      </c>
      <c r="T284" s="139">
        <f>S284*H284</f>
        <v>0</v>
      </c>
      <c r="AR284" s="140" t="s">
        <v>128</v>
      </c>
      <c r="AT284" s="140" t="s">
        <v>109</v>
      </c>
      <c r="AU284" s="140" t="s">
        <v>85</v>
      </c>
      <c r="AY284" s="16" t="s">
        <v>112</v>
      </c>
      <c r="BE284" s="141">
        <f>IF(N284="základní",J284,0)</f>
        <v>0</v>
      </c>
      <c r="BF284" s="141">
        <f>IF(N284="snížená",J284,0)</f>
        <v>0</v>
      </c>
      <c r="BG284" s="141">
        <f>IF(N284="zákl. přenesená",J284,0)</f>
        <v>0</v>
      </c>
      <c r="BH284" s="141">
        <f>IF(N284="sníž. přenesená",J284,0)</f>
        <v>0</v>
      </c>
      <c r="BI284" s="141">
        <f>IF(N284="nulová",J284,0)</f>
        <v>0</v>
      </c>
      <c r="BJ284" s="16" t="s">
        <v>83</v>
      </c>
      <c r="BK284" s="141">
        <f>ROUND(I284*H284,2)</f>
        <v>0</v>
      </c>
      <c r="BL284" s="16" t="s">
        <v>119</v>
      </c>
      <c r="BM284" s="140" t="s">
        <v>274</v>
      </c>
    </row>
    <row r="285" spans="2:65" s="12" customFormat="1">
      <c r="B285" s="142"/>
      <c r="D285" s="143" t="s">
        <v>121</v>
      </c>
      <c r="E285" s="144" t="s">
        <v>1</v>
      </c>
      <c r="F285" s="145" t="s">
        <v>144</v>
      </c>
      <c r="H285" s="144" t="s">
        <v>1</v>
      </c>
      <c r="I285" s="146"/>
      <c r="L285" s="142"/>
      <c r="M285" s="147"/>
      <c r="T285" s="148"/>
      <c r="AT285" s="144" t="s">
        <v>121</v>
      </c>
      <c r="AU285" s="144" t="s">
        <v>85</v>
      </c>
      <c r="AV285" s="12" t="s">
        <v>83</v>
      </c>
      <c r="AW285" s="12" t="s">
        <v>32</v>
      </c>
      <c r="AX285" s="12" t="s">
        <v>75</v>
      </c>
      <c r="AY285" s="144" t="s">
        <v>112</v>
      </c>
    </row>
    <row r="286" spans="2:65" s="13" customFormat="1">
      <c r="B286" s="149"/>
      <c r="D286" s="143" t="s">
        <v>121</v>
      </c>
      <c r="E286" s="150" t="s">
        <v>1</v>
      </c>
      <c r="F286" s="151" t="s">
        <v>145</v>
      </c>
      <c r="H286" s="152">
        <v>20</v>
      </c>
      <c r="I286" s="153"/>
      <c r="L286" s="149"/>
      <c r="M286" s="154"/>
      <c r="T286" s="155"/>
      <c r="AT286" s="150" t="s">
        <v>121</v>
      </c>
      <c r="AU286" s="150" t="s">
        <v>85</v>
      </c>
      <c r="AV286" s="13" t="s">
        <v>85</v>
      </c>
      <c r="AW286" s="13" t="s">
        <v>32</v>
      </c>
      <c r="AX286" s="13" t="s">
        <v>75</v>
      </c>
      <c r="AY286" s="150" t="s">
        <v>112</v>
      </c>
    </row>
    <row r="287" spans="2:65" s="14" customFormat="1">
      <c r="B287" s="156"/>
      <c r="D287" s="143" t="s">
        <v>121</v>
      </c>
      <c r="E287" s="157" t="s">
        <v>1</v>
      </c>
      <c r="F287" s="158" t="s">
        <v>125</v>
      </c>
      <c r="H287" s="159">
        <v>20</v>
      </c>
      <c r="I287" s="160"/>
      <c r="L287" s="156"/>
      <c r="M287" s="161"/>
      <c r="T287" s="162"/>
      <c r="AT287" s="157" t="s">
        <v>121</v>
      </c>
      <c r="AU287" s="157" t="s">
        <v>85</v>
      </c>
      <c r="AV287" s="14" t="s">
        <v>119</v>
      </c>
      <c r="AW287" s="14" t="s">
        <v>32</v>
      </c>
      <c r="AX287" s="14" t="s">
        <v>83</v>
      </c>
      <c r="AY287" s="157" t="s">
        <v>112</v>
      </c>
    </row>
    <row r="288" spans="2:65" s="1" customFormat="1" ht="37.950000000000003" customHeight="1">
      <c r="B288" s="31"/>
      <c r="C288" s="128" t="s">
        <v>275</v>
      </c>
      <c r="D288" s="128" t="s">
        <v>115</v>
      </c>
      <c r="E288" s="129" t="s">
        <v>276</v>
      </c>
      <c r="F288" s="130" t="s">
        <v>277</v>
      </c>
      <c r="G288" s="131" t="s">
        <v>118</v>
      </c>
      <c r="H288" s="132">
        <v>1</v>
      </c>
      <c r="I288" s="133"/>
      <c r="J288" s="134">
        <f>ROUND(I288*H288,2)</f>
        <v>0</v>
      </c>
      <c r="K288" s="135"/>
      <c r="L288" s="31"/>
      <c r="M288" s="136" t="s">
        <v>1</v>
      </c>
      <c r="N288" s="137" t="s">
        <v>40</v>
      </c>
      <c r="P288" s="138">
        <f>O288*H288</f>
        <v>0</v>
      </c>
      <c r="Q288" s="138">
        <v>0</v>
      </c>
      <c r="R288" s="138">
        <f>Q288*H288</f>
        <v>0</v>
      </c>
      <c r="S288" s="138">
        <v>0</v>
      </c>
      <c r="T288" s="139">
        <f>S288*H288</f>
        <v>0</v>
      </c>
      <c r="AR288" s="140" t="s">
        <v>119</v>
      </c>
      <c r="AT288" s="140" t="s">
        <v>115</v>
      </c>
      <c r="AU288" s="140" t="s">
        <v>85</v>
      </c>
      <c r="AY288" s="16" t="s">
        <v>112</v>
      </c>
      <c r="BE288" s="141">
        <f>IF(N288="základní",J288,0)</f>
        <v>0</v>
      </c>
      <c r="BF288" s="141">
        <f>IF(N288="snížená",J288,0)</f>
        <v>0</v>
      </c>
      <c r="BG288" s="141">
        <f>IF(N288="zákl. přenesená",J288,0)</f>
        <v>0</v>
      </c>
      <c r="BH288" s="141">
        <f>IF(N288="sníž. přenesená",J288,0)</f>
        <v>0</v>
      </c>
      <c r="BI288" s="141">
        <f>IF(N288="nulová",J288,0)</f>
        <v>0</v>
      </c>
      <c r="BJ288" s="16" t="s">
        <v>83</v>
      </c>
      <c r="BK288" s="141">
        <f>ROUND(I288*H288,2)</f>
        <v>0</v>
      </c>
      <c r="BL288" s="16" t="s">
        <v>119</v>
      </c>
      <c r="BM288" s="140" t="s">
        <v>278</v>
      </c>
    </row>
    <row r="289" spans="2:65" s="12" customFormat="1" ht="20.399999999999999">
      <c r="B289" s="142"/>
      <c r="D289" s="143" t="s">
        <v>121</v>
      </c>
      <c r="E289" s="144" t="s">
        <v>1</v>
      </c>
      <c r="F289" s="145" t="s">
        <v>279</v>
      </c>
      <c r="H289" s="144" t="s">
        <v>1</v>
      </c>
      <c r="I289" s="146"/>
      <c r="L289" s="142"/>
      <c r="M289" s="147"/>
      <c r="T289" s="148"/>
      <c r="AT289" s="144" t="s">
        <v>121</v>
      </c>
      <c r="AU289" s="144" t="s">
        <v>85</v>
      </c>
      <c r="AV289" s="12" t="s">
        <v>83</v>
      </c>
      <c r="AW289" s="12" t="s">
        <v>32</v>
      </c>
      <c r="AX289" s="12" t="s">
        <v>75</v>
      </c>
      <c r="AY289" s="144" t="s">
        <v>112</v>
      </c>
    </row>
    <row r="290" spans="2:65" s="12" customFormat="1">
      <c r="B290" s="142"/>
      <c r="D290" s="143" t="s">
        <v>121</v>
      </c>
      <c r="E290" s="144" t="s">
        <v>1</v>
      </c>
      <c r="F290" s="145" t="s">
        <v>280</v>
      </c>
      <c r="H290" s="144" t="s">
        <v>1</v>
      </c>
      <c r="I290" s="146"/>
      <c r="L290" s="142"/>
      <c r="M290" s="147"/>
      <c r="T290" s="148"/>
      <c r="AT290" s="144" t="s">
        <v>121</v>
      </c>
      <c r="AU290" s="144" t="s">
        <v>85</v>
      </c>
      <c r="AV290" s="12" t="s">
        <v>83</v>
      </c>
      <c r="AW290" s="12" t="s">
        <v>32</v>
      </c>
      <c r="AX290" s="12" t="s">
        <v>75</v>
      </c>
      <c r="AY290" s="144" t="s">
        <v>112</v>
      </c>
    </row>
    <row r="291" spans="2:65" s="12" customFormat="1">
      <c r="B291" s="142"/>
      <c r="D291" s="143" t="s">
        <v>121</v>
      </c>
      <c r="E291" s="144" t="s">
        <v>1</v>
      </c>
      <c r="F291" s="145" t="s">
        <v>144</v>
      </c>
      <c r="H291" s="144" t="s">
        <v>1</v>
      </c>
      <c r="I291" s="146"/>
      <c r="L291" s="142"/>
      <c r="M291" s="147"/>
      <c r="T291" s="148"/>
      <c r="AT291" s="144" t="s">
        <v>121</v>
      </c>
      <c r="AU291" s="144" t="s">
        <v>85</v>
      </c>
      <c r="AV291" s="12" t="s">
        <v>83</v>
      </c>
      <c r="AW291" s="12" t="s">
        <v>32</v>
      </c>
      <c r="AX291" s="12" t="s">
        <v>75</v>
      </c>
      <c r="AY291" s="144" t="s">
        <v>112</v>
      </c>
    </row>
    <row r="292" spans="2:65" s="13" customFormat="1">
      <c r="B292" s="149"/>
      <c r="D292" s="143" t="s">
        <v>121</v>
      </c>
      <c r="E292" s="150" t="s">
        <v>1</v>
      </c>
      <c r="F292" s="151" t="s">
        <v>83</v>
      </c>
      <c r="H292" s="152">
        <v>1</v>
      </c>
      <c r="I292" s="153"/>
      <c r="L292" s="149"/>
      <c r="M292" s="154"/>
      <c r="T292" s="155"/>
      <c r="AT292" s="150" t="s">
        <v>121</v>
      </c>
      <c r="AU292" s="150" t="s">
        <v>85</v>
      </c>
      <c r="AV292" s="13" t="s">
        <v>85</v>
      </c>
      <c r="AW292" s="13" t="s">
        <v>32</v>
      </c>
      <c r="AX292" s="13" t="s">
        <v>75</v>
      </c>
      <c r="AY292" s="150" t="s">
        <v>112</v>
      </c>
    </row>
    <row r="293" spans="2:65" s="14" customFormat="1">
      <c r="B293" s="156"/>
      <c r="D293" s="143" t="s">
        <v>121</v>
      </c>
      <c r="E293" s="157" t="s">
        <v>1</v>
      </c>
      <c r="F293" s="158" t="s">
        <v>125</v>
      </c>
      <c r="H293" s="159">
        <v>1</v>
      </c>
      <c r="I293" s="160"/>
      <c r="L293" s="156"/>
      <c r="M293" s="161"/>
      <c r="T293" s="162"/>
      <c r="AT293" s="157" t="s">
        <v>121</v>
      </c>
      <c r="AU293" s="157" t="s">
        <v>85</v>
      </c>
      <c r="AV293" s="14" t="s">
        <v>119</v>
      </c>
      <c r="AW293" s="14" t="s">
        <v>32</v>
      </c>
      <c r="AX293" s="14" t="s">
        <v>83</v>
      </c>
      <c r="AY293" s="157" t="s">
        <v>112</v>
      </c>
    </row>
    <row r="294" spans="2:65" s="1" customFormat="1" ht="16.5" customHeight="1">
      <c r="B294" s="31"/>
      <c r="C294" s="128" t="s">
        <v>281</v>
      </c>
      <c r="D294" s="128" t="s">
        <v>115</v>
      </c>
      <c r="E294" s="129" t="s">
        <v>282</v>
      </c>
      <c r="F294" s="130" t="s">
        <v>283</v>
      </c>
      <c r="G294" s="131" t="s">
        <v>140</v>
      </c>
      <c r="H294" s="132">
        <v>2</v>
      </c>
      <c r="I294" s="133"/>
      <c r="J294" s="134">
        <f>ROUND(I294*H294,2)</f>
        <v>0</v>
      </c>
      <c r="K294" s="135"/>
      <c r="L294" s="31"/>
      <c r="M294" s="136" t="s">
        <v>1</v>
      </c>
      <c r="N294" s="137" t="s">
        <v>40</v>
      </c>
      <c r="P294" s="138">
        <f>O294*H294</f>
        <v>0</v>
      </c>
      <c r="Q294" s="138">
        <v>0</v>
      </c>
      <c r="R294" s="138">
        <f>Q294*H294</f>
        <v>0</v>
      </c>
      <c r="S294" s="138">
        <v>0</v>
      </c>
      <c r="T294" s="139">
        <f>S294*H294</f>
        <v>0</v>
      </c>
      <c r="AR294" s="140" t="s">
        <v>119</v>
      </c>
      <c r="AT294" s="140" t="s">
        <v>115</v>
      </c>
      <c r="AU294" s="140" t="s">
        <v>85</v>
      </c>
      <c r="AY294" s="16" t="s">
        <v>112</v>
      </c>
      <c r="BE294" s="141">
        <f>IF(N294="základní",J294,0)</f>
        <v>0</v>
      </c>
      <c r="BF294" s="141">
        <f>IF(N294="snížená",J294,0)</f>
        <v>0</v>
      </c>
      <c r="BG294" s="141">
        <f>IF(N294="zákl. přenesená",J294,0)</f>
        <v>0</v>
      </c>
      <c r="BH294" s="141">
        <f>IF(N294="sníž. přenesená",J294,0)</f>
        <v>0</v>
      </c>
      <c r="BI294" s="141">
        <f>IF(N294="nulová",J294,0)</f>
        <v>0</v>
      </c>
      <c r="BJ294" s="16" t="s">
        <v>83</v>
      </c>
      <c r="BK294" s="141">
        <f>ROUND(I294*H294,2)</f>
        <v>0</v>
      </c>
      <c r="BL294" s="16" t="s">
        <v>119</v>
      </c>
      <c r="BM294" s="140" t="s">
        <v>284</v>
      </c>
    </row>
    <row r="295" spans="2:65" s="12" customFormat="1" ht="30.6">
      <c r="B295" s="142"/>
      <c r="D295" s="143" t="s">
        <v>121</v>
      </c>
      <c r="E295" s="144" t="s">
        <v>1</v>
      </c>
      <c r="F295" s="145" t="s">
        <v>285</v>
      </c>
      <c r="H295" s="144" t="s">
        <v>1</v>
      </c>
      <c r="I295" s="146"/>
      <c r="L295" s="142"/>
      <c r="M295" s="147"/>
      <c r="T295" s="148"/>
      <c r="AT295" s="144" t="s">
        <v>121</v>
      </c>
      <c r="AU295" s="144" t="s">
        <v>85</v>
      </c>
      <c r="AV295" s="12" t="s">
        <v>83</v>
      </c>
      <c r="AW295" s="12" t="s">
        <v>32</v>
      </c>
      <c r="AX295" s="12" t="s">
        <v>75</v>
      </c>
      <c r="AY295" s="144" t="s">
        <v>112</v>
      </c>
    </row>
    <row r="296" spans="2:65" s="12" customFormat="1" ht="30.6">
      <c r="B296" s="142"/>
      <c r="D296" s="143" t="s">
        <v>121</v>
      </c>
      <c r="E296" s="144" t="s">
        <v>1</v>
      </c>
      <c r="F296" s="145" t="s">
        <v>286</v>
      </c>
      <c r="H296" s="144" t="s">
        <v>1</v>
      </c>
      <c r="I296" s="146"/>
      <c r="L296" s="142"/>
      <c r="M296" s="147"/>
      <c r="T296" s="148"/>
      <c r="AT296" s="144" t="s">
        <v>121</v>
      </c>
      <c r="AU296" s="144" t="s">
        <v>85</v>
      </c>
      <c r="AV296" s="12" t="s">
        <v>83</v>
      </c>
      <c r="AW296" s="12" t="s">
        <v>32</v>
      </c>
      <c r="AX296" s="12" t="s">
        <v>75</v>
      </c>
      <c r="AY296" s="144" t="s">
        <v>112</v>
      </c>
    </row>
    <row r="297" spans="2:65" s="12" customFormat="1">
      <c r="B297" s="142"/>
      <c r="D297" s="143" t="s">
        <v>121</v>
      </c>
      <c r="E297" s="144" t="s">
        <v>1</v>
      </c>
      <c r="F297" s="145" t="s">
        <v>239</v>
      </c>
      <c r="H297" s="144" t="s">
        <v>1</v>
      </c>
      <c r="I297" s="146"/>
      <c r="L297" s="142"/>
      <c r="M297" s="147"/>
      <c r="T297" s="148"/>
      <c r="AT297" s="144" t="s">
        <v>121</v>
      </c>
      <c r="AU297" s="144" t="s">
        <v>85</v>
      </c>
      <c r="AV297" s="12" t="s">
        <v>83</v>
      </c>
      <c r="AW297" s="12" t="s">
        <v>32</v>
      </c>
      <c r="AX297" s="12" t="s">
        <v>75</v>
      </c>
      <c r="AY297" s="144" t="s">
        <v>112</v>
      </c>
    </row>
    <row r="298" spans="2:65" s="13" customFormat="1">
      <c r="B298" s="149"/>
      <c r="D298" s="143" t="s">
        <v>121</v>
      </c>
      <c r="E298" s="150" t="s">
        <v>1</v>
      </c>
      <c r="F298" s="151" t="s">
        <v>85</v>
      </c>
      <c r="H298" s="152">
        <v>2</v>
      </c>
      <c r="I298" s="153"/>
      <c r="L298" s="149"/>
      <c r="M298" s="154"/>
      <c r="T298" s="155"/>
      <c r="AT298" s="150" t="s">
        <v>121</v>
      </c>
      <c r="AU298" s="150" t="s">
        <v>85</v>
      </c>
      <c r="AV298" s="13" t="s">
        <v>85</v>
      </c>
      <c r="AW298" s="13" t="s">
        <v>32</v>
      </c>
      <c r="AX298" s="13" t="s">
        <v>75</v>
      </c>
      <c r="AY298" s="150" t="s">
        <v>112</v>
      </c>
    </row>
    <row r="299" spans="2:65" s="14" customFormat="1">
      <c r="B299" s="156"/>
      <c r="D299" s="143" t="s">
        <v>121</v>
      </c>
      <c r="E299" s="157" t="s">
        <v>1</v>
      </c>
      <c r="F299" s="158" t="s">
        <v>125</v>
      </c>
      <c r="H299" s="159">
        <v>2</v>
      </c>
      <c r="I299" s="160"/>
      <c r="L299" s="156"/>
      <c r="M299" s="161"/>
      <c r="T299" s="162"/>
      <c r="AT299" s="157" t="s">
        <v>121</v>
      </c>
      <c r="AU299" s="157" t="s">
        <v>85</v>
      </c>
      <c r="AV299" s="14" t="s">
        <v>119</v>
      </c>
      <c r="AW299" s="14" t="s">
        <v>32</v>
      </c>
      <c r="AX299" s="14" t="s">
        <v>83</v>
      </c>
      <c r="AY299" s="157" t="s">
        <v>112</v>
      </c>
    </row>
    <row r="300" spans="2:65" s="1" customFormat="1" ht="16.5" customHeight="1">
      <c r="B300" s="31"/>
      <c r="C300" s="128" t="s">
        <v>287</v>
      </c>
      <c r="D300" s="128" t="s">
        <v>115</v>
      </c>
      <c r="E300" s="129" t="s">
        <v>288</v>
      </c>
      <c r="F300" s="130" t="s">
        <v>289</v>
      </c>
      <c r="G300" s="131" t="s">
        <v>140</v>
      </c>
      <c r="H300" s="132">
        <v>8</v>
      </c>
      <c r="I300" s="133"/>
      <c r="J300" s="134">
        <f>ROUND(I300*H300,2)</f>
        <v>0</v>
      </c>
      <c r="K300" s="135"/>
      <c r="L300" s="31"/>
      <c r="M300" s="136" t="s">
        <v>1</v>
      </c>
      <c r="N300" s="137" t="s">
        <v>40</v>
      </c>
      <c r="P300" s="138">
        <f>O300*H300</f>
        <v>0</v>
      </c>
      <c r="Q300" s="138">
        <v>0</v>
      </c>
      <c r="R300" s="138">
        <f>Q300*H300</f>
        <v>0</v>
      </c>
      <c r="S300" s="138">
        <v>0</v>
      </c>
      <c r="T300" s="139">
        <f>S300*H300</f>
        <v>0</v>
      </c>
      <c r="AR300" s="140" t="s">
        <v>119</v>
      </c>
      <c r="AT300" s="140" t="s">
        <v>115</v>
      </c>
      <c r="AU300" s="140" t="s">
        <v>85</v>
      </c>
      <c r="AY300" s="16" t="s">
        <v>112</v>
      </c>
      <c r="BE300" s="141">
        <f>IF(N300="základní",J300,0)</f>
        <v>0</v>
      </c>
      <c r="BF300" s="141">
        <f>IF(N300="snížená",J300,0)</f>
        <v>0</v>
      </c>
      <c r="BG300" s="141">
        <f>IF(N300="zákl. přenesená",J300,0)</f>
        <v>0</v>
      </c>
      <c r="BH300" s="141">
        <f>IF(N300="sníž. přenesená",J300,0)</f>
        <v>0</v>
      </c>
      <c r="BI300" s="141">
        <f>IF(N300="nulová",J300,0)</f>
        <v>0</v>
      </c>
      <c r="BJ300" s="16" t="s">
        <v>83</v>
      </c>
      <c r="BK300" s="141">
        <f>ROUND(I300*H300,2)</f>
        <v>0</v>
      </c>
      <c r="BL300" s="16" t="s">
        <v>119</v>
      </c>
      <c r="BM300" s="140" t="s">
        <v>290</v>
      </c>
    </row>
    <row r="301" spans="2:65" s="12" customFormat="1">
      <c r="B301" s="142"/>
      <c r="D301" s="143" t="s">
        <v>121</v>
      </c>
      <c r="E301" s="144" t="s">
        <v>1</v>
      </c>
      <c r="F301" s="145" t="s">
        <v>144</v>
      </c>
      <c r="H301" s="144" t="s">
        <v>1</v>
      </c>
      <c r="I301" s="146"/>
      <c r="L301" s="142"/>
      <c r="M301" s="147"/>
      <c r="T301" s="148"/>
      <c r="AT301" s="144" t="s">
        <v>121</v>
      </c>
      <c r="AU301" s="144" t="s">
        <v>85</v>
      </c>
      <c r="AV301" s="12" t="s">
        <v>83</v>
      </c>
      <c r="AW301" s="12" t="s">
        <v>32</v>
      </c>
      <c r="AX301" s="12" t="s">
        <v>75</v>
      </c>
      <c r="AY301" s="144" t="s">
        <v>112</v>
      </c>
    </row>
    <row r="302" spans="2:65" s="13" customFormat="1">
      <c r="B302" s="149"/>
      <c r="D302" s="143" t="s">
        <v>121</v>
      </c>
      <c r="E302" s="150" t="s">
        <v>1</v>
      </c>
      <c r="F302" s="151" t="s">
        <v>128</v>
      </c>
      <c r="H302" s="152">
        <v>8</v>
      </c>
      <c r="I302" s="153"/>
      <c r="L302" s="149"/>
      <c r="M302" s="154"/>
      <c r="T302" s="155"/>
      <c r="AT302" s="150" t="s">
        <v>121</v>
      </c>
      <c r="AU302" s="150" t="s">
        <v>85</v>
      </c>
      <c r="AV302" s="13" t="s">
        <v>85</v>
      </c>
      <c r="AW302" s="13" t="s">
        <v>32</v>
      </c>
      <c r="AX302" s="13" t="s">
        <v>75</v>
      </c>
      <c r="AY302" s="150" t="s">
        <v>112</v>
      </c>
    </row>
    <row r="303" spans="2:65" s="14" customFormat="1">
      <c r="B303" s="156"/>
      <c r="D303" s="143" t="s">
        <v>121</v>
      </c>
      <c r="E303" s="157" t="s">
        <v>1</v>
      </c>
      <c r="F303" s="158" t="s">
        <v>125</v>
      </c>
      <c r="H303" s="159">
        <v>8</v>
      </c>
      <c r="I303" s="160"/>
      <c r="L303" s="156"/>
      <c r="M303" s="161"/>
      <c r="T303" s="162"/>
      <c r="AT303" s="157" t="s">
        <v>121</v>
      </c>
      <c r="AU303" s="157" t="s">
        <v>85</v>
      </c>
      <c r="AV303" s="14" t="s">
        <v>119</v>
      </c>
      <c r="AW303" s="14" t="s">
        <v>32</v>
      </c>
      <c r="AX303" s="14" t="s">
        <v>83</v>
      </c>
      <c r="AY303" s="157" t="s">
        <v>112</v>
      </c>
    </row>
    <row r="304" spans="2:65" s="1" customFormat="1" ht="16.5" customHeight="1">
      <c r="B304" s="31"/>
      <c r="C304" s="128" t="s">
        <v>291</v>
      </c>
      <c r="D304" s="128" t="s">
        <v>115</v>
      </c>
      <c r="E304" s="129" t="s">
        <v>292</v>
      </c>
      <c r="F304" s="130" t="s">
        <v>293</v>
      </c>
      <c r="G304" s="131" t="s">
        <v>140</v>
      </c>
      <c r="H304" s="132">
        <v>1</v>
      </c>
      <c r="I304" s="133"/>
      <c r="J304" s="134">
        <f>ROUND(I304*H304,2)</f>
        <v>0</v>
      </c>
      <c r="K304" s="135"/>
      <c r="L304" s="31"/>
      <c r="M304" s="136" t="s">
        <v>1</v>
      </c>
      <c r="N304" s="137" t="s">
        <v>40</v>
      </c>
      <c r="P304" s="138">
        <f>O304*H304</f>
        <v>0</v>
      </c>
      <c r="Q304" s="138">
        <v>0</v>
      </c>
      <c r="R304" s="138">
        <f>Q304*H304</f>
        <v>0</v>
      </c>
      <c r="S304" s="138">
        <v>0</v>
      </c>
      <c r="T304" s="139">
        <f>S304*H304</f>
        <v>0</v>
      </c>
      <c r="AR304" s="140" t="s">
        <v>119</v>
      </c>
      <c r="AT304" s="140" t="s">
        <v>115</v>
      </c>
      <c r="AU304" s="140" t="s">
        <v>85</v>
      </c>
      <c r="AY304" s="16" t="s">
        <v>112</v>
      </c>
      <c r="BE304" s="141">
        <f>IF(N304="základní",J304,0)</f>
        <v>0</v>
      </c>
      <c r="BF304" s="141">
        <f>IF(N304="snížená",J304,0)</f>
        <v>0</v>
      </c>
      <c r="BG304" s="141">
        <f>IF(N304="zákl. přenesená",J304,0)</f>
        <v>0</v>
      </c>
      <c r="BH304" s="141">
        <f>IF(N304="sníž. přenesená",J304,0)</f>
        <v>0</v>
      </c>
      <c r="BI304" s="141">
        <f>IF(N304="nulová",J304,0)</f>
        <v>0</v>
      </c>
      <c r="BJ304" s="16" t="s">
        <v>83</v>
      </c>
      <c r="BK304" s="141">
        <f>ROUND(I304*H304,2)</f>
        <v>0</v>
      </c>
      <c r="BL304" s="16" t="s">
        <v>119</v>
      </c>
      <c r="BM304" s="140" t="s">
        <v>294</v>
      </c>
    </row>
    <row r="305" spans="2:65" s="12" customFormat="1">
      <c r="B305" s="142"/>
      <c r="D305" s="143" t="s">
        <v>121</v>
      </c>
      <c r="E305" s="144" t="s">
        <v>1</v>
      </c>
      <c r="F305" s="145" t="s">
        <v>144</v>
      </c>
      <c r="H305" s="144" t="s">
        <v>1</v>
      </c>
      <c r="I305" s="146"/>
      <c r="L305" s="142"/>
      <c r="M305" s="147"/>
      <c r="T305" s="148"/>
      <c r="AT305" s="144" t="s">
        <v>121</v>
      </c>
      <c r="AU305" s="144" t="s">
        <v>85</v>
      </c>
      <c r="AV305" s="12" t="s">
        <v>83</v>
      </c>
      <c r="AW305" s="12" t="s">
        <v>32</v>
      </c>
      <c r="AX305" s="12" t="s">
        <v>75</v>
      </c>
      <c r="AY305" s="144" t="s">
        <v>112</v>
      </c>
    </row>
    <row r="306" spans="2:65" s="13" customFormat="1">
      <c r="B306" s="149"/>
      <c r="D306" s="143" t="s">
        <v>121</v>
      </c>
      <c r="E306" s="150" t="s">
        <v>1</v>
      </c>
      <c r="F306" s="151" t="s">
        <v>83</v>
      </c>
      <c r="H306" s="152">
        <v>1</v>
      </c>
      <c r="I306" s="153"/>
      <c r="L306" s="149"/>
      <c r="M306" s="154"/>
      <c r="T306" s="155"/>
      <c r="AT306" s="150" t="s">
        <v>121</v>
      </c>
      <c r="AU306" s="150" t="s">
        <v>85</v>
      </c>
      <c r="AV306" s="13" t="s">
        <v>85</v>
      </c>
      <c r="AW306" s="13" t="s">
        <v>32</v>
      </c>
      <c r="AX306" s="13" t="s">
        <v>75</v>
      </c>
      <c r="AY306" s="150" t="s">
        <v>112</v>
      </c>
    </row>
    <row r="307" spans="2:65" s="14" customFormat="1">
      <c r="B307" s="156"/>
      <c r="D307" s="143" t="s">
        <v>121</v>
      </c>
      <c r="E307" s="157" t="s">
        <v>1</v>
      </c>
      <c r="F307" s="158" t="s">
        <v>125</v>
      </c>
      <c r="H307" s="159">
        <v>1</v>
      </c>
      <c r="I307" s="160"/>
      <c r="L307" s="156"/>
      <c r="M307" s="161"/>
      <c r="T307" s="162"/>
      <c r="AT307" s="157" t="s">
        <v>121</v>
      </c>
      <c r="AU307" s="157" t="s">
        <v>85</v>
      </c>
      <c r="AV307" s="14" t="s">
        <v>119</v>
      </c>
      <c r="AW307" s="14" t="s">
        <v>32</v>
      </c>
      <c r="AX307" s="14" t="s">
        <v>83</v>
      </c>
      <c r="AY307" s="157" t="s">
        <v>112</v>
      </c>
    </row>
    <row r="308" spans="2:65" s="1" customFormat="1" ht="16.5" customHeight="1">
      <c r="B308" s="31"/>
      <c r="C308" s="128" t="s">
        <v>295</v>
      </c>
      <c r="D308" s="128" t="s">
        <v>115</v>
      </c>
      <c r="E308" s="129" t="s">
        <v>296</v>
      </c>
      <c r="F308" s="130" t="s">
        <v>297</v>
      </c>
      <c r="G308" s="131" t="s">
        <v>298</v>
      </c>
      <c r="H308" s="132">
        <v>8</v>
      </c>
      <c r="I308" s="133"/>
      <c r="J308" s="134">
        <f>ROUND(I308*H308,2)</f>
        <v>0</v>
      </c>
      <c r="K308" s="135"/>
      <c r="L308" s="31"/>
      <c r="M308" s="136" t="s">
        <v>1</v>
      </c>
      <c r="N308" s="137" t="s">
        <v>40</v>
      </c>
      <c r="P308" s="138">
        <f>O308*H308</f>
        <v>0</v>
      </c>
      <c r="Q308" s="138">
        <v>0</v>
      </c>
      <c r="R308" s="138">
        <f>Q308*H308</f>
        <v>0</v>
      </c>
      <c r="S308" s="138">
        <v>0</v>
      </c>
      <c r="T308" s="139">
        <f>S308*H308</f>
        <v>0</v>
      </c>
      <c r="AR308" s="140" t="s">
        <v>119</v>
      </c>
      <c r="AT308" s="140" t="s">
        <v>115</v>
      </c>
      <c r="AU308" s="140" t="s">
        <v>85</v>
      </c>
      <c r="AY308" s="16" t="s">
        <v>112</v>
      </c>
      <c r="BE308" s="141">
        <f>IF(N308="základní",J308,0)</f>
        <v>0</v>
      </c>
      <c r="BF308" s="141">
        <f>IF(N308="snížená",J308,0)</f>
        <v>0</v>
      </c>
      <c r="BG308" s="141">
        <f>IF(N308="zákl. přenesená",J308,0)</f>
        <v>0</v>
      </c>
      <c r="BH308" s="141">
        <f>IF(N308="sníž. přenesená",J308,0)</f>
        <v>0</v>
      </c>
      <c r="BI308" s="141">
        <f>IF(N308="nulová",J308,0)</f>
        <v>0</v>
      </c>
      <c r="BJ308" s="16" t="s">
        <v>83</v>
      </c>
      <c r="BK308" s="141">
        <f>ROUND(I308*H308,2)</f>
        <v>0</v>
      </c>
      <c r="BL308" s="16" t="s">
        <v>119</v>
      </c>
      <c r="BM308" s="140" t="s">
        <v>299</v>
      </c>
    </row>
    <row r="309" spans="2:65" s="12" customFormat="1">
      <c r="B309" s="142"/>
      <c r="D309" s="143" t="s">
        <v>121</v>
      </c>
      <c r="E309" s="144" t="s">
        <v>1</v>
      </c>
      <c r="F309" s="145" t="s">
        <v>144</v>
      </c>
      <c r="H309" s="144" t="s">
        <v>1</v>
      </c>
      <c r="I309" s="146"/>
      <c r="L309" s="142"/>
      <c r="M309" s="147"/>
      <c r="T309" s="148"/>
      <c r="AT309" s="144" t="s">
        <v>121</v>
      </c>
      <c r="AU309" s="144" t="s">
        <v>85</v>
      </c>
      <c r="AV309" s="12" t="s">
        <v>83</v>
      </c>
      <c r="AW309" s="12" t="s">
        <v>32</v>
      </c>
      <c r="AX309" s="12" t="s">
        <v>75</v>
      </c>
      <c r="AY309" s="144" t="s">
        <v>112</v>
      </c>
    </row>
    <row r="310" spans="2:65" s="13" customFormat="1">
      <c r="B310" s="149"/>
      <c r="D310" s="143" t="s">
        <v>121</v>
      </c>
      <c r="E310" s="150" t="s">
        <v>1</v>
      </c>
      <c r="F310" s="151" t="s">
        <v>128</v>
      </c>
      <c r="H310" s="152">
        <v>8</v>
      </c>
      <c r="I310" s="153"/>
      <c r="L310" s="149"/>
      <c r="M310" s="154"/>
      <c r="T310" s="155"/>
      <c r="AT310" s="150" t="s">
        <v>121</v>
      </c>
      <c r="AU310" s="150" t="s">
        <v>85</v>
      </c>
      <c r="AV310" s="13" t="s">
        <v>85</v>
      </c>
      <c r="AW310" s="13" t="s">
        <v>32</v>
      </c>
      <c r="AX310" s="13" t="s">
        <v>75</v>
      </c>
      <c r="AY310" s="150" t="s">
        <v>112</v>
      </c>
    </row>
    <row r="311" spans="2:65" s="14" customFormat="1">
      <c r="B311" s="156"/>
      <c r="D311" s="143" t="s">
        <v>121</v>
      </c>
      <c r="E311" s="157" t="s">
        <v>1</v>
      </c>
      <c r="F311" s="158" t="s">
        <v>125</v>
      </c>
      <c r="H311" s="159">
        <v>8</v>
      </c>
      <c r="I311" s="160"/>
      <c r="L311" s="156"/>
      <c r="M311" s="161"/>
      <c r="T311" s="162"/>
      <c r="AT311" s="157" t="s">
        <v>121</v>
      </c>
      <c r="AU311" s="157" t="s">
        <v>85</v>
      </c>
      <c r="AV311" s="14" t="s">
        <v>119</v>
      </c>
      <c r="AW311" s="14" t="s">
        <v>32</v>
      </c>
      <c r="AX311" s="14" t="s">
        <v>83</v>
      </c>
      <c r="AY311" s="157" t="s">
        <v>112</v>
      </c>
    </row>
    <row r="312" spans="2:65" s="1" customFormat="1" ht="16.5" customHeight="1">
      <c r="B312" s="31"/>
      <c r="C312" s="128" t="s">
        <v>300</v>
      </c>
      <c r="D312" s="128" t="s">
        <v>115</v>
      </c>
      <c r="E312" s="129" t="s">
        <v>301</v>
      </c>
      <c r="F312" s="130" t="s">
        <v>302</v>
      </c>
      <c r="G312" s="131" t="s">
        <v>140</v>
      </c>
      <c r="H312" s="132">
        <v>1</v>
      </c>
      <c r="I312" s="133"/>
      <c r="J312" s="134">
        <f>ROUND(I312*H312,2)</f>
        <v>0</v>
      </c>
      <c r="K312" s="135"/>
      <c r="L312" s="31"/>
      <c r="M312" s="136" t="s">
        <v>1</v>
      </c>
      <c r="N312" s="137" t="s">
        <v>40</v>
      </c>
      <c r="P312" s="138">
        <f>O312*H312</f>
        <v>0</v>
      </c>
      <c r="Q312" s="138">
        <v>0</v>
      </c>
      <c r="R312" s="138">
        <f>Q312*H312</f>
        <v>0</v>
      </c>
      <c r="S312" s="138">
        <v>0</v>
      </c>
      <c r="T312" s="139">
        <f>S312*H312</f>
        <v>0</v>
      </c>
      <c r="AR312" s="140" t="s">
        <v>119</v>
      </c>
      <c r="AT312" s="140" t="s">
        <v>115</v>
      </c>
      <c r="AU312" s="140" t="s">
        <v>85</v>
      </c>
      <c r="AY312" s="16" t="s">
        <v>112</v>
      </c>
      <c r="BE312" s="141">
        <f>IF(N312="základní",J312,0)</f>
        <v>0</v>
      </c>
      <c r="BF312" s="141">
        <f>IF(N312="snížená",J312,0)</f>
        <v>0</v>
      </c>
      <c r="BG312" s="141">
        <f>IF(N312="zákl. přenesená",J312,0)</f>
        <v>0</v>
      </c>
      <c r="BH312" s="141">
        <f>IF(N312="sníž. přenesená",J312,0)</f>
        <v>0</v>
      </c>
      <c r="BI312" s="141">
        <f>IF(N312="nulová",J312,0)</f>
        <v>0</v>
      </c>
      <c r="BJ312" s="16" t="s">
        <v>83</v>
      </c>
      <c r="BK312" s="141">
        <f>ROUND(I312*H312,2)</f>
        <v>0</v>
      </c>
      <c r="BL312" s="16" t="s">
        <v>119</v>
      </c>
      <c r="BM312" s="140" t="s">
        <v>303</v>
      </c>
    </row>
    <row r="313" spans="2:65" s="12" customFormat="1">
      <c r="B313" s="142"/>
      <c r="D313" s="143" t="s">
        <v>121</v>
      </c>
      <c r="E313" s="144" t="s">
        <v>1</v>
      </c>
      <c r="F313" s="145" t="s">
        <v>144</v>
      </c>
      <c r="H313" s="144" t="s">
        <v>1</v>
      </c>
      <c r="I313" s="146"/>
      <c r="L313" s="142"/>
      <c r="M313" s="147"/>
      <c r="T313" s="148"/>
      <c r="AT313" s="144" t="s">
        <v>121</v>
      </c>
      <c r="AU313" s="144" t="s">
        <v>85</v>
      </c>
      <c r="AV313" s="12" t="s">
        <v>83</v>
      </c>
      <c r="AW313" s="12" t="s">
        <v>32</v>
      </c>
      <c r="AX313" s="12" t="s">
        <v>75</v>
      </c>
      <c r="AY313" s="144" t="s">
        <v>112</v>
      </c>
    </row>
    <row r="314" spans="2:65" s="13" customFormat="1">
      <c r="B314" s="149"/>
      <c r="D314" s="143" t="s">
        <v>121</v>
      </c>
      <c r="E314" s="150" t="s">
        <v>1</v>
      </c>
      <c r="F314" s="151" t="s">
        <v>83</v>
      </c>
      <c r="H314" s="152">
        <v>1</v>
      </c>
      <c r="I314" s="153"/>
      <c r="L314" s="149"/>
      <c r="M314" s="154"/>
      <c r="T314" s="155"/>
      <c r="AT314" s="150" t="s">
        <v>121</v>
      </c>
      <c r="AU314" s="150" t="s">
        <v>85</v>
      </c>
      <c r="AV314" s="13" t="s">
        <v>85</v>
      </c>
      <c r="AW314" s="13" t="s">
        <v>32</v>
      </c>
      <c r="AX314" s="13" t="s">
        <v>75</v>
      </c>
      <c r="AY314" s="150" t="s">
        <v>112</v>
      </c>
    </row>
    <row r="315" spans="2:65" s="14" customFormat="1">
      <c r="B315" s="156"/>
      <c r="D315" s="143" t="s">
        <v>121</v>
      </c>
      <c r="E315" s="157" t="s">
        <v>1</v>
      </c>
      <c r="F315" s="158" t="s">
        <v>125</v>
      </c>
      <c r="H315" s="159">
        <v>1</v>
      </c>
      <c r="I315" s="160"/>
      <c r="L315" s="156"/>
      <c r="M315" s="161"/>
      <c r="T315" s="162"/>
      <c r="AT315" s="157" t="s">
        <v>121</v>
      </c>
      <c r="AU315" s="157" t="s">
        <v>85</v>
      </c>
      <c r="AV315" s="14" t="s">
        <v>119</v>
      </c>
      <c r="AW315" s="14" t="s">
        <v>32</v>
      </c>
      <c r="AX315" s="14" t="s">
        <v>83</v>
      </c>
      <c r="AY315" s="157" t="s">
        <v>112</v>
      </c>
    </row>
    <row r="316" spans="2:65" s="1" customFormat="1" ht="21.75" customHeight="1">
      <c r="B316" s="31"/>
      <c r="C316" s="128" t="s">
        <v>304</v>
      </c>
      <c r="D316" s="128" t="s">
        <v>115</v>
      </c>
      <c r="E316" s="129" t="s">
        <v>305</v>
      </c>
      <c r="F316" s="130" t="s">
        <v>306</v>
      </c>
      <c r="G316" s="131" t="s">
        <v>248</v>
      </c>
      <c r="H316" s="132">
        <v>40</v>
      </c>
      <c r="I316" s="133"/>
      <c r="J316" s="134">
        <f>ROUND(I316*H316,2)</f>
        <v>0</v>
      </c>
      <c r="K316" s="135"/>
      <c r="L316" s="31"/>
      <c r="M316" s="136" t="s">
        <v>1</v>
      </c>
      <c r="N316" s="137" t="s">
        <v>40</v>
      </c>
      <c r="P316" s="138">
        <f>O316*H316</f>
        <v>0</v>
      </c>
      <c r="Q316" s="138">
        <v>0</v>
      </c>
      <c r="R316" s="138">
        <f>Q316*H316</f>
        <v>0</v>
      </c>
      <c r="S316" s="138">
        <v>0</v>
      </c>
      <c r="T316" s="139">
        <f>S316*H316</f>
        <v>0</v>
      </c>
      <c r="AR316" s="140" t="s">
        <v>119</v>
      </c>
      <c r="AT316" s="140" t="s">
        <v>115</v>
      </c>
      <c r="AU316" s="140" t="s">
        <v>85</v>
      </c>
      <c r="AY316" s="16" t="s">
        <v>112</v>
      </c>
      <c r="BE316" s="141">
        <f>IF(N316="základní",J316,0)</f>
        <v>0</v>
      </c>
      <c r="BF316" s="141">
        <f>IF(N316="snížená",J316,0)</f>
        <v>0</v>
      </c>
      <c r="BG316" s="141">
        <f>IF(N316="zákl. přenesená",J316,0)</f>
        <v>0</v>
      </c>
      <c r="BH316" s="141">
        <f>IF(N316="sníž. přenesená",J316,0)</f>
        <v>0</v>
      </c>
      <c r="BI316" s="141">
        <f>IF(N316="nulová",J316,0)</f>
        <v>0</v>
      </c>
      <c r="BJ316" s="16" t="s">
        <v>83</v>
      </c>
      <c r="BK316" s="141">
        <f>ROUND(I316*H316,2)</f>
        <v>0</v>
      </c>
      <c r="BL316" s="16" t="s">
        <v>119</v>
      </c>
      <c r="BM316" s="140" t="s">
        <v>307</v>
      </c>
    </row>
    <row r="317" spans="2:65" s="12" customFormat="1">
      <c r="B317" s="142"/>
      <c r="D317" s="143" t="s">
        <v>121</v>
      </c>
      <c r="E317" s="144" t="s">
        <v>1</v>
      </c>
      <c r="F317" s="145" t="s">
        <v>144</v>
      </c>
      <c r="H317" s="144" t="s">
        <v>1</v>
      </c>
      <c r="I317" s="146"/>
      <c r="L317" s="142"/>
      <c r="M317" s="147"/>
      <c r="T317" s="148"/>
      <c r="AT317" s="144" t="s">
        <v>121</v>
      </c>
      <c r="AU317" s="144" t="s">
        <v>85</v>
      </c>
      <c r="AV317" s="12" t="s">
        <v>83</v>
      </c>
      <c r="AW317" s="12" t="s">
        <v>32</v>
      </c>
      <c r="AX317" s="12" t="s">
        <v>75</v>
      </c>
      <c r="AY317" s="144" t="s">
        <v>112</v>
      </c>
    </row>
    <row r="318" spans="2:65" s="13" customFormat="1">
      <c r="B318" s="149"/>
      <c r="D318" s="143" t="s">
        <v>121</v>
      </c>
      <c r="E318" s="150" t="s">
        <v>1</v>
      </c>
      <c r="F318" s="151" t="s">
        <v>308</v>
      </c>
      <c r="H318" s="152">
        <v>40</v>
      </c>
      <c r="I318" s="153"/>
      <c r="L318" s="149"/>
      <c r="M318" s="154"/>
      <c r="T318" s="155"/>
      <c r="AT318" s="150" t="s">
        <v>121</v>
      </c>
      <c r="AU318" s="150" t="s">
        <v>85</v>
      </c>
      <c r="AV318" s="13" t="s">
        <v>85</v>
      </c>
      <c r="AW318" s="13" t="s">
        <v>32</v>
      </c>
      <c r="AX318" s="13" t="s">
        <v>75</v>
      </c>
      <c r="AY318" s="150" t="s">
        <v>112</v>
      </c>
    </row>
    <row r="319" spans="2:65" s="14" customFormat="1">
      <c r="B319" s="156"/>
      <c r="D319" s="143" t="s">
        <v>121</v>
      </c>
      <c r="E319" s="157" t="s">
        <v>1</v>
      </c>
      <c r="F319" s="158" t="s">
        <v>125</v>
      </c>
      <c r="H319" s="159">
        <v>40</v>
      </c>
      <c r="I319" s="160"/>
      <c r="L319" s="156"/>
      <c r="M319" s="161"/>
      <c r="T319" s="162"/>
      <c r="AT319" s="157" t="s">
        <v>121</v>
      </c>
      <c r="AU319" s="157" t="s">
        <v>85</v>
      </c>
      <c r="AV319" s="14" t="s">
        <v>119</v>
      </c>
      <c r="AW319" s="14" t="s">
        <v>32</v>
      </c>
      <c r="AX319" s="14" t="s">
        <v>83</v>
      </c>
      <c r="AY319" s="157" t="s">
        <v>112</v>
      </c>
    </row>
    <row r="320" spans="2:65" s="1" customFormat="1" ht="21.75" customHeight="1">
      <c r="B320" s="31"/>
      <c r="C320" s="128" t="s">
        <v>251</v>
      </c>
      <c r="D320" s="128" t="s">
        <v>115</v>
      </c>
      <c r="E320" s="129" t="s">
        <v>309</v>
      </c>
      <c r="F320" s="130" t="s">
        <v>310</v>
      </c>
      <c r="G320" s="131" t="s">
        <v>118</v>
      </c>
      <c r="H320" s="132">
        <v>1</v>
      </c>
      <c r="I320" s="133"/>
      <c r="J320" s="134">
        <f>ROUND(I320*H320,2)</f>
        <v>0</v>
      </c>
      <c r="K320" s="135"/>
      <c r="L320" s="31"/>
      <c r="M320" s="136" t="s">
        <v>1</v>
      </c>
      <c r="N320" s="137" t="s">
        <v>40</v>
      </c>
      <c r="P320" s="138">
        <f>O320*H320</f>
        <v>0</v>
      </c>
      <c r="Q320" s="138">
        <v>0</v>
      </c>
      <c r="R320" s="138">
        <f>Q320*H320</f>
        <v>0</v>
      </c>
      <c r="S320" s="138">
        <v>0</v>
      </c>
      <c r="T320" s="139">
        <f>S320*H320</f>
        <v>0</v>
      </c>
      <c r="AR320" s="140" t="s">
        <v>119</v>
      </c>
      <c r="AT320" s="140" t="s">
        <v>115</v>
      </c>
      <c r="AU320" s="140" t="s">
        <v>85</v>
      </c>
      <c r="AY320" s="16" t="s">
        <v>112</v>
      </c>
      <c r="BE320" s="141">
        <f>IF(N320="základní",J320,0)</f>
        <v>0</v>
      </c>
      <c r="BF320" s="141">
        <f>IF(N320="snížená",J320,0)</f>
        <v>0</v>
      </c>
      <c r="BG320" s="141">
        <f>IF(N320="zákl. přenesená",J320,0)</f>
        <v>0</v>
      </c>
      <c r="BH320" s="141">
        <f>IF(N320="sníž. přenesená",J320,0)</f>
        <v>0</v>
      </c>
      <c r="BI320" s="141">
        <f>IF(N320="nulová",J320,0)</f>
        <v>0</v>
      </c>
      <c r="BJ320" s="16" t="s">
        <v>83</v>
      </c>
      <c r="BK320" s="141">
        <f>ROUND(I320*H320,2)</f>
        <v>0</v>
      </c>
      <c r="BL320" s="16" t="s">
        <v>119</v>
      </c>
      <c r="BM320" s="140" t="s">
        <v>311</v>
      </c>
    </row>
    <row r="321" spans="2:65" s="12" customFormat="1">
      <c r="B321" s="142"/>
      <c r="D321" s="143" t="s">
        <v>121</v>
      </c>
      <c r="E321" s="144" t="s">
        <v>1</v>
      </c>
      <c r="F321" s="145" t="s">
        <v>144</v>
      </c>
      <c r="H321" s="144" t="s">
        <v>1</v>
      </c>
      <c r="I321" s="146"/>
      <c r="L321" s="142"/>
      <c r="M321" s="147"/>
      <c r="T321" s="148"/>
      <c r="AT321" s="144" t="s">
        <v>121</v>
      </c>
      <c r="AU321" s="144" t="s">
        <v>85</v>
      </c>
      <c r="AV321" s="12" t="s">
        <v>83</v>
      </c>
      <c r="AW321" s="12" t="s">
        <v>32</v>
      </c>
      <c r="AX321" s="12" t="s">
        <v>75</v>
      </c>
      <c r="AY321" s="144" t="s">
        <v>112</v>
      </c>
    </row>
    <row r="322" spans="2:65" s="12" customFormat="1" ht="40.799999999999997">
      <c r="B322" s="142"/>
      <c r="D322" s="143" t="s">
        <v>121</v>
      </c>
      <c r="E322" s="144"/>
      <c r="F322" s="145" t="s">
        <v>432</v>
      </c>
      <c r="H322" s="144"/>
      <c r="I322" s="146"/>
      <c r="L322" s="142"/>
      <c r="M322" s="147"/>
      <c r="T322" s="148"/>
      <c r="AT322" s="144"/>
      <c r="AU322" s="144"/>
      <c r="AY322" s="144"/>
    </row>
    <row r="323" spans="2:65" s="13" customFormat="1">
      <c r="B323" s="149"/>
      <c r="D323" s="143" t="s">
        <v>121</v>
      </c>
      <c r="E323" s="150" t="s">
        <v>1</v>
      </c>
      <c r="F323" s="151" t="s">
        <v>83</v>
      </c>
      <c r="H323" s="152">
        <v>1</v>
      </c>
      <c r="I323" s="153"/>
      <c r="L323" s="149"/>
      <c r="M323" s="154"/>
      <c r="T323" s="155"/>
      <c r="AT323" s="150" t="s">
        <v>121</v>
      </c>
      <c r="AU323" s="150" t="s">
        <v>85</v>
      </c>
      <c r="AV323" s="13" t="s">
        <v>85</v>
      </c>
      <c r="AW323" s="13" t="s">
        <v>32</v>
      </c>
      <c r="AX323" s="13" t="s">
        <v>75</v>
      </c>
      <c r="AY323" s="150" t="s">
        <v>112</v>
      </c>
    </row>
    <row r="324" spans="2:65" s="14" customFormat="1">
      <c r="B324" s="156"/>
      <c r="D324" s="143" t="s">
        <v>121</v>
      </c>
      <c r="E324" s="157" t="s">
        <v>1</v>
      </c>
      <c r="F324" s="158" t="s">
        <v>125</v>
      </c>
      <c r="H324" s="159">
        <v>1</v>
      </c>
      <c r="I324" s="160"/>
      <c r="L324" s="156"/>
      <c r="M324" s="161"/>
      <c r="T324" s="162"/>
      <c r="AT324" s="157" t="s">
        <v>121</v>
      </c>
      <c r="AU324" s="157" t="s">
        <v>85</v>
      </c>
      <c r="AV324" s="14" t="s">
        <v>119</v>
      </c>
      <c r="AW324" s="14" t="s">
        <v>32</v>
      </c>
      <c r="AX324" s="14" t="s">
        <v>83</v>
      </c>
      <c r="AY324" s="157" t="s">
        <v>112</v>
      </c>
    </row>
    <row r="325" spans="2:65" s="1" customFormat="1" ht="16.5" customHeight="1">
      <c r="B325" s="31"/>
      <c r="C325" s="163" t="s">
        <v>312</v>
      </c>
      <c r="D325" s="163" t="s">
        <v>109</v>
      </c>
      <c r="E325" s="164" t="s">
        <v>313</v>
      </c>
      <c r="F325" s="165" t="s">
        <v>314</v>
      </c>
      <c r="G325" s="166" t="s">
        <v>140</v>
      </c>
      <c r="H325" s="167">
        <v>2</v>
      </c>
      <c r="I325" s="168"/>
      <c r="J325" s="169">
        <f>ROUND(I325*H325,2)</f>
        <v>0</v>
      </c>
      <c r="K325" s="170"/>
      <c r="L325" s="171"/>
      <c r="M325" s="172" t="s">
        <v>1</v>
      </c>
      <c r="N325" s="173" t="s">
        <v>40</v>
      </c>
      <c r="P325" s="138">
        <f>O325*H325</f>
        <v>0</v>
      </c>
      <c r="Q325" s="138">
        <v>0</v>
      </c>
      <c r="R325" s="138">
        <f>Q325*H325</f>
        <v>0</v>
      </c>
      <c r="S325" s="138">
        <v>0</v>
      </c>
      <c r="T325" s="139">
        <f>S325*H325</f>
        <v>0</v>
      </c>
      <c r="AR325" s="140" t="s">
        <v>128</v>
      </c>
      <c r="AT325" s="140" t="s">
        <v>109</v>
      </c>
      <c r="AU325" s="140" t="s">
        <v>85</v>
      </c>
      <c r="AY325" s="16" t="s">
        <v>112</v>
      </c>
      <c r="BE325" s="141">
        <f>IF(N325="základní",J325,0)</f>
        <v>0</v>
      </c>
      <c r="BF325" s="141">
        <f>IF(N325="snížená",J325,0)</f>
        <v>0</v>
      </c>
      <c r="BG325" s="141">
        <f>IF(N325="zákl. přenesená",J325,0)</f>
        <v>0</v>
      </c>
      <c r="BH325" s="141">
        <f>IF(N325="sníž. přenesená",J325,0)</f>
        <v>0</v>
      </c>
      <c r="BI325" s="141">
        <f>IF(N325="nulová",J325,0)</f>
        <v>0</v>
      </c>
      <c r="BJ325" s="16" t="s">
        <v>83</v>
      </c>
      <c r="BK325" s="141">
        <f>ROUND(I325*H325,2)</f>
        <v>0</v>
      </c>
      <c r="BL325" s="16" t="s">
        <v>119</v>
      </c>
      <c r="BM325" s="140" t="s">
        <v>315</v>
      </c>
    </row>
    <row r="326" spans="2:65" s="12" customFormat="1">
      <c r="B326" s="142"/>
      <c r="D326" s="143" t="s">
        <v>121</v>
      </c>
      <c r="E326" s="144" t="s">
        <v>1</v>
      </c>
      <c r="F326" s="145" t="s">
        <v>316</v>
      </c>
      <c r="H326" s="144" t="s">
        <v>1</v>
      </c>
      <c r="I326" s="146"/>
      <c r="L326" s="142"/>
      <c r="M326" s="147"/>
      <c r="T326" s="148"/>
      <c r="AT326" s="144" t="s">
        <v>121</v>
      </c>
      <c r="AU326" s="144" t="s">
        <v>85</v>
      </c>
      <c r="AV326" s="12" t="s">
        <v>83</v>
      </c>
      <c r="AW326" s="12" t="s">
        <v>32</v>
      </c>
      <c r="AX326" s="12" t="s">
        <v>75</v>
      </c>
      <c r="AY326" s="144" t="s">
        <v>112</v>
      </c>
    </row>
    <row r="327" spans="2:65" s="12" customFormat="1">
      <c r="B327" s="142"/>
      <c r="D327" s="143" t="s">
        <v>121</v>
      </c>
      <c r="E327" s="144" t="s">
        <v>1</v>
      </c>
      <c r="F327" s="145" t="s">
        <v>144</v>
      </c>
      <c r="H327" s="144" t="s">
        <v>1</v>
      </c>
      <c r="I327" s="146"/>
      <c r="L327" s="142"/>
      <c r="M327" s="147"/>
      <c r="T327" s="148"/>
      <c r="AT327" s="144" t="s">
        <v>121</v>
      </c>
      <c r="AU327" s="144" t="s">
        <v>85</v>
      </c>
      <c r="AV327" s="12" t="s">
        <v>83</v>
      </c>
      <c r="AW327" s="12" t="s">
        <v>32</v>
      </c>
      <c r="AX327" s="12" t="s">
        <v>75</v>
      </c>
      <c r="AY327" s="144" t="s">
        <v>112</v>
      </c>
    </row>
    <row r="328" spans="2:65" s="13" customFormat="1">
      <c r="B328" s="149"/>
      <c r="D328" s="143" t="s">
        <v>121</v>
      </c>
      <c r="E328" s="150" t="s">
        <v>1</v>
      </c>
      <c r="F328" s="151" t="s">
        <v>85</v>
      </c>
      <c r="H328" s="152">
        <v>2</v>
      </c>
      <c r="I328" s="153"/>
      <c r="L328" s="149"/>
      <c r="M328" s="154"/>
      <c r="T328" s="155"/>
      <c r="AT328" s="150" t="s">
        <v>121</v>
      </c>
      <c r="AU328" s="150" t="s">
        <v>85</v>
      </c>
      <c r="AV328" s="13" t="s">
        <v>85</v>
      </c>
      <c r="AW328" s="13" t="s">
        <v>32</v>
      </c>
      <c r="AX328" s="13" t="s">
        <v>75</v>
      </c>
      <c r="AY328" s="150" t="s">
        <v>112</v>
      </c>
    </row>
    <row r="329" spans="2:65" s="14" customFormat="1">
      <c r="B329" s="156"/>
      <c r="D329" s="143" t="s">
        <v>121</v>
      </c>
      <c r="E329" s="157" t="s">
        <v>1</v>
      </c>
      <c r="F329" s="158" t="s">
        <v>125</v>
      </c>
      <c r="H329" s="159">
        <v>2</v>
      </c>
      <c r="I329" s="160"/>
      <c r="L329" s="156"/>
      <c r="M329" s="161"/>
      <c r="T329" s="162"/>
      <c r="AT329" s="157" t="s">
        <v>121</v>
      </c>
      <c r="AU329" s="157" t="s">
        <v>85</v>
      </c>
      <c r="AV329" s="14" t="s">
        <v>119</v>
      </c>
      <c r="AW329" s="14" t="s">
        <v>32</v>
      </c>
      <c r="AX329" s="14" t="s">
        <v>83</v>
      </c>
      <c r="AY329" s="157" t="s">
        <v>112</v>
      </c>
    </row>
    <row r="330" spans="2:65" s="1" customFormat="1" ht="16.5" customHeight="1">
      <c r="B330" s="31"/>
      <c r="C330" s="128" t="s">
        <v>317</v>
      </c>
      <c r="D330" s="128" t="s">
        <v>115</v>
      </c>
      <c r="E330" s="129" t="s">
        <v>318</v>
      </c>
      <c r="F330" s="130" t="s">
        <v>319</v>
      </c>
      <c r="G330" s="131" t="s">
        <v>140</v>
      </c>
      <c r="H330" s="132">
        <v>2</v>
      </c>
      <c r="I330" s="133"/>
      <c r="J330" s="134">
        <f>ROUND(I330*H330,2)</f>
        <v>0</v>
      </c>
      <c r="K330" s="135"/>
      <c r="L330" s="31"/>
      <c r="M330" s="136" t="s">
        <v>1</v>
      </c>
      <c r="N330" s="137" t="s">
        <v>40</v>
      </c>
      <c r="P330" s="138">
        <f>O330*H330</f>
        <v>0</v>
      </c>
      <c r="Q330" s="138">
        <v>0</v>
      </c>
      <c r="R330" s="138">
        <f>Q330*H330</f>
        <v>0</v>
      </c>
      <c r="S330" s="138">
        <v>0</v>
      </c>
      <c r="T330" s="139">
        <f>S330*H330</f>
        <v>0</v>
      </c>
      <c r="AR330" s="140" t="s">
        <v>119</v>
      </c>
      <c r="AT330" s="140" t="s">
        <v>115</v>
      </c>
      <c r="AU330" s="140" t="s">
        <v>85</v>
      </c>
      <c r="AY330" s="16" t="s">
        <v>112</v>
      </c>
      <c r="BE330" s="141">
        <f>IF(N330="základní",J330,0)</f>
        <v>0</v>
      </c>
      <c r="BF330" s="141">
        <f>IF(N330="snížená",J330,0)</f>
        <v>0</v>
      </c>
      <c r="BG330" s="141">
        <f>IF(N330="zákl. přenesená",J330,0)</f>
        <v>0</v>
      </c>
      <c r="BH330" s="141">
        <f>IF(N330="sníž. přenesená",J330,0)</f>
        <v>0</v>
      </c>
      <c r="BI330" s="141">
        <f>IF(N330="nulová",J330,0)</f>
        <v>0</v>
      </c>
      <c r="BJ330" s="16" t="s">
        <v>83</v>
      </c>
      <c r="BK330" s="141">
        <f>ROUND(I330*H330,2)</f>
        <v>0</v>
      </c>
      <c r="BL330" s="16" t="s">
        <v>119</v>
      </c>
      <c r="BM330" s="140" t="s">
        <v>320</v>
      </c>
    </row>
    <row r="331" spans="2:65" s="12" customFormat="1" ht="30.6">
      <c r="B331" s="142"/>
      <c r="D331" s="143" t="s">
        <v>121</v>
      </c>
      <c r="E331" s="144" t="s">
        <v>1</v>
      </c>
      <c r="F331" s="145" t="s">
        <v>321</v>
      </c>
      <c r="H331" s="144" t="s">
        <v>1</v>
      </c>
      <c r="I331" s="146"/>
      <c r="L331" s="142"/>
      <c r="M331" s="147"/>
      <c r="T331" s="148"/>
      <c r="AT331" s="144" t="s">
        <v>121</v>
      </c>
      <c r="AU331" s="144" t="s">
        <v>85</v>
      </c>
      <c r="AV331" s="12" t="s">
        <v>83</v>
      </c>
      <c r="AW331" s="12" t="s">
        <v>32</v>
      </c>
      <c r="AX331" s="12" t="s">
        <v>75</v>
      </c>
      <c r="AY331" s="144" t="s">
        <v>112</v>
      </c>
    </row>
    <row r="332" spans="2:65" s="12" customFormat="1">
      <c r="B332" s="142"/>
      <c r="D332" s="143" t="s">
        <v>121</v>
      </c>
      <c r="E332" s="144" t="s">
        <v>1</v>
      </c>
      <c r="F332" s="145" t="s">
        <v>322</v>
      </c>
      <c r="H332" s="144" t="s">
        <v>1</v>
      </c>
      <c r="I332" s="146"/>
      <c r="L332" s="142"/>
      <c r="M332" s="147"/>
      <c r="T332" s="148"/>
      <c r="AT332" s="144" t="s">
        <v>121</v>
      </c>
      <c r="AU332" s="144" t="s">
        <v>85</v>
      </c>
      <c r="AV332" s="12" t="s">
        <v>83</v>
      </c>
      <c r="AW332" s="12" t="s">
        <v>32</v>
      </c>
      <c r="AX332" s="12" t="s">
        <v>75</v>
      </c>
      <c r="AY332" s="144" t="s">
        <v>112</v>
      </c>
    </row>
    <row r="333" spans="2:65" s="12" customFormat="1">
      <c r="B333" s="142"/>
      <c r="D333" s="143" t="s">
        <v>121</v>
      </c>
      <c r="E333" s="144" t="s">
        <v>1</v>
      </c>
      <c r="F333" s="145" t="s">
        <v>323</v>
      </c>
      <c r="H333" s="144" t="s">
        <v>1</v>
      </c>
      <c r="I333" s="146"/>
      <c r="L333" s="142"/>
      <c r="M333" s="147"/>
      <c r="T333" s="148"/>
      <c r="AT333" s="144" t="s">
        <v>121</v>
      </c>
      <c r="AU333" s="144" t="s">
        <v>85</v>
      </c>
      <c r="AV333" s="12" t="s">
        <v>83</v>
      </c>
      <c r="AW333" s="12" t="s">
        <v>32</v>
      </c>
      <c r="AX333" s="12" t="s">
        <v>75</v>
      </c>
      <c r="AY333" s="144" t="s">
        <v>112</v>
      </c>
    </row>
    <row r="334" spans="2:65" s="12" customFormat="1">
      <c r="B334" s="142"/>
      <c r="D334" s="143" t="s">
        <v>121</v>
      </c>
      <c r="E334" s="144" t="s">
        <v>1</v>
      </c>
      <c r="F334" s="145" t="s">
        <v>144</v>
      </c>
      <c r="H334" s="144" t="s">
        <v>1</v>
      </c>
      <c r="I334" s="146"/>
      <c r="L334" s="142"/>
      <c r="M334" s="147"/>
      <c r="T334" s="148"/>
      <c r="AT334" s="144" t="s">
        <v>121</v>
      </c>
      <c r="AU334" s="144" t="s">
        <v>85</v>
      </c>
      <c r="AV334" s="12" t="s">
        <v>83</v>
      </c>
      <c r="AW334" s="12" t="s">
        <v>32</v>
      </c>
      <c r="AX334" s="12" t="s">
        <v>75</v>
      </c>
      <c r="AY334" s="144" t="s">
        <v>112</v>
      </c>
    </row>
    <row r="335" spans="2:65" s="13" customFormat="1">
      <c r="B335" s="149"/>
      <c r="D335" s="143" t="s">
        <v>121</v>
      </c>
      <c r="E335" s="150" t="s">
        <v>1</v>
      </c>
      <c r="F335" s="151" t="s">
        <v>83</v>
      </c>
      <c r="H335" s="152">
        <v>1</v>
      </c>
      <c r="I335" s="153"/>
      <c r="L335" s="149"/>
      <c r="M335" s="154"/>
      <c r="T335" s="155"/>
      <c r="AT335" s="150" t="s">
        <v>121</v>
      </c>
      <c r="AU335" s="150" t="s">
        <v>85</v>
      </c>
      <c r="AV335" s="13" t="s">
        <v>85</v>
      </c>
      <c r="AW335" s="13" t="s">
        <v>32</v>
      </c>
      <c r="AX335" s="13" t="s">
        <v>75</v>
      </c>
      <c r="AY335" s="150" t="s">
        <v>112</v>
      </c>
    </row>
    <row r="336" spans="2:65" s="12" customFormat="1">
      <c r="B336" s="142"/>
      <c r="D336" s="143" t="s">
        <v>121</v>
      </c>
      <c r="E336" s="144" t="s">
        <v>1</v>
      </c>
      <c r="F336" s="145" t="s">
        <v>156</v>
      </c>
      <c r="H336" s="144" t="s">
        <v>1</v>
      </c>
      <c r="I336" s="146"/>
      <c r="L336" s="142"/>
      <c r="M336" s="147"/>
      <c r="T336" s="148"/>
      <c r="AT336" s="144" t="s">
        <v>121</v>
      </c>
      <c r="AU336" s="144" t="s">
        <v>85</v>
      </c>
      <c r="AV336" s="12" t="s">
        <v>83</v>
      </c>
      <c r="AW336" s="12" t="s">
        <v>32</v>
      </c>
      <c r="AX336" s="12" t="s">
        <v>75</v>
      </c>
      <c r="AY336" s="144" t="s">
        <v>112</v>
      </c>
    </row>
    <row r="337" spans="2:65" s="13" customFormat="1">
      <c r="B337" s="149"/>
      <c r="D337" s="143" t="s">
        <v>121</v>
      </c>
      <c r="E337" s="150" t="s">
        <v>1</v>
      </c>
      <c r="F337" s="151" t="s">
        <v>83</v>
      </c>
      <c r="H337" s="152">
        <v>1</v>
      </c>
      <c r="I337" s="153"/>
      <c r="L337" s="149"/>
      <c r="M337" s="154"/>
      <c r="T337" s="155"/>
      <c r="AT337" s="150" t="s">
        <v>121</v>
      </c>
      <c r="AU337" s="150" t="s">
        <v>85</v>
      </c>
      <c r="AV337" s="13" t="s">
        <v>85</v>
      </c>
      <c r="AW337" s="13" t="s">
        <v>32</v>
      </c>
      <c r="AX337" s="13" t="s">
        <v>75</v>
      </c>
      <c r="AY337" s="150" t="s">
        <v>112</v>
      </c>
    </row>
    <row r="338" spans="2:65" s="14" customFormat="1">
      <c r="B338" s="156"/>
      <c r="D338" s="143" t="s">
        <v>121</v>
      </c>
      <c r="E338" s="157" t="s">
        <v>1</v>
      </c>
      <c r="F338" s="158" t="s">
        <v>125</v>
      </c>
      <c r="H338" s="159">
        <v>2</v>
      </c>
      <c r="I338" s="160"/>
      <c r="L338" s="156"/>
      <c r="M338" s="161"/>
      <c r="T338" s="162"/>
      <c r="AT338" s="157" t="s">
        <v>121</v>
      </c>
      <c r="AU338" s="157" t="s">
        <v>85</v>
      </c>
      <c r="AV338" s="14" t="s">
        <v>119</v>
      </c>
      <c r="AW338" s="14" t="s">
        <v>32</v>
      </c>
      <c r="AX338" s="14" t="s">
        <v>83</v>
      </c>
      <c r="AY338" s="157" t="s">
        <v>112</v>
      </c>
    </row>
    <row r="339" spans="2:65" s="1" customFormat="1" ht="16.5" customHeight="1">
      <c r="B339" s="31"/>
      <c r="C339" s="128" t="s">
        <v>324</v>
      </c>
      <c r="D339" s="128" t="s">
        <v>115</v>
      </c>
      <c r="E339" s="129" t="s">
        <v>325</v>
      </c>
      <c r="F339" s="130" t="s">
        <v>326</v>
      </c>
      <c r="G339" s="131" t="s">
        <v>140</v>
      </c>
      <c r="H339" s="132">
        <v>1</v>
      </c>
      <c r="I339" s="133"/>
      <c r="J339" s="134">
        <f>ROUND(I339*H339,2)</f>
        <v>0</v>
      </c>
      <c r="K339" s="135"/>
      <c r="L339" s="31"/>
      <c r="M339" s="136" t="s">
        <v>1</v>
      </c>
      <c r="N339" s="137" t="s">
        <v>40</v>
      </c>
      <c r="P339" s="138">
        <f>O339*H339</f>
        <v>0</v>
      </c>
      <c r="Q339" s="138">
        <v>0</v>
      </c>
      <c r="R339" s="138">
        <f>Q339*H339</f>
        <v>0</v>
      </c>
      <c r="S339" s="138">
        <v>0</v>
      </c>
      <c r="T339" s="139">
        <f>S339*H339</f>
        <v>0</v>
      </c>
      <c r="AR339" s="140" t="s">
        <v>119</v>
      </c>
      <c r="AT339" s="140" t="s">
        <v>115</v>
      </c>
      <c r="AU339" s="140" t="s">
        <v>85</v>
      </c>
      <c r="AY339" s="16" t="s">
        <v>112</v>
      </c>
      <c r="BE339" s="141">
        <f>IF(N339="základní",J339,0)</f>
        <v>0</v>
      </c>
      <c r="BF339" s="141">
        <f>IF(N339="snížená",J339,0)</f>
        <v>0</v>
      </c>
      <c r="BG339" s="141">
        <f>IF(N339="zákl. přenesená",J339,0)</f>
        <v>0</v>
      </c>
      <c r="BH339" s="141">
        <f>IF(N339="sníž. přenesená",J339,0)</f>
        <v>0</v>
      </c>
      <c r="BI339" s="141">
        <f>IF(N339="nulová",J339,0)</f>
        <v>0</v>
      </c>
      <c r="BJ339" s="16" t="s">
        <v>83</v>
      </c>
      <c r="BK339" s="141">
        <f>ROUND(I339*H339,2)</f>
        <v>0</v>
      </c>
      <c r="BL339" s="16" t="s">
        <v>119</v>
      </c>
      <c r="BM339" s="140" t="s">
        <v>327</v>
      </c>
    </row>
    <row r="340" spans="2:65" s="12" customFormat="1" ht="30.6">
      <c r="B340" s="142"/>
      <c r="D340" s="143" t="s">
        <v>121</v>
      </c>
      <c r="E340" s="144" t="s">
        <v>1</v>
      </c>
      <c r="F340" s="145" t="s">
        <v>328</v>
      </c>
      <c r="H340" s="144" t="s">
        <v>1</v>
      </c>
      <c r="I340" s="146"/>
      <c r="L340" s="142"/>
      <c r="M340" s="147"/>
      <c r="T340" s="148"/>
      <c r="AT340" s="144" t="s">
        <v>121</v>
      </c>
      <c r="AU340" s="144" t="s">
        <v>85</v>
      </c>
      <c r="AV340" s="12" t="s">
        <v>83</v>
      </c>
      <c r="AW340" s="12" t="s">
        <v>32</v>
      </c>
      <c r="AX340" s="12" t="s">
        <v>75</v>
      </c>
      <c r="AY340" s="144" t="s">
        <v>112</v>
      </c>
    </row>
    <row r="341" spans="2:65" s="12" customFormat="1">
      <c r="B341" s="142"/>
      <c r="D341" s="143" t="s">
        <v>121</v>
      </c>
      <c r="E341" s="144" t="s">
        <v>1</v>
      </c>
      <c r="F341" s="145" t="s">
        <v>156</v>
      </c>
      <c r="H341" s="144" t="s">
        <v>1</v>
      </c>
      <c r="I341" s="146"/>
      <c r="L341" s="142"/>
      <c r="M341" s="147"/>
      <c r="T341" s="148"/>
      <c r="AT341" s="144" t="s">
        <v>121</v>
      </c>
      <c r="AU341" s="144" t="s">
        <v>85</v>
      </c>
      <c r="AV341" s="12" t="s">
        <v>83</v>
      </c>
      <c r="AW341" s="12" t="s">
        <v>32</v>
      </c>
      <c r="AX341" s="12" t="s">
        <v>75</v>
      </c>
      <c r="AY341" s="144" t="s">
        <v>112</v>
      </c>
    </row>
    <row r="342" spans="2:65" s="13" customFormat="1">
      <c r="B342" s="149"/>
      <c r="D342" s="143" t="s">
        <v>121</v>
      </c>
      <c r="E342" s="150" t="s">
        <v>1</v>
      </c>
      <c r="F342" s="151" t="s">
        <v>83</v>
      </c>
      <c r="H342" s="152">
        <v>1</v>
      </c>
      <c r="I342" s="153"/>
      <c r="L342" s="149"/>
      <c r="M342" s="154"/>
      <c r="T342" s="155"/>
      <c r="AT342" s="150" t="s">
        <v>121</v>
      </c>
      <c r="AU342" s="150" t="s">
        <v>85</v>
      </c>
      <c r="AV342" s="13" t="s">
        <v>85</v>
      </c>
      <c r="AW342" s="13" t="s">
        <v>32</v>
      </c>
      <c r="AX342" s="13" t="s">
        <v>75</v>
      </c>
      <c r="AY342" s="150" t="s">
        <v>112</v>
      </c>
    </row>
    <row r="343" spans="2:65" s="14" customFormat="1">
      <c r="B343" s="156"/>
      <c r="D343" s="143" t="s">
        <v>121</v>
      </c>
      <c r="E343" s="157" t="s">
        <v>1</v>
      </c>
      <c r="F343" s="158" t="s">
        <v>125</v>
      </c>
      <c r="H343" s="159">
        <v>1</v>
      </c>
      <c r="I343" s="160"/>
      <c r="L343" s="156"/>
      <c r="M343" s="161"/>
      <c r="T343" s="162"/>
      <c r="AT343" s="157" t="s">
        <v>121</v>
      </c>
      <c r="AU343" s="157" t="s">
        <v>85</v>
      </c>
      <c r="AV343" s="14" t="s">
        <v>119</v>
      </c>
      <c r="AW343" s="14" t="s">
        <v>32</v>
      </c>
      <c r="AX343" s="14" t="s">
        <v>83</v>
      </c>
      <c r="AY343" s="157" t="s">
        <v>112</v>
      </c>
    </row>
    <row r="344" spans="2:65" s="1" customFormat="1" ht="16.5" customHeight="1">
      <c r="B344" s="31"/>
      <c r="C344" s="128" t="s">
        <v>329</v>
      </c>
      <c r="D344" s="128" t="s">
        <v>115</v>
      </c>
      <c r="E344" s="129" t="s">
        <v>330</v>
      </c>
      <c r="F344" s="130" t="s">
        <v>331</v>
      </c>
      <c r="G344" s="131" t="s">
        <v>140</v>
      </c>
      <c r="H344" s="132">
        <v>16</v>
      </c>
      <c r="I344" s="133"/>
      <c r="J344" s="134">
        <f>ROUND(I344*H344,2)</f>
        <v>0</v>
      </c>
      <c r="K344" s="135"/>
      <c r="L344" s="31"/>
      <c r="M344" s="136" t="s">
        <v>1</v>
      </c>
      <c r="N344" s="137" t="s">
        <v>40</v>
      </c>
      <c r="P344" s="138">
        <f>O344*H344</f>
        <v>0</v>
      </c>
      <c r="Q344" s="138">
        <v>0</v>
      </c>
      <c r="R344" s="138">
        <f>Q344*H344</f>
        <v>0</v>
      </c>
      <c r="S344" s="138">
        <v>0</v>
      </c>
      <c r="T344" s="139">
        <f>S344*H344</f>
        <v>0</v>
      </c>
      <c r="AR344" s="140" t="s">
        <v>119</v>
      </c>
      <c r="AT344" s="140" t="s">
        <v>115</v>
      </c>
      <c r="AU344" s="140" t="s">
        <v>85</v>
      </c>
      <c r="AY344" s="16" t="s">
        <v>112</v>
      </c>
      <c r="BE344" s="141">
        <f>IF(N344="základní",J344,0)</f>
        <v>0</v>
      </c>
      <c r="BF344" s="141">
        <f>IF(N344="snížená",J344,0)</f>
        <v>0</v>
      </c>
      <c r="BG344" s="141">
        <f>IF(N344="zákl. přenesená",J344,0)</f>
        <v>0</v>
      </c>
      <c r="BH344" s="141">
        <f>IF(N344="sníž. přenesená",J344,0)</f>
        <v>0</v>
      </c>
      <c r="BI344" s="141">
        <f>IF(N344="nulová",J344,0)</f>
        <v>0</v>
      </c>
      <c r="BJ344" s="16" t="s">
        <v>83</v>
      </c>
      <c r="BK344" s="141">
        <f>ROUND(I344*H344,2)</f>
        <v>0</v>
      </c>
      <c r="BL344" s="16" t="s">
        <v>119</v>
      </c>
      <c r="BM344" s="140" t="s">
        <v>332</v>
      </c>
    </row>
    <row r="345" spans="2:65" s="12" customFormat="1" ht="20.399999999999999">
      <c r="B345" s="142"/>
      <c r="D345" s="143" t="s">
        <v>121</v>
      </c>
      <c r="E345" s="144" t="s">
        <v>1</v>
      </c>
      <c r="F345" s="145" t="s">
        <v>333</v>
      </c>
      <c r="H345" s="144" t="s">
        <v>1</v>
      </c>
      <c r="I345" s="146"/>
      <c r="L345" s="142"/>
      <c r="M345" s="147"/>
      <c r="T345" s="148"/>
      <c r="AT345" s="144" t="s">
        <v>121</v>
      </c>
      <c r="AU345" s="144" t="s">
        <v>85</v>
      </c>
      <c r="AV345" s="12" t="s">
        <v>83</v>
      </c>
      <c r="AW345" s="12" t="s">
        <v>32</v>
      </c>
      <c r="AX345" s="12" t="s">
        <v>75</v>
      </c>
      <c r="AY345" s="144" t="s">
        <v>112</v>
      </c>
    </row>
    <row r="346" spans="2:65" s="12" customFormat="1" ht="20.399999999999999">
      <c r="B346" s="142"/>
      <c r="D346" s="143" t="s">
        <v>121</v>
      </c>
      <c r="E346" s="144" t="s">
        <v>1</v>
      </c>
      <c r="F346" s="145" t="s">
        <v>334</v>
      </c>
      <c r="H346" s="144" t="s">
        <v>1</v>
      </c>
      <c r="I346" s="146"/>
      <c r="L346" s="142"/>
      <c r="M346" s="147"/>
      <c r="T346" s="148"/>
      <c r="AT346" s="144" t="s">
        <v>121</v>
      </c>
      <c r="AU346" s="144" t="s">
        <v>85</v>
      </c>
      <c r="AV346" s="12" t="s">
        <v>83</v>
      </c>
      <c r="AW346" s="12" t="s">
        <v>32</v>
      </c>
      <c r="AX346" s="12" t="s">
        <v>75</v>
      </c>
      <c r="AY346" s="144" t="s">
        <v>112</v>
      </c>
    </row>
    <row r="347" spans="2:65" s="12" customFormat="1">
      <c r="B347" s="142"/>
      <c r="D347" s="143" t="s">
        <v>121</v>
      </c>
      <c r="E347" s="144" t="s">
        <v>1</v>
      </c>
      <c r="F347" s="145" t="s">
        <v>335</v>
      </c>
      <c r="H347" s="144" t="s">
        <v>1</v>
      </c>
      <c r="I347" s="146"/>
      <c r="L347" s="142"/>
      <c r="M347" s="147"/>
      <c r="T347" s="148"/>
      <c r="AT347" s="144" t="s">
        <v>121</v>
      </c>
      <c r="AU347" s="144" t="s">
        <v>85</v>
      </c>
      <c r="AV347" s="12" t="s">
        <v>83</v>
      </c>
      <c r="AW347" s="12" t="s">
        <v>32</v>
      </c>
      <c r="AX347" s="12" t="s">
        <v>75</v>
      </c>
      <c r="AY347" s="144" t="s">
        <v>112</v>
      </c>
    </row>
    <row r="348" spans="2:65" s="12" customFormat="1">
      <c r="B348" s="142"/>
      <c r="D348" s="143" t="s">
        <v>121</v>
      </c>
      <c r="E348" s="144" t="s">
        <v>1</v>
      </c>
      <c r="F348" s="145" t="s">
        <v>336</v>
      </c>
      <c r="H348" s="144" t="s">
        <v>1</v>
      </c>
      <c r="I348" s="146"/>
      <c r="L348" s="142"/>
      <c r="M348" s="147"/>
      <c r="T348" s="148"/>
      <c r="AT348" s="144" t="s">
        <v>121</v>
      </c>
      <c r="AU348" s="144" t="s">
        <v>85</v>
      </c>
      <c r="AV348" s="12" t="s">
        <v>83</v>
      </c>
      <c r="AW348" s="12" t="s">
        <v>32</v>
      </c>
      <c r="AX348" s="12" t="s">
        <v>75</v>
      </c>
      <c r="AY348" s="144" t="s">
        <v>112</v>
      </c>
    </row>
    <row r="349" spans="2:65" s="12" customFormat="1">
      <c r="B349" s="142"/>
      <c r="D349" s="143" t="s">
        <v>121</v>
      </c>
      <c r="E349" s="144" t="s">
        <v>1</v>
      </c>
      <c r="F349" s="145" t="s">
        <v>337</v>
      </c>
      <c r="H349" s="144" t="s">
        <v>1</v>
      </c>
      <c r="I349" s="146"/>
      <c r="L349" s="142"/>
      <c r="M349" s="147"/>
      <c r="T349" s="148"/>
      <c r="AT349" s="144" t="s">
        <v>121</v>
      </c>
      <c r="AU349" s="144" t="s">
        <v>85</v>
      </c>
      <c r="AV349" s="12" t="s">
        <v>83</v>
      </c>
      <c r="AW349" s="12" t="s">
        <v>32</v>
      </c>
      <c r="AX349" s="12" t="s">
        <v>75</v>
      </c>
      <c r="AY349" s="144" t="s">
        <v>112</v>
      </c>
    </row>
    <row r="350" spans="2:65" s="12" customFormat="1">
      <c r="B350" s="142"/>
      <c r="D350" s="143" t="s">
        <v>121</v>
      </c>
      <c r="E350" s="144" t="s">
        <v>1</v>
      </c>
      <c r="F350" s="145" t="s">
        <v>338</v>
      </c>
      <c r="H350" s="144" t="s">
        <v>1</v>
      </c>
      <c r="I350" s="146"/>
      <c r="L350" s="142"/>
      <c r="M350" s="147"/>
      <c r="T350" s="148"/>
      <c r="AT350" s="144" t="s">
        <v>121</v>
      </c>
      <c r="AU350" s="144" t="s">
        <v>85</v>
      </c>
      <c r="AV350" s="12" t="s">
        <v>83</v>
      </c>
      <c r="AW350" s="12" t="s">
        <v>32</v>
      </c>
      <c r="AX350" s="12" t="s">
        <v>75</v>
      </c>
      <c r="AY350" s="144" t="s">
        <v>112</v>
      </c>
    </row>
    <row r="351" spans="2:65" s="12" customFormat="1">
      <c r="B351" s="142"/>
      <c r="D351" s="143" t="s">
        <v>121</v>
      </c>
      <c r="E351" s="144" t="s">
        <v>1</v>
      </c>
      <c r="F351" s="145" t="s">
        <v>339</v>
      </c>
      <c r="H351" s="144" t="s">
        <v>1</v>
      </c>
      <c r="I351" s="146"/>
      <c r="L351" s="142"/>
      <c r="M351" s="147"/>
      <c r="T351" s="148"/>
      <c r="AT351" s="144" t="s">
        <v>121</v>
      </c>
      <c r="AU351" s="144" t="s">
        <v>85</v>
      </c>
      <c r="AV351" s="12" t="s">
        <v>83</v>
      </c>
      <c r="AW351" s="12" t="s">
        <v>32</v>
      </c>
      <c r="AX351" s="12" t="s">
        <v>75</v>
      </c>
      <c r="AY351" s="144" t="s">
        <v>112</v>
      </c>
    </row>
    <row r="352" spans="2:65" s="12" customFormat="1">
      <c r="B352" s="142"/>
      <c r="D352" s="143" t="s">
        <v>121</v>
      </c>
      <c r="E352" s="144" t="s">
        <v>1</v>
      </c>
      <c r="F352" s="145" t="s">
        <v>340</v>
      </c>
      <c r="H352" s="144" t="s">
        <v>1</v>
      </c>
      <c r="I352" s="146"/>
      <c r="L352" s="142"/>
      <c r="M352" s="147"/>
      <c r="T352" s="148"/>
      <c r="AT352" s="144" t="s">
        <v>121</v>
      </c>
      <c r="AU352" s="144" t="s">
        <v>85</v>
      </c>
      <c r="AV352" s="12" t="s">
        <v>83</v>
      </c>
      <c r="AW352" s="12" t="s">
        <v>32</v>
      </c>
      <c r="AX352" s="12" t="s">
        <v>75</v>
      </c>
      <c r="AY352" s="144" t="s">
        <v>112</v>
      </c>
    </row>
    <row r="353" spans="2:65" s="12" customFormat="1" ht="30.6">
      <c r="B353" s="142"/>
      <c r="D353" s="143" t="s">
        <v>121</v>
      </c>
      <c r="E353" s="144" t="s">
        <v>1</v>
      </c>
      <c r="F353" s="145" t="s">
        <v>341</v>
      </c>
      <c r="H353" s="144" t="s">
        <v>1</v>
      </c>
      <c r="I353" s="146"/>
      <c r="L353" s="142"/>
      <c r="M353" s="147"/>
      <c r="T353" s="148"/>
      <c r="AT353" s="144" t="s">
        <v>121</v>
      </c>
      <c r="AU353" s="144" t="s">
        <v>85</v>
      </c>
      <c r="AV353" s="12" t="s">
        <v>83</v>
      </c>
      <c r="AW353" s="12" t="s">
        <v>32</v>
      </c>
      <c r="AX353" s="12" t="s">
        <v>75</v>
      </c>
      <c r="AY353" s="144" t="s">
        <v>112</v>
      </c>
    </row>
    <row r="354" spans="2:65" s="12" customFormat="1" ht="20.399999999999999">
      <c r="B354" s="142"/>
      <c r="D354" s="143" t="s">
        <v>121</v>
      </c>
      <c r="E354" s="144" t="s">
        <v>1</v>
      </c>
      <c r="F354" s="145" t="s">
        <v>342</v>
      </c>
      <c r="H354" s="144" t="s">
        <v>1</v>
      </c>
      <c r="I354" s="146"/>
      <c r="L354" s="142"/>
      <c r="M354" s="147"/>
      <c r="T354" s="148"/>
      <c r="AT354" s="144" t="s">
        <v>121</v>
      </c>
      <c r="AU354" s="144" t="s">
        <v>85</v>
      </c>
      <c r="AV354" s="12" t="s">
        <v>83</v>
      </c>
      <c r="AW354" s="12" t="s">
        <v>32</v>
      </c>
      <c r="AX354" s="12" t="s">
        <v>75</v>
      </c>
      <c r="AY354" s="144" t="s">
        <v>112</v>
      </c>
    </row>
    <row r="355" spans="2:65" s="12" customFormat="1" ht="30.6">
      <c r="B355" s="142"/>
      <c r="D355" s="143" t="s">
        <v>121</v>
      </c>
      <c r="E355" s="144" t="s">
        <v>1</v>
      </c>
      <c r="F355" s="145" t="s">
        <v>343</v>
      </c>
      <c r="H355" s="144" t="s">
        <v>1</v>
      </c>
      <c r="I355" s="146"/>
      <c r="L355" s="142"/>
      <c r="M355" s="147"/>
      <c r="T355" s="148"/>
      <c r="AT355" s="144" t="s">
        <v>121</v>
      </c>
      <c r="AU355" s="144" t="s">
        <v>85</v>
      </c>
      <c r="AV355" s="12" t="s">
        <v>83</v>
      </c>
      <c r="AW355" s="12" t="s">
        <v>32</v>
      </c>
      <c r="AX355" s="12" t="s">
        <v>75</v>
      </c>
      <c r="AY355" s="144" t="s">
        <v>112</v>
      </c>
    </row>
    <row r="356" spans="2:65" s="12" customFormat="1" ht="20.399999999999999">
      <c r="B356" s="142"/>
      <c r="D356" s="143" t="s">
        <v>121</v>
      </c>
      <c r="E356" s="144" t="s">
        <v>1</v>
      </c>
      <c r="F356" s="145" t="s">
        <v>344</v>
      </c>
      <c r="H356" s="144" t="s">
        <v>1</v>
      </c>
      <c r="I356" s="146"/>
      <c r="L356" s="142"/>
      <c r="M356" s="147"/>
      <c r="T356" s="148"/>
      <c r="AT356" s="144" t="s">
        <v>121</v>
      </c>
      <c r="AU356" s="144" t="s">
        <v>85</v>
      </c>
      <c r="AV356" s="12" t="s">
        <v>83</v>
      </c>
      <c r="AW356" s="12" t="s">
        <v>32</v>
      </c>
      <c r="AX356" s="12" t="s">
        <v>75</v>
      </c>
      <c r="AY356" s="144" t="s">
        <v>112</v>
      </c>
    </row>
    <row r="357" spans="2:65" s="12" customFormat="1" ht="30.6">
      <c r="B357" s="142"/>
      <c r="D357" s="143" t="s">
        <v>121</v>
      </c>
      <c r="E357" s="144" t="s">
        <v>1</v>
      </c>
      <c r="F357" s="145" t="s">
        <v>345</v>
      </c>
      <c r="H357" s="144" t="s">
        <v>1</v>
      </c>
      <c r="I357" s="146"/>
      <c r="L357" s="142"/>
      <c r="M357" s="147"/>
      <c r="T357" s="148"/>
      <c r="AT357" s="144" t="s">
        <v>121</v>
      </c>
      <c r="AU357" s="144" t="s">
        <v>85</v>
      </c>
      <c r="AV357" s="12" t="s">
        <v>83</v>
      </c>
      <c r="AW357" s="12" t="s">
        <v>32</v>
      </c>
      <c r="AX357" s="12" t="s">
        <v>75</v>
      </c>
      <c r="AY357" s="144" t="s">
        <v>112</v>
      </c>
    </row>
    <row r="358" spans="2:65" s="12" customFormat="1" ht="30.6">
      <c r="B358" s="142"/>
      <c r="D358" s="143" t="s">
        <v>121</v>
      </c>
      <c r="E358" s="144" t="s">
        <v>1</v>
      </c>
      <c r="F358" s="145" t="s">
        <v>346</v>
      </c>
      <c r="H358" s="144" t="s">
        <v>1</v>
      </c>
      <c r="I358" s="146"/>
      <c r="L358" s="142"/>
      <c r="M358" s="147"/>
      <c r="T358" s="148"/>
      <c r="AT358" s="144" t="s">
        <v>121</v>
      </c>
      <c r="AU358" s="144" t="s">
        <v>85</v>
      </c>
      <c r="AV358" s="12" t="s">
        <v>83</v>
      </c>
      <c r="AW358" s="12" t="s">
        <v>32</v>
      </c>
      <c r="AX358" s="12" t="s">
        <v>75</v>
      </c>
      <c r="AY358" s="144" t="s">
        <v>112</v>
      </c>
    </row>
    <row r="359" spans="2:65" s="12" customFormat="1">
      <c r="B359" s="142"/>
      <c r="D359" s="143" t="s">
        <v>121</v>
      </c>
      <c r="E359" s="144" t="s">
        <v>1</v>
      </c>
      <c r="F359" s="145" t="s">
        <v>156</v>
      </c>
      <c r="H359" s="144" t="s">
        <v>1</v>
      </c>
      <c r="I359" s="146"/>
      <c r="L359" s="142"/>
      <c r="M359" s="147"/>
      <c r="T359" s="148"/>
      <c r="AT359" s="144" t="s">
        <v>121</v>
      </c>
      <c r="AU359" s="144" t="s">
        <v>85</v>
      </c>
      <c r="AV359" s="12" t="s">
        <v>83</v>
      </c>
      <c r="AW359" s="12" t="s">
        <v>32</v>
      </c>
      <c r="AX359" s="12" t="s">
        <v>75</v>
      </c>
      <c r="AY359" s="144" t="s">
        <v>112</v>
      </c>
    </row>
    <row r="360" spans="2:65" s="13" customFormat="1">
      <c r="B360" s="149"/>
      <c r="D360" s="143" t="s">
        <v>121</v>
      </c>
      <c r="E360" s="150" t="s">
        <v>1</v>
      </c>
      <c r="F360" s="151" t="s">
        <v>190</v>
      </c>
      <c r="H360" s="152">
        <v>16</v>
      </c>
      <c r="I360" s="153"/>
      <c r="L360" s="149"/>
      <c r="M360" s="154"/>
      <c r="T360" s="155"/>
      <c r="AT360" s="150" t="s">
        <v>121</v>
      </c>
      <c r="AU360" s="150" t="s">
        <v>85</v>
      </c>
      <c r="AV360" s="13" t="s">
        <v>85</v>
      </c>
      <c r="AW360" s="13" t="s">
        <v>32</v>
      </c>
      <c r="AX360" s="13" t="s">
        <v>75</v>
      </c>
      <c r="AY360" s="150" t="s">
        <v>112</v>
      </c>
    </row>
    <row r="361" spans="2:65" s="14" customFormat="1">
      <c r="B361" s="156"/>
      <c r="D361" s="143" t="s">
        <v>121</v>
      </c>
      <c r="E361" s="157" t="s">
        <v>1</v>
      </c>
      <c r="F361" s="158" t="s">
        <v>125</v>
      </c>
      <c r="H361" s="159">
        <v>16</v>
      </c>
      <c r="I361" s="160"/>
      <c r="L361" s="156"/>
      <c r="M361" s="161"/>
      <c r="T361" s="162"/>
      <c r="AT361" s="157" t="s">
        <v>121</v>
      </c>
      <c r="AU361" s="157" t="s">
        <v>85</v>
      </c>
      <c r="AV361" s="14" t="s">
        <v>119</v>
      </c>
      <c r="AW361" s="14" t="s">
        <v>32</v>
      </c>
      <c r="AX361" s="14" t="s">
        <v>83</v>
      </c>
      <c r="AY361" s="157" t="s">
        <v>112</v>
      </c>
    </row>
    <row r="362" spans="2:65" s="1" customFormat="1" ht="16.5" customHeight="1">
      <c r="B362" s="31"/>
      <c r="C362" s="128" t="s">
        <v>347</v>
      </c>
      <c r="D362" s="128" t="s">
        <v>115</v>
      </c>
      <c r="E362" s="129" t="s">
        <v>348</v>
      </c>
      <c r="F362" s="130" t="s">
        <v>147</v>
      </c>
      <c r="G362" s="131" t="s">
        <v>140</v>
      </c>
      <c r="H362" s="132">
        <v>16</v>
      </c>
      <c r="I362" s="133"/>
      <c r="J362" s="134">
        <f>ROUND(I362*H362,2)</f>
        <v>0</v>
      </c>
      <c r="K362" s="135"/>
      <c r="L362" s="31"/>
      <c r="M362" s="136" t="s">
        <v>1</v>
      </c>
      <c r="N362" s="137" t="s">
        <v>40</v>
      </c>
      <c r="P362" s="138">
        <f>O362*H362</f>
        <v>0</v>
      </c>
      <c r="Q362" s="138">
        <v>0</v>
      </c>
      <c r="R362" s="138">
        <f>Q362*H362</f>
        <v>0</v>
      </c>
      <c r="S362" s="138">
        <v>0</v>
      </c>
      <c r="T362" s="139">
        <f>S362*H362</f>
        <v>0</v>
      </c>
      <c r="AR362" s="140" t="s">
        <v>119</v>
      </c>
      <c r="AT362" s="140" t="s">
        <v>115</v>
      </c>
      <c r="AU362" s="140" t="s">
        <v>85</v>
      </c>
      <c r="AY362" s="16" t="s">
        <v>112</v>
      </c>
      <c r="BE362" s="141">
        <f>IF(N362="základní",J362,0)</f>
        <v>0</v>
      </c>
      <c r="BF362" s="141">
        <f>IF(N362="snížená",J362,0)</f>
        <v>0</v>
      </c>
      <c r="BG362" s="141">
        <f>IF(N362="zákl. přenesená",J362,0)</f>
        <v>0</v>
      </c>
      <c r="BH362" s="141">
        <f>IF(N362="sníž. přenesená",J362,0)</f>
        <v>0</v>
      </c>
      <c r="BI362" s="141">
        <f>IF(N362="nulová",J362,0)</f>
        <v>0</v>
      </c>
      <c r="BJ362" s="16" t="s">
        <v>83</v>
      </c>
      <c r="BK362" s="141">
        <f>ROUND(I362*H362,2)</f>
        <v>0</v>
      </c>
      <c r="BL362" s="16" t="s">
        <v>119</v>
      </c>
      <c r="BM362" s="140" t="s">
        <v>349</v>
      </c>
    </row>
    <row r="363" spans="2:65" s="12" customFormat="1" ht="30.6">
      <c r="B363" s="142"/>
      <c r="D363" s="143" t="s">
        <v>121</v>
      </c>
      <c r="E363" s="144" t="s">
        <v>1</v>
      </c>
      <c r="F363" s="145" t="s">
        <v>149</v>
      </c>
      <c r="H363" s="144" t="s">
        <v>1</v>
      </c>
      <c r="I363" s="146"/>
      <c r="L363" s="142"/>
      <c r="M363" s="147"/>
      <c r="T363" s="148"/>
      <c r="AT363" s="144" t="s">
        <v>121</v>
      </c>
      <c r="AU363" s="144" t="s">
        <v>85</v>
      </c>
      <c r="AV363" s="12" t="s">
        <v>83</v>
      </c>
      <c r="AW363" s="12" t="s">
        <v>32</v>
      </c>
      <c r="AX363" s="12" t="s">
        <v>75</v>
      </c>
      <c r="AY363" s="144" t="s">
        <v>112</v>
      </c>
    </row>
    <row r="364" spans="2:65" s="12" customFormat="1">
      <c r="B364" s="142"/>
      <c r="D364" s="143" t="s">
        <v>121</v>
      </c>
      <c r="E364" s="144" t="s">
        <v>1</v>
      </c>
      <c r="F364" s="145" t="s">
        <v>150</v>
      </c>
      <c r="H364" s="144" t="s">
        <v>1</v>
      </c>
      <c r="I364" s="146"/>
      <c r="L364" s="142"/>
      <c r="M364" s="147"/>
      <c r="T364" s="148"/>
      <c r="AT364" s="144" t="s">
        <v>121</v>
      </c>
      <c r="AU364" s="144" t="s">
        <v>85</v>
      </c>
      <c r="AV364" s="12" t="s">
        <v>83</v>
      </c>
      <c r="AW364" s="12" t="s">
        <v>32</v>
      </c>
      <c r="AX364" s="12" t="s">
        <v>75</v>
      </c>
      <c r="AY364" s="144" t="s">
        <v>112</v>
      </c>
    </row>
    <row r="365" spans="2:65" s="12" customFormat="1">
      <c r="B365" s="142"/>
      <c r="D365" s="143" t="s">
        <v>121</v>
      </c>
      <c r="E365" s="144" t="s">
        <v>1</v>
      </c>
      <c r="F365" s="145" t="s">
        <v>156</v>
      </c>
      <c r="H365" s="144" t="s">
        <v>1</v>
      </c>
      <c r="I365" s="146"/>
      <c r="L365" s="142"/>
      <c r="M365" s="147"/>
      <c r="T365" s="148"/>
      <c r="AT365" s="144" t="s">
        <v>121</v>
      </c>
      <c r="AU365" s="144" t="s">
        <v>85</v>
      </c>
      <c r="AV365" s="12" t="s">
        <v>83</v>
      </c>
      <c r="AW365" s="12" t="s">
        <v>32</v>
      </c>
      <c r="AX365" s="12" t="s">
        <v>75</v>
      </c>
      <c r="AY365" s="144" t="s">
        <v>112</v>
      </c>
    </row>
    <row r="366" spans="2:65" s="13" customFormat="1">
      <c r="B366" s="149"/>
      <c r="D366" s="143" t="s">
        <v>121</v>
      </c>
      <c r="E366" s="150" t="s">
        <v>1</v>
      </c>
      <c r="F366" s="151" t="s">
        <v>190</v>
      </c>
      <c r="H366" s="152">
        <v>16</v>
      </c>
      <c r="I366" s="153"/>
      <c r="L366" s="149"/>
      <c r="M366" s="154"/>
      <c r="T366" s="155"/>
      <c r="AT366" s="150" t="s">
        <v>121</v>
      </c>
      <c r="AU366" s="150" t="s">
        <v>85</v>
      </c>
      <c r="AV366" s="13" t="s">
        <v>85</v>
      </c>
      <c r="AW366" s="13" t="s">
        <v>32</v>
      </c>
      <c r="AX366" s="13" t="s">
        <v>75</v>
      </c>
      <c r="AY366" s="150" t="s">
        <v>112</v>
      </c>
    </row>
    <row r="367" spans="2:65" s="14" customFormat="1">
      <c r="B367" s="156"/>
      <c r="D367" s="143" t="s">
        <v>121</v>
      </c>
      <c r="E367" s="157" t="s">
        <v>1</v>
      </c>
      <c r="F367" s="158" t="s">
        <v>125</v>
      </c>
      <c r="H367" s="159">
        <v>16</v>
      </c>
      <c r="I367" s="160"/>
      <c r="L367" s="156"/>
      <c r="M367" s="161"/>
      <c r="T367" s="162"/>
      <c r="AT367" s="157" t="s">
        <v>121</v>
      </c>
      <c r="AU367" s="157" t="s">
        <v>85</v>
      </c>
      <c r="AV367" s="14" t="s">
        <v>119</v>
      </c>
      <c r="AW367" s="14" t="s">
        <v>32</v>
      </c>
      <c r="AX367" s="14" t="s">
        <v>83</v>
      </c>
      <c r="AY367" s="157" t="s">
        <v>112</v>
      </c>
    </row>
    <row r="368" spans="2:65" s="1" customFormat="1" ht="16.5" customHeight="1">
      <c r="B368" s="31"/>
      <c r="C368" s="128" t="s">
        <v>350</v>
      </c>
      <c r="D368" s="128" t="s">
        <v>115</v>
      </c>
      <c r="E368" s="129" t="s">
        <v>351</v>
      </c>
      <c r="F368" s="130" t="s">
        <v>352</v>
      </c>
      <c r="G368" s="131" t="s">
        <v>140</v>
      </c>
      <c r="H368" s="132">
        <v>1</v>
      </c>
      <c r="I368" s="133"/>
      <c r="J368" s="134">
        <f>ROUND(I368*H368,2)</f>
        <v>0</v>
      </c>
      <c r="K368" s="135"/>
      <c r="L368" s="31"/>
      <c r="M368" s="136" t="s">
        <v>1</v>
      </c>
      <c r="N368" s="137" t="s">
        <v>40</v>
      </c>
      <c r="P368" s="138">
        <f>O368*H368</f>
        <v>0</v>
      </c>
      <c r="Q368" s="138">
        <v>0</v>
      </c>
      <c r="R368" s="138">
        <f>Q368*H368</f>
        <v>0</v>
      </c>
      <c r="S368" s="138">
        <v>0</v>
      </c>
      <c r="T368" s="139">
        <f>S368*H368</f>
        <v>0</v>
      </c>
      <c r="AR368" s="140" t="s">
        <v>119</v>
      </c>
      <c r="AT368" s="140" t="s">
        <v>115</v>
      </c>
      <c r="AU368" s="140" t="s">
        <v>85</v>
      </c>
      <c r="AY368" s="16" t="s">
        <v>112</v>
      </c>
      <c r="BE368" s="141">
        <f>IF(N368="základní",J368,0)</f>
        <v>0</v>
      </c>
      <c r="BF368" s="141">
        <f>IF(N368="snížená",J368,0)</f>
        <v>0</v>
      </c>
      <c r="BG368" s="141">
        <f>IF(N368="zákl. přenesená",J368,0)</f>
        <v>0</v>
      </c>
      <c r="BH368" s="141">
        <f>IF(N368="sníž. přenesená",J368,0)</f>
        <v>0</v>
      </c>
      <c r="BI368" s="141">
        <f>IF(N368="nulová",J368,0)</f>
        <v>0</v>
      </c>
      <c r="BJ368" s="16" t="s">
        <v>83</v>
      </c>
      <c r="BK368" s="141">
        <f>ROUND(I368*H368,2)</f>
        <v>0</v>
      </c>
      <c r="BL368" s="16" t="s">
        <v>119</v>
      </c>
      <c r="BM368" s="140" t="s">
        <v>353</v>
      </c>
    </row>
    <row r="369" spans="2:65" s="12" customFormat="1" ht="20.399999999999999">
      <c r="B369" s="142"/>
      <c r="D369" s="143" t="s">
        <v>121</v>
      </c>
      <c r="E369" s="144" t="s">
        <v>1</v>
      </c>
      <c r="F369" s="145" t="s">
        <v>354</v>
      </c>
      <c r="H369" s="144" t="s">
        <v>1</v>
      </c>
      <c r="I369" s="146"/>
      <c r="L369" s="142"/>
      <c r="M369" s="147"/>
      <c r="T369" s="148"/>
      <c r="AT369" s="144" t="s">
        <v>121</v>
      </c>
      <c r="AU369" s="144" t="s">
        <v>85</v>
      </c>
      <c r="AV369" s="12" t="s">
        <v>83</v>
      </c>
      <c r="AW369" s="12" t="s">
        <v>32</v>
      </c>
      <c r="AX369" s="12" t="s">
        <v>75</v>
      </c>
      <c r="AY369" s="144" t="s">
        <v>112</v>
      </c>
    </row>
    <row r="370" spans="2:65" s="12" customFormat="1" ht="20.399999999999999">
      <c r="B370" s="142"/>
      <c r="D370" s="143" t="s">
        <v>121</v>
      </c>
      <c r="E370" s="144" t="s">
        <v>1</v>
      </c>
      <c r="F370" s="145" t="s">
        <v>355</v>
      </c>
      <c r="H370" s="144" t="s">
        <v>1</v>
      </c>
      <c r="I370" s="146"/>
      <c r="L370" s="142"/>
      <c r="M370" s="147"/>
      <c r="T370" s="148"/>
      <c r="AT370" s="144" t="s">
        <v>121</v>
      </c>
      <c r="AU370" s="144" t="s">
        <v>85</v>
      </c>
      <c r="AV370" s="12" t="s">
        <v>83</v>
      </c>
      <c r="AW370" s="12" t="s">
        <v>32</v>
      </c>
      <c r="AX370" s="12" t="s">
        <v>75</v>
      </c>
      <c r="AY370" s="144" t="s">
        <v>112</v>
      </c>
    </row>
    <row r="371" spans="2:65" s="12" customFormat="1" ht="20.399999999999999">
      <c r="B371" s="142"/>
      <c r="D371" s="143" t="s">
        <v>121</v>
      </c>
      <c r="E371" s="144" t="s">
        <v>1</v>
      </c>
      <c r="F371" s="145" t="s">
        <v>356</v>
      </c>
      <c r="H371" s="144" t="s">
        <v>1</v>
      </c>
      <c r="I371" s="146"/>
      <c r="L371" s="142"/>
      <c r="M371" s="147"/>
      <c r="T371" s="148"/>
      <c r="AT371" s="144" t="s">
        <v>121</v>
      </c>
      <c r="AU371" s="144" t="s">
        <v>85</v>
      </c>
      <c r="AV371" s="12" t="s">
        <v>83</v>
      </c>
      <c r="AW371" s="12" t="s">
        <v>32</v>
      </c>
      <c r="AX371" s="12" t="s">
        <v>75</v>
      </c>
      <c r="AY371" s="144" t="s">
        <v>112</v>
      </c>
    </row>
    <row r="372" spans="2:65" s="12" customFormat="1" ht="20.399999999999999">
      <c r="B372" s="142"/>
      <c r="D372" s="143" t="s">
        <v>121</v>
      </c>
      <c r="E372" s="144" t="s">
        <v>1</v>
      </c>
      <c r="F372" s="145" t="s">
        <v>357</v>
      </c>
      <c r="H372" s="144" t="s">
        <v>1</v>
      </c>
      <c r="I372" s="146"/>
      <c r="L372" s="142"/>
      <c r="M372" s="147"/>
      <c r="T372" s="148"/>
      <c r="AT372" s="144" t="s">
        <v>121</v>
      </c>
      <c r="AU372" s="144" t="s">
        <v>85</v>
      </c>
      <c r="AV372" s="12" t="s">
        <v>83</v>
      </c>
      <c r="AW372" s="12" t="s">
        <v>32</v>
      </c>
      <c r="AX372" s="12" t="s">
        <v>75</v>
      </c>
      <c r="AY372" s="144" t="s">
        <v>112</v>
      </c>
    </row>
    <row r="373" spans="2:65" s="12" customFormat="1" ht="20.399999999999999">
      <c r="B373" s="142"/>
      <c r="D373" s="143" t="s">
        <v>121</v>
      </c>
      <c r="E373" s="144" t="s">
        <v>1</v>
      </c>
      <c r="F373" s="145" t="s">
        <v>342</v>
      </c>
      <c r="H373" s="144" t="s">
        <v>1</v>
      </c>
      <c r="I373" s="146"/>
      <c r="L373" s="142"/>
      <c r="M373" s="147"/>
      <c r="T373" s="148"/>
      <c r="AT373" s="144" t="s">
        <v>121</v>
      </c>
      <c r="AU373" s="144" t="s">
        <v>85</v>
      </c>
      <c r="AV373" s="12" t="s">
        <v>83</v>
      </c>
      <c r="AW373" s="12" t="s">
        <v>32</v>
      </c>
      <c r="AX373" s="12" t="s">
        <v>75</v>
      </c>
      <c r="AY373" s="144" t="s">
        <v>112</v>
      </c>
    </row>
    <row r="374" spans="2:65" s="12" customFormat="1" ht="20.399999999999999">
      <c r="B374" s="142"/>
      <c r="D374" s="143" t="s">
        <v>121</v>
      </c>
      <c r="E374" s="144" t="s">
        <v>1</v>
      </c>
      <c r="F374" s="145" t="s">
        <v>358</v>
      </c>
      <c r="H374" s="144" t="s">
        <v>1</v>
      </c>
      <c r="I374" s="146"/>
      <c r="L374" s="142"/>
      <c r="M374" s="147"/>
      <c r="T374" s="148"/>
      <c r="AT374" s="144" t="s">
        <v>121</v>
      </c>
      <c r="AU374" s="144" t="s">
        <v>85</v>
      </c>
      <c r="AV374" s="12" t="s">
        <v>83</v>
      </c>
      <c r="AW374" s="12" t="s">
        <v>32</v>
      </c>
      <c r="AX374" s="12" t="s">
        <v>75</v>
      </c>
      <c r="AY374" s="144" t="s">
        <v>112</v>
      </c>
    </row>
    <row r="375" spans="2:65" s="12" customFormat="1" ht="20.399999999999999">
      <c r="B375" s="142"/>
      <c r="D375" s="143" t="s">
        <v>121</v>
      </c>
      <c r="E375" s="144" t="s">
        <v>1</v>
      </c>
      <c r="F375" s="145" t="s">
        <v>359</v>
      </c>
      <c r="H375" s="144" t="s">
        <v>1</v>
      </c>
      <c r="I375" s="146"/>
      <c r="L375" s="142"/>
      <c r="M375" s="147"/>
      <c r="T375" s="148"/>
      <c r="AT375" s="144" t="s">
        <v>121</v>
      </c>
      <c r="AU375" s="144" t="s">
        <v>85</v>
      </c>
      <c r="AV375" s="12" t="s">
        <v>83</v>
      </c>
      <c r="AW375" s="12" t="s">
        <v>32</v>
      </c>
      <c r="AX375" s="12" t="s">
        <v>75</v>
      </c>
      <c r="AY375" s="144" t="s">
        <v>112</v>
      </c>
    </row>
    <row r="376" spans="2:65" s="12" customFormat="1">
      <c r="B376" s="142"/>
      <c r="D376" s="143" t="s">
        <v>121</v>
      </c>
      <c r="E376" s="144" t="s">
        <v>1</v>
      </c>
      <c r="F376" s="145" t="s">
        <v>156</v>
      </c>
      <c r="H376" s="144" t="s">
        <v>1</v>
      </c>
      <c r="I376" s="146"/>
      <c r="L376" s="142"/>
      <c r="M376" s="147"/>
      <c r="T376" s="148"/>
      <c r="AT376" s="144" t="s">
        <v>121</v>
      </c>
      <c r="AU376" s="144" t="s">
        <v>85</v>
      </c>
      <c r="AV376" s="12" t="s">
        <v>83</v>
      </c>
      <c r="AW376" s="12" t="s">
        <v>32</v>
      </c>
      <c r="AX376" s="12" t="s">
        <v>75</v>
      </c>
      <c r="AY376" s="144" t="s">
        <v>112</v>
      </c>
    </row>
    <row r="377" spans="2:65" s="13" customFormat="1">
      <c r="B377" s="149"/>
      <c r="D377" s="143" t="s">
        <v>121</v>
      </c>
      <c r="E377" s="150" t="s">
        <v>1</v>
      </c>
      <c r="F377" s="151" t="s">
        <v>83</v>
      </c>
      <c r="H377" s="152">
        <v>1</v>
      </c>
      <c r="I377" s="153"/>
      <c r="L377" s="149"/>
      <c r="M377" s="154"/>
      <c r="T377" s="155"/>
      <c r="AT377" s="150" t="s">
        <v>121</v>
      </c>
      <c r="AU377" s="150" t="s">
        <v>85</v>
      </c>
      <c r="AV377" s="13" t="s">
        <v>85</v>
      </c>
      <c r="AW377" s="13" t="s">
        <v>32</v>
      </c>
      <c r="AX377" s="13" t="s">
        <v>75</v>
      </c>
      <c r="AY377" s="150" t="s">
        <v>112</v>
      </c>
    </row>
    <row r="378" spans="2:65" s="14" customFormat="1">
      <c r="B378" s="156"/>
      <c r="D378" s="143" t="s">
        <v>121</v>
      </c>
      <c r="E378" s="157" t="s">
        <v>1</v>
      </c>
      <c r="F378" s="158" t="s">
        <v>125</v>
      </c>
      <c r="H378" s="159">
        <v>1</v>
      </c>
      <c r="I378" s="160"/>
      <c r="L378" s="156"/>
      <c r="M378" s="161"/>
      <c r="T378" s="162"/>
      <c r="AT378" s="157" t="s">
        <v>121</v>
      </c>
      <c r="AU378" s="157" t="s">
        <v>85</v>
      </c>
      <c r="AV378" s="14" t="s">
        <v>119</v>
      </c>
      <c r="AW378" s="14" t="s">
        <v>32</v>
      </c>
      <c r="AX378" s="14" t="s">
        <v>83</v>
      </c>
      <c r="AY378" s="157" t="s">
        <v>112</v>
      </c>
    </row>
    <row r="379" spans="2:65" s="1" customFormat="1" ht="16.5" customHeight="1">
      <c r="B379" s="31"/>
      <c r="C379" s="128" t="s">
        <v>360</v>
      </c>
      <c r="D379" s="128" t="s">
        <v>115</v>
      </c>
      <c r="E379" s="129" t="s">
        <v>361</v>
      </c>
      <c r="F379" s="130" t="s">
        <v>362</v>
      </c>
      <c r="G379" s="131" t="s">
        <v>140</v>
      </c>
      <c r="H379" s="132">
        <v>1</v>
      </c>
      <c r="I379" s="133"/>
      <c r="J379" s="134">
        <f>ROUND(I379*H379,2)</f>
        <v>0</v>
      </c>
      <c r="K379" s="135"/>
      <c r="L379" s="31"/>
      <c r="M379" s="136" t="s">
        <v>1</v>
      </c>
      <c r="N379" s="137" t="s">
        <v>40</v>
      </c>
      <c r="P379" s="138">
        <f>O379*H379</f>
        <v>0</v>
      </c>
      <c r="Q379" s="138">
        <v>0</v>
      </c>
      <c r="R379" s="138">
        <f>Q379*H379</f>
        <v>0</v>
      </c>
      <c r="S379" s="138">
        <v>0</v>
      </c>
      <c r="T379" s="139">
        <f>S379*H379</f>
        <v>0</v>
      </c>
      <c r="AR379" s="140" t="s">
        <v>119</v>
      </c>
      <c r="AT379" s="140" t="s">
        <v>115</v>
      </c>
      <c r="AU379" s="140" t="s">
        <v>85</v>
      </c>
      <c r="AY379" s="16" t="s">
        <v>112</v>
      </c>
      <c r="BE379" s="141">
        <f>IF(N379="základní",J379,0)</f>
        <v>0</v>
      </c>
      <c r="BF379" s="141">
        <f>IF(N379="snížená",J379,0)</f>
        <v>0</v>
      </c>
      <c r="BG379" s="141">
        <f>IF(N379="zákl. přenesená",J379,0)</f>
        <v>0</v>
      </c>
      <c r="BH379" s="141">
        <f>IF(N379="sníž. přenesená",J379,0)</f>
        <v>0</v>
      </c>
      <c r="BI379" s="141">
        <f>IF(N379="nulová",J379,0)</f>
        <v>0</v>
      </c>
      <c r="BJ379" s="16" t="s">
        <v>83</v>
      </c>
      <c r="BK379" s="141">
        <f>ROUND(I379*H379,2)</f>
        <v>0</v>
      </c>
      <c r="BL379" s="16" t="s">
        <v>119</v>
      </c>
      <c r="BM379" s="140" t="s">
        <v>363</v>
      </c>
    </row>
    <row r="380" spans="2:65" s="12" customFormat="1" ht="20.399999999999999">
      <c r="B380" s="142"/>
      <c r="D380" s="143" t="s">
        <v>121</v>
      </c>
      <c r="E380" s="144" t="s">
        <v>1</v>
      </c>
      <c r="F380" s="145" t="s">
        <v>354</v>
      </c>
      <c r="H380" s="144" t="s">
        <v>1</v>
      </c>
      <c r="I380" s="146"/>
      <c r="L380" s="142"/>
      <c r="M380" s="147"/>
      <c r="T380" s="148"/>
      <c r="AT380" s="144" t="s">
        <v>121</v>
      </c>
      <c r="AU380" s="144" t="s">
        <v>85</v>
      </c>
      <c r="AV380" s="12" t="s">
        <v>83</v>
      </c>
      <c r="AW380" s="12" t="s">
        <v>32</v>
      </c>
      <c r="AX380" s="12" t="s">
        <v>75</v>
      </c>
      <c r="AY380" s="144" t="s">
        <v>112</v>
      </c>
    </row>
    <row r="381" spans="2:65" s="12" customFormat="1" ht="20.399999999999999">
      <c r="B381" s="142"/>
      <c r="D381" s="143" t="s">
        <v>121</v>
      </c>
      <c r="E381" s="144" t="s">
        <v>1</v>
      </c>
      <c r="F381" s="145" t="s">
        <v>364</v>
      </c>
      <c r="H381" s="144" t="s">
        <v>1</v>
      </c>
      <c r="I381" s="146"/>
      <c r="L381" s="142"/>
      <c r="M381" s="147"/>
      <c r="T381" s="148"/>
      <c r="AT381" s="144" t="s">
        <v>121</v>
      </c>
      <c r="AU381" s="144" t="s">
        <v>85</v>
      </c>
      <c r="AV381" s="12" t="s">
        <v>83</v>
      </c>
      <c r="AW381" s="12" t="s">
        <v>32</v>
      </c>
      <c r="AX381" s="12" t="s">
        <v>75</v>
      </c>
      <c r="AY381" s="144" t="s">
        <v>112</v>
      </c>
    </row>
    <row r="382" spans="2:65" s="12" customFormat="1" ht="20.399999999999999">
      <c r="B382" s="142"/>
      <c r="D382" s="143" t="s">
        <v>121</v>
      </c>
      <c r="E382" s="144" t="s">
        <v>1</v>
      </c>
      <c r="F382" s="145" t="s">
        <v>365</v>
      </c>
      <c r="H382" s="144" t="s">
        <v>1</v>
      </c>
      <c r="I382" s="146"/>
      <c r="L382" s="142"/>
      <c r="M382" s="147"/>
      <c r="T382" s="148"/>
      <c r="AT382" s="144" t="s">
        <v>121</v>
      </c>
      <c r="AU382" s="144" t="s">
        <v>85</v>
      </c>
      <c r="AV382" s="12" t="s">
        <v>83</v>
      </c>
      <c r="AW382" s="12" t="s">
        <v>32</v>
      </c>
      <c r="AX382" s="12" t="s">
        <v>75</v>
      </c>
      <c r="AY382" s="144" t="s">
        <v>112</v>
      </c>
    </row>
    <row r="383" spans="2:65" s="12" customFormat="1" ht="20.399999999999999">
      <c r="B383" s="142"/>
      <c r="D383" s="143" t="s">
        <v>121</v>
      </c>
      <c r="E383" s="144" t="s">
        <v>1</v>
      </c>
      <c r="F383" s="145" t="s">
        <v>357</v>
      </c>
      <c r="H383" s="144" t="s">
        <v>1</v>
      </c>
      <c r="I383" s="146"/>
      <c r="L383" s="142"/>
      <c r="M383" s="147"/>
      <c r="T383" s="148"/>
      <c r="AT383" s="144" t="s">
        <v>121</v>
      </c>
      <c r="AU383" s="144" t="s">
        <v>85</v>
      </c>
      <c r="AV383" s="12" t="s">
        <v>83</v>
      </c>
      <c r="AW383" s="12" t="s">
        <v>32</v>
      </c>
      <c r="AX383" s="12" t="s">
        <v>75</v>
      </c>
      <c r="AY383" s="144" t="s">
        <v>112</v>
      </c>
    </row>
    <row r="384" spans="2:65" s="12" customFormat="1" ht="20.399999999999999">
      <c r="B384" s="142"/>
      <c r="D384" s="143" t="s">
        <v>121</v>
      </c>
      <c r="E384" s="144" t="s">
        <v>1</v>
      </c>
      <c r="F384" s="145" t="s">
        <v>342</v>
      </c>
      <c r="H384" s="144" t="s">
        <v>1</v>
      </c>
      <c r="I384" s="146"/>
      <c r="L384" s="142"/>
      <c r="M384" s="147"/>
      <c r="T384" s="148"/>
      <c r="AT384" s="144" t="s">
        <v>121</v>
      </c>
      <c r="AU384" s="144" t="s">
        <v>85</v>
      </c>
      <c r="AV384" s="12" t="s">
        <v>83</v>
      </c>
      <c r="AW384" s="12" t="s">
        <v>32</v>
      </c>
      <c r="AX384" s="12" t="s">
        <v>75</v>
      </c>
      <c r="AY384" s="144" t="s">
        <v>112</v>
      </c>
    </row>
    <row r="385" spans="2:65" s="12" customFormat="1" ht="20.399999999999999">
      <c r="B385" s="142"/>
      <c r="D385" s="143" t="s">
        <v>121</v>
      </c>
      <c r="E385" s="144" t="s">
        <v>1</v>
      </c>
      <c r="F385" s="145" t="s">
        <v>358</v>
      </c>
      <c r="H385" s="144" t="s">
        <v>1</v>
      </c>
      <c r="I385" s="146"/>
      <c r="L385" s="142"/>
      <c r="M385" s="147"/>
      <c r="T385" s="148"/>
      <c r="AT385" s="144" t="s">
        <v>121</v>
      </c>
      <c r="AU385" s="144" t="s">
        <v>85</v>
      </c>
      <c r="AV385" s="12" t="s">
        <v>83</v>
      </c>
      <c r="AW385" s="12" t="s">
        <v>32</v>
      </c>
      <c r="AX385" s="12" t="s">
        <v>75</v>
      </c>
      <c r="AY385" s="144" t="s">
        <v>112</v>
      </c>
    </row>
    <row r="386" spans="2:65" s="12" customFormat="1" ht="20.399999999999999">
      <c r="B386" s="142"/>
      <c r="D386" s="143" t="s">
        <v>121</v>
      </c>
      <c r="E386" s="144" t="s">
        <v>1</v>
      </c>
      <c r="F386" s="145" t="s">
        <v>359</v>
      </c>
      <c r="H386" s="144" t="s">
        <v>1</v>
      </c>
      <c r="I386" s="146"/>
      <c r="L386" s="142"/>
      <c r="M386" s="147"/>
      <c r="T386" s="148"/>
      <c r="AT386" s="144" t="s">
        <v>121</v>
      </c>
      <c r="AU386" s="144" t="s">
        <v>85</v>
      </c>
      <c r="AV386" s="12" t="s">
        <v>83</v>
      </c>
      <c r="AW386" s="12" t="s">
        <v>32</v>
      </c>
      <c r="AX386" s="12" t="s">
        <v>75</v>
      </c>
      <c r="AY386" s="144" t="s">
        <v>112</v>
      </c>
    </row>
    <row r="387" spans="2:65" s="12" customFormat="1">
      <c r="B387" s="142"/>
      <c r="D387" s="143" t="s">
        <v>121</v>
      </c>
      <c r="E387" s="144" t="s">
        <v>1</v>
      </c>
      <c r="F387" s="145" t="s">
        <v>144</v>
      </c>
      <c r="H387" s="144" t="s">
        <v>1</v>
      </c>
      <c r="I387" s="146"/>
      <c r="L387" s="142"/>
      <c r="M387" s="147"/>
      <c r="T387" s="148"/>
      <c r="AT387" s="144" t="s">
        <v>121</v>
      </c>
      <c r="AU387" s="144" t="s">
        <v>85</v>
      </c>
      <c r="AV387" s="12" t="s">
        <v>83</v>
      </c>
      <c r="AW387" s="12" t="s">
        <v>32</v>
      </c>
      <c r="AX387" s="12" t="s">
        <v>75</v>
      </c>
      <c r="AY387" s="144" t="s">
        <v>112</v>
      </c>
    </row>
    <row r="388" spans="2:65" s="13" customFormat="1">
      <c r="B388" s="149"/>
      <c r="D388" s="143" t="s">
        <v>121</v>
      </c>
      <c r="E388" s="150" t="s">
        <v>1</v>
      </c>
      <c r="F388" s="151" t="s">
        <v>83</v>
      </c>
      <c r="H388" s="152">
        <v>1</v>
      </c>
      <c r="I388" s="153"/>
      <c r="L388" s="149"/>
      <c r="M388" s="154"/>
      <c r="T388" s="155"/>
      <c r="AT388" s="150" t="s">
        <v>121</v>
      </c>
      <c r="AU388" s="150" t="s">
        <v>85</v>
      </c>
      <c r="AV388" s="13" t="s">
        <v>85</v>
      </c>
      <c r="AW388" s="13" t="s">
        <v>32</v>
      </c>
      <c r="AX388" s="13" t="s">
        <v>75</v>
      </c>
      <c r="AY388" s="150" t="s">
        <v>112</v>
      </c>
    </row>
    <row r="389" spans="2:65" s="14" customFormat="1">
      <c r="B389" s="156"/>
      <c r="D389" s="143" t="s">
        <v>121</v>
      </c>
      <c r="E389" s="157" t="s">
        <v>1</v>
      </c>
      <c r="F389" s="158" t="s">
        <v>125</v>
      </c>
      <c r="H389" s="159">
        <v>1</v>
      </c>
      <c r="I389" s="160"/>
      <c r="L389" s="156"/>
      <c r="M389" s="161"/>
      <c r="T389" s="162"/>
      <c r="AT389" s="157" t="s">
        <v>121</v>
      </c>
      <c r="AU389" s="157" t="s">
        <v>85</v>
      </c>
      <c r="AV389" s="14" t="s">
        <v>119</v>
      </c>
      <c r="AW389" s="14" t="s">
        <v>32</v>
      </c>
      <c r="AX389" s="14" t="s">
        <v>83</v>
      </c>
      <c r="AY389" s="157" t="s">
        <v>112</v>
      </c>
    </row>
    <row r="390" spans="2:65" s="1" customFormat="1" ht="16.5" customHeight="1">
      <c r="B390" s="31"/>
      <c r="C390" s="128" t="s">
        <v>366</v>
      </c>
      <c r="D390" s="128" t="s">
        <v>115</v>
      </c>
      <c r="E390" s="129" t="s">
        <v>367</v>
      </c>
      <c r="F390" s="130" t="s">
        <v>139</v>
      </c>
      <c r="G390" s="131" t="s">
        <v>140</v>
      </c>
      <c r="H390" s="132">
        <v>2</v>
      </c>
      <c r="I390" s="133"/>
      <c r="J390" s="134">
        <f>ROUND(I390*H390,2)</f>
        <v>0</v>
      </c>
      <c r="K390" s="135"/>
      <c r="L390" s="31"/>
      <c r="M390" s="136" t="s">
        <v>1</v>
      </c>
      <c r="N390" s="137" t="s">
        <v>40</v>
      </c>
      <c r="P390" s="138">
        <f>O390*H390</f>
        <v>0</v>
      </c>
      <c r="Q390" s="138">
        <v>0</v>
      </c>
      <c r="R390" s="138">
        <f>Q390*H390</f>
        <v>0</v>
      </c>
      <c r="S390" s="138">
        <v>0</v>
      </c>
      <c r="T390" s="139">
        <f>S390*H390</f>
        <v>0</v>
      </c>
      <c r="AR390" s="140" t="s">
        <v>119</v>
      </c>
      <c r="AT390" s="140" t="s">
        <v>115</v>
      </c>
      <c r="AU390" s="140" t="s">
        <v>85</v>
      </c>
      <c r="AY390" s="16" t="s">
        <v>112</v>
      </c>
      <c r="BE390" s="141">
        <f>IF(N390="základní",J390,0)</f>
        <v>0</v>
      </c>
      <c r="BF390" s="141">
        <f>IF(N390="snížená",J390,0)</f>
        <v>0</v>
      </c>
      <c r="BG390" s="141">
        <f>IF(N390="zákl. přenesená",J390,0)</f>
        <v>0</v>
      </c>
      <c r="BH390" s="141">
        <f>IF(N390="sníž. přenesená",J390,0)</f>
        <v>0</v>
      </c>
      <c r="BI390" s="141">
        <f>IF(N390="nulová",J390,0)</f>
        <v>0</v>
      </c>
      <c r="BJ390" s="16" t="s">
        <v>83</v>
      </c>
      <c r="BK390" s="141">
        <f>ROUND(I390*H390,2)</f>
        <v>0</v>
      </c>
      <c r="BL390" s="16" t="s">
        <v>119</v>
      </c>
      <c r="BM390" s="140" t="s">
        <v>368</v>
      </c>
    </row>
    <row r="391" spans="2:65" s="12" customFormat="1" ht="20.399999999999999">
      <c r="B391" s="142"/>
      <c r="D391" s="143" t="s">
        <v>121</v>
      </c>
      <c r="E391" s="144" t="s">
        <v>1</v>
      </c>
      <c r="F391" s="145" t="s">
        <v>142</v>
      </c>
      <c r="H391" s="144" t="s">
        <v>1</v>
      </c>
      <c r="I391" s="146"/>
      <c r="L391" s="142"/>
      <c r="M391" s="147"/>
      <c r="T391" s="148"/>
      <c r="AT391" s="144" t="s">
        <v>121</v>
      </c>
      <c r="AU391" s="144" t="s">
        <v>85</v>
      </c>
      <c r="AV391" s="12" t="s">
        <v>83</v>
      </c>
      <c r="AW391" s="12" t="s">
        <v>32</v>
      </c>
      <c r="AX391" s="12" t="s">
        <v>75</v>
      </c>
      <c r="AY391" s="144" t="s">
        <v>112</v>
      </c>
    </row>
    <row r="392" spans="2:65" s="12" customFormat="1" ht="20.399999999999999">
      <c r="B392" s="142"/>
      <c r="D392" s="143" t="s">
        <v>121</v>
      </c>
      <c r="E392" s="144" t="s">
        <v>1</v>
      </c>
      <c r="F392" s="145" t="s">
        <v>143</v>
      </c>
      <c r="H392" s="144" t="s">
        <v>1</v>
      </c>
      <c r="I392" s="146"/>
      <c r="L392" s="142"/>
      <c r="M392" s="147"/>
      <c r="T392" s="148"/>
      <c r="AT392" s="144" t="s">
        <v>121</v>
      </c>
      <c r="AU392" s="144" t="s">
        <v>85</v>
      </c>
      <c r="AV392" s="12" t="s">
        <v>83</v>
      </c>
      <c r="AW392" s="12" t="s">
        <v>32</v>
      </c>
      <c r="AX392" s="12" t="s">
        <v>75</v>
      </c>
      <c r="AY392" s="144" t="s">
        <v>112</v>
      </c>
    </row>
    <row r="393" spans="2:65" s="12" customFormat="1">
      <c r="B393" s="142"/>
      <c r="D393" s="143" t="s">
        <v>121</v>
      </c>
      <c r="E393" s="144" t="s">
        <v>1</v>
      </c>
      <c r="F393" s="145" t="s">
        <v>144</v>
      </c>
      <c r="H393" s="144" t="s">
        <v>1</v>
      </c>
      <c r="I393" s="146"/>
      <c r="L393" s="142"/>
      <c r="M393" s="147"/>
      <c r="T393" s="148"/>
      <c r="AT393" s="144" t="s">
        <v>121</v>
      </c>
      <c r="AU393" s="144" t="s">
        <v>85</v>
      </c>
      <c r="AV393" s="12" t="s">
        <v>83</v>
      </c>
      <c r="AW393" s="12" t="s">
        <v>32</v>
      </c>
      <c r="AX393" s="12" t="s">
        <v>75</v>
      </c>
      <c r="AY393" s="144" t="s">
        <v>112</v>
      </c>
    </row>
    <row r="394" spans="2:65" s="13" customFormat="1">
      <c r="B394" s="149"/>
      <c r="D394" s="143" t="s">
        <v>121</v>
      </c>
      <c r="E394" s="150" t="s">
        <v>1</v>
      </c>
      <c r="F394" s="151" t="s">
        <v>83</v>
      </c>
      <c r="H394" s="152">
        <v>1</v>
      </c>
      <c r="I394" s="153"/>
      <c r="L394" s="149"/>
      <c r="M394" s="154"/>
      <c r="T394" s="155"/>
      <c r="AT394" s="150" t="s">
        <v>121</v>
      </c>
      <c r="AU394" s="150" t="s">
        <v>85</v>
      </c>
      <c r="AV394" s="13" t="s">
        <v>85</v>
      </c>
      <c r="AW394" s="13" t="s">
        <v>32</v>
      </c>
      <c r="AX394" s="13" t="s">
        <v>75</v>
      </c>
      <c r="AY394" s="150" t="s">
        <v>112</v>
      </c>
    </row>
    <row r="395" spans="2:65" s="12" customFormat="1">
      <c r="B395" s="142"/>
      <c r="D395" s="143" t="s">
        <v>121</v>
      </c>
      <c r="E395" s="144" t="s">
        <v>1</v>
      </c>
      <c r="F395" s="145" t="s">
        <v>156</v>
      </c>
      <c r="H395" s="144" t="s">
        <v>1</v>
      </c>
      <c r="I395" s="146"/>
      <c r="L395" s="142"/>
      <c r="M395" s="147"/>
      <c r="T395" s="148"/>
      <c r="AT395" s="144" t="s">
        <v>121</v>
      </c>
      <c r="AU395" s="144" t="s">
        <v>85</v>
      </c>
      <c r="AV395" s="12" t="s">
        <v>83</v>
      </c>
      <c r="AW395" s="12" t="s">
        <v>32</v>
      </c>
      <c r="AX395" s="12" t="s">
        <v>75</v>
      </c>
      <c r="AY395" s="144" t="s">
        <v>112</v>
      </c>
    </row>
    <row r="396" spans="2:65" s="13" customFormat="1">
      <c r="B396" s="149"/>
      <c r="D396" s="143" t="s">
        <v>121</v>
      </c>
      <c r="E396" s="150" t="s">
        <v>1</v>
      </c>
      <c r="F396" s="151" t="s">
        <v>83</v>
      </c>
      <c r="H396" s="152">
        <v>1</v>
      </c>
      <c r="I396" s="153"/>
      <c r="L396" s="149"/>
      <c r="M396" s="154"/>
      <c r="T396" s="155"/>
      <c r="AT396" s="150" t="s">
        <v>121</v>
      </c>
      <c r="AU396" s="150" t="s">
        <v>85</v>
      </c>
      <c r="AV396" s="13" t="s">
        <v>85</v>
      </c>
      <c r="AW396" s="13" t="s">
        <v>32</v>
      </c>
      <c r="AX396" s="13" t="s">
        <v>75</v>
      </c>
      <c r="AY396" s="150" t="s">
        <v>112</v>
      </c>
    </row>
    <row r="397" spans="2:65" s="14" customFormat="1">
      <c r="B397" s="156"/>
      <c r="D397" s="143" t="s">
        <v>121</v>
      </c>
      <c r="E397" s="157" t="s">
        <v>1</v>
      </c>
      <c r="F397" s="158" t="s">
        <v>125</v>
      </c>
      <c r="H397" s="159">
        <v>2</v>
      </c>
      <c r="I397" s="160"/>
      <c r="L397" s="156"/>
      <c r="M397" s="161"/>
      <c r="T397" s="162"/>
      <c r="AT397" s="157" t="s">
        <v>121</v>
      </c>
      <c r="AU397" s="157" t="s">
        <v>85</v>
      </c>
      <c r="AV397" s="14" t="s">
        <v>119</v>
      </c>
      <c r="AW397" s="14" t="s">
        <v>32</v>
      </c>
      <c r="AX397" s="14" t="s">
        <v>83</v>
      </c>
      <c r="AY397" s="157" t="s">
        <v>112</v>
      </c>
    </row>
    <row r="398" spans="2:65" s="1" customFormat="1" ht="16.5" customHeight="1">
      <c r="B398" s="31"/>
      <c r="C398" s="128" t="s">
        <v>369</v>
      </c>
      <c r="D398" s="128" t="s">
        <v>115</v>
      </c>
      <c r="E398" s="129" t="s">
        <v>370</v>
      </c>
      <c r="F398" s="130" t="s">
        <v>147</v>
      </c>
      <c r="G398" s="131" t="s">
        <v>140</v>
      </c>
      <c r="H398" s="132">
        <v>2</v>
      </c>
      <c r="I398" s="133"/>
      <c r="J398" s="134">
        <f>ROUND(I398*H398,2)</f>
        <v>0</v>
      </c>
      <c r="K398" s="135"/>
      <c r="L398" s="31"/>
      <c r="M398" s="136" t="s">
        <v>1</v>
      </c>
      <c r="N398" s="137" t="s">
        <v>40</v>
      </c>
      <c r="P398" s="138">
        <f>O398*H398</f>
        <v>0</v>
      </c>
      <c r="Q398" s="138">
        <v>0</v>
      </c>
      <c r="R398" s="138">
        <f>Q398*H398</f>
        <v>0</v>
      </c>
      <c r="S398" s="138">
        <v>0</v>
      </c>
      <c r="T398" s="139">
        <f>S398*H398</f>
        <v>0</v>
      </c>
      <c r="AR398" s="140" t="s">
        <v>119</v>
      </c>
      <c r="AT398" s="140" t="s">
        <v>115</v>
      </c>
      <c r="AU398" s="140" t="s">
        <v>85</v>
      </c>
      <c r="AY398" s="16" t="s">
        <v>112</v>
      </c>
      <c r="BE398" s="141">
        <f>IF(N398="základní",J398,0)</f>
        <v>0</v>
      </c>
      <c r="BF398" s="141">
        <f>IF(N398="snížená",J398,0)</f>
        <v>0</v>
      </c>
      <c r="BG398" s="141">
        <f>IF(N398="zákl. přenesená",J398,0)</f>
        <v>0</v>
      </c>
      <c r="BH398" s="141">
        <f>IF(N398="sníž. přenesená",J398,0)</f>
        <v>0</v>
      </c>
      <c r="BI398" s="141">
        <f>IF(N398="nulová",J398,0)</f>
        <v>0</v>
      </c>
      <c r="BJ398" s="16" t="s">
        <v>83</v>
      </c>
      <c r="BK398" s="141">
        <f>ROUND(I398*H398,2)</f>
        <v>0</v>
      </c>
      <c r="BL398" s="16" t="s">
        <v>119</v>
      </c>
      <c r="BM398" s="140" t="s">
        <v>371</v>
      </c>
    </row>
    <row r="399" spans="2:65" s="12" customFormat="1" ht="30.6">
      <c r="B399" s="142"/>
      <c r="D399" s="143" t="s">
        <v>121</v>
      </c>
      <c r="E399" s="144" t="s">
        <v>1</v>
      </c>
      <c r="F399" s="145" t="s">
        <v>149</v>
      </c>
      <c r="H399" s="144" t="s">
        <v>1</v>
      </c>
      <c r="I399" s="146"/>
      <c r="L399" s="142"/>
      <c r="M399" s="147"/>
      <c r="T399" s="148"/>
      <c r="AT399" s="144" t="s">
        <v>121</v>
      </c>
      <c r="AU399" s="144" t="s">
        <v>85</v>
      </c>
      <c r="AV399" s="12" t="s">
        <v>83</v>
      </c>
      <c r="AW399" s="12" t="s">
        <v>32</v>
      </c>
      <c r="AX399" s="12" t="s">
        <v>75</v>
      </c>
      <c r="AY399" s="144" t="s">
        <v>112</v>
      </c>
    </row>
    <row r="400" spans="2:65" s="12" customFormat="1">
      <c r="B400" s="142"/>
      <c r="D400" s="143" t="s">
        <v>121</v>
      </c>
      <c r="E400" s="144" t="s">
        <v>1</v>
      </c>
      <c r="F400" s="145" t="s">
        <v>150</v>
      </c>
      <c r="H400" s="144" t="s">
        <v>1</v>
      </c>
      <c r="I400" s="146"/>
      <c r="L400" s="142"/>
      <c r="M400" s="147"/>
      <c r="T400" s="148"/>
      <c r="AT400" s="144" t="s">
        <v>121</v>
      </c>
      <c r="AU400" s="144" t="s">
        <v>85</v>
      </c>
      <c r="AV400" s="12" t="s">
        <v>83</v>
      </c>
      <c r="AW400" s="12" t="s">
        <v>32</v>
      </c>
      <c r="AX400" s="12" t="s">
        <v>75</v>
      </c>
      <c r="AY400" s="144" t="s">
        <v>112</v>
      </c>
    </row>
    <row r="401" spans="2:65" s="12" customFormat="1">
      <c r="B401" s="142"/>
      <c r="D401" s="143" t="s">
        <v>121</v>
      </c>
      <c r="E401" s="144" t="s">
        <v>1</v>
      </c>
      <c r="F401" s="145" t="s">
        <v>144</v>
      </c>
      <c r="H401" s="144" t="s">
        <v>1</v>
      </c>
      <c r="I401" s="146"/>
      <c r="L401" s="142"/>
      <c r="M401" s="147"/>
      <c r="T401" s="148"/>
      <c r="AT401" s="144" t="s">
        <v>121</v>
      </c>
      <c r="AU401" s="144" t="s">
        <v>85</v>
      </c>
      <c r="AV401" s="12" t="s">
        <v>83</v>
      </c>
      <c r="AW401" s="12" t="s">
        <v>32</v>
      </c>
      <c r="AX401" s="12" t="s">
        <v>75</v>
      </c>
      <c r="AY401" s="144" t="s">
        <v>112</v>
      </c>
    </row>
    <row r="402" spans="2:65" s="13" customFormat="1">
      <c r="B402" s="149"/>
      <c r="D402" s="143" t="s">
        <v>121</v>
      </c>
      <c r="E402" s="150" t="s">
        <v>1</v>
      </c>
      <c r="F402" s="151" t="s">
        <v>83</v>
      </c>
      <c r="H402" s="152">
        <v>1</v>
      </c>
      <c r="I402" s="153"/>
      <c r="L402" s="149"/>
      <c r="M402" s="154"/>
      <c r="T402" s="155"/>
      <c r="AT402" s="150" t="s">
        <v>121</v>
      </c>
      <c r="AU402" s="150" t="s">
        <v>85</v>
      </c>
      <c r="AV402" s="13" t="s">
        <v>85</v>
      </c>
      <c r="AW402" s="13" t="s">
        <v>32</v>
      </c>
      <c r="AX402" s="13" t="s">
        <v>75</v>
      </c>
      <c r="AY402" s="150" t="s">
        <v>112</v>
      </c>
    </row>
    <row r="403" spans="2:65" s="12" customFormat="1">
      <c r="B403" s="142"/>
      <c r="D403" s="143" t="s">
        <v>121</v>
      </c>
      <c r="E403" s="144" t="s">
        <v>1</v>
      </c>
      <c r="F403" s="145" t="s">
        <v>156</v>
      </c>
      <c r="H403" s="144" t="s">
        <v>1</v>
      </c>
      <c r="I403" s="146"/>
      <c r="L403" s="142"/>
      <c r="M403" s="147"/>
      <c r="T403" s="148"/>
      <c r="AT403" s="144" t="s">
        <v>121</v>
      </c>
      <c r="AU403" s="144" t="s">
        <v>85</v>
      </c>
      <c r="AV403" s="12" t="s">
        <v>83</v>
      </c>
      <c r="AW403" s="12" t="s">
        <v>32</v>
      </c>
      <c r="AX403" s="12" t="s">
        <v>75</v>
      </c>
      <c r="AY403" s="144" t="s">
        <v>112</v>
      </c>
    </row>
    <row r="404" spans="2:65" s="13" customFormat="1">
      <c r="B404" s="149"/>
      <c r="D404" s="143" t="s">
        <v>121</v>
      </c>
      <c r="E404" s="150" t="s">
        <v>1</v>
      </c>
      <c r="F404" s="151" t="s">
        <v>83</v>
      </c>
      <c r="H404" s="152">
        <v>1</v>
      </c>
      <c r="I404" s="153"/>
      <c r="L404" s="149"/>
      <c r="M404" s="154"/>
      <c r="T404" s="155"/>
      <c r="AT404" s="150" t="s">
        <v>121</v>
      </c>
      <c r="AU404" s="150" t="s">
        <v>85</v>
      </c>
      <c r="AV404" s="13" t="s">
        <v>85</v>
      </c>
      <c r="AW404" s="13" t="s">
        <v>32</v>
      </c>
      <c r="AX404" s="13" t="s">
        <v>75</v>
      </c>
      <c r="AY404" s="150" t="s">
        <v>112</v>
      </c>
    </row>
    <row r="405" spans="2:65" s="14" customFormat="1">
      <c r="B405" s="156"/>
      <c r="D405" s="143" t="s">
        <v>121</v>
      </c>
      <c r="E405" s="157" t="s">
        <v>1</v>
      </c>
      <c r="F405" s="158" t="s">
        <v>125</v>
      </c>
      <c r="H405" s="159">
        <v>2</v>
      </c>
      <c r="I405" s="160"/>
      <c r="L405" s="156"/>
      <c r="M405" s="161"/>
      <c r="T405" s="162"/>
      <c r="AT405" s="157" t="s">
        <v>121</v>
      </c>
      <c r="AU405" s="157" t="s">
        <v>85</v>
      </c>
      <c r="AV405" s="14" t="s">
        <v>119</v>
      </c>
      <c r="AW405" s="14" t="s">
        <v>32</v>
      </c>
      <c r="AX405" s="14" t="s">
        <v>83</v>
      </c>
      <c r="AY405" s="157" t="s">
        <v>112</v>
      </c>
    </row>
    <row r="406" spans="2:65" s="1" customFormat="1" ht="16.5" customHeight="1">
      <c r="B406" s="31"/>
      <c r="C406" s="128" t="s">
        <v>308</v>
      </c>
      <c r="D406" s="128" t="s">
        <v>115</v>
      </c>
      <c r="E406" s="129" t="s">
        <v>372</v>
      </c>
      <c r="F406" s="130" t="s">
        <v>373</v>
      </c>
      <c r="G406" s="131" t="s">
        <v>140</v>
      </c>
      <c r="H406" s="132">
        <v>1</v>
      </c>
      <c r="I406" s="133"/>
      <c r="J406" s="134">
        <f>ROUND(I406*H406,2)</f>
        <v>0</v>
      </c>
      <c r="K406" s="135"/>
      <c r="L406" s="31"/>
      <c r="M406" s="136" t="s">
        <v>1</v>
      </c>
      <c r="N406" s="137" t="s">
        <v>40</v>
      </c>
      <c r="P406" s="138">
        <f>O406*H406</f>
        <v>0</v>
      </c>
      <c r="Q406" s="138">
        <v>0</v>
      </c>
      <c r="R406" s="138">
        <f>Q406*H406</f>
        <v>0</v>
      </c>
      <c r="S406" s="138">
        <v>0</v>
      </c>
      <c r="T406" s="139">
        <f>S406*H406</f>
        <v>0</v>
      </c>
      <c r="AR406" s="140" t="s">
        <v>119</v>
      </c>
      <c r="AT406" s="140" t="s">
        <v>115</v>
      </c>
      <c r="AU406" s="140" t="s">
        <v>85</v>
      </c>
      <c r="AY406" s="16" t="s">
        <v>112</v>
      </c>
      <c r="BE406" s="141">
        <f>IF(N406="základní",J406,0)</f>
        <v>0</v>
      </c>
      <c r="BF406" s="141">
        <f>IF(N406="snížená",J406,0)</f>
        <v>0</v>
      </c>
      <c r="BG406" s="141">
        <f>IF(N406="zákl. přenesená",J406,0)</f>
        <v>0</v>
      </c>
      <c r="BH406" s="141">
        <f>IF(N406="sníž. přenesená",J406,0)</f>
        <v>0</v>
      </c>
      <c r="BI406" s="141">
        <f>IF(N406="nulová",J406,0)</f>
        <v>0</v>
      </c>
      <c r="BJ406" s="16" t="s">
        <v>83</v>
      </c>
      <c r="BK406" s="141">
        <f>ROUND(I406*H406,2)</f>
        <v>0</v>
      </c>
      <c r="BL406" s="16" t="s">
        <v>119</v>
      </c>
      <c r="BM406" s="140" t="s">
        <v>374</v>
      </c>
    </row>
    <row r="407" spans="2:65" s="12" customFormat="1" ht="30.6">
      <c r="B407" s="142"/>
      <c r="D407" s="143" t="s">
        <v>121</v>
      </c>
      <c r="E407" s="144" t="s">
        <v>1</v>
      </c>
      <c r="F407" s="145" t="s">
        <v>375</v>
      </c>
      <c r="H407" s="144" t="s">
        <v>1</v>
      </c>
      <c r="I407" s="146"/>
      <c r="L407" s="142"/>
      <c r="M407" s="147"/>
      <c r="T407" s="148"/>
      <c r="AT407" s="144" t="s">
        <v>121</v>
      </c>
      <c r="AU407" s="144" t="s">
        <v>85</v>
      </c>
      <c r="AV407" s="12" t="s">
        <v>83</v>
      </c>
      <c r="AW407" s="12" t="s">
        <v>32</v>
      </c>
      <c r="AX407" s="12" t="s">
        <v>75</v>
      </c>
      <c r="AY407" s="144" t="s">
        <v>112</v>
      </c>
    </row>
    <row r="408" spans="2:65" s="12" customFormat="1">
      <c r="B408" s="142"/>
      <c r="D408" s="143" t="s">
        <v>121</v>
      </c>
      <c r="E408" s="144" t="s">
        <v>1</v>
      </c>
      <c r="F408" s="145" t="s">
        <v>376</v>
      </c>
      <c r="H408" s="144" t="s">
        <v>1</v>
      </c>
      <c r="I408" s="146"/>
      <c r="L408" s="142"/>
      <c r="M408" s="147"/>
      <c r="T408" s="148"/>
      <c r="AT408" s="144" t="s">
        <v>121</v>
      </c>
      <c r="AU408" s="144" t="s">
        <v>85</v>
      </c>
      <c r="AV408" s="12" t="s">
        <v>83</v>
      </c>
      <c r="AW408" s="12" t="s">
        <v>32</v>
      </c>
      <c r="AX408" s="12" t="s">
        <v>75</v>
      </c>
      <c r="AY408" s="144" t="s">
        <v>112</v>
      </c>
    </row>
    <row r="409" spans="2:65" s="12" customFormat="1">
      <c r="B409" s="142"/>
      <c r="D409" s="143" t="s">
        <v>121</v>
      </c>
      <c r="E409" s="144" t="s">
        <v>1</v>
      </c>
      <c r="F409" s="145" t="s">
        <v>156</v>
      </c>
      <c r="H409" s="144" t="s">
        <v>1</v>
      </c>
      <c r="I409" s="146"/>
      <c r="L409" s="142"/>
      <c r="M409" s="147"/>
      <c r="T409" s="148"/>
      <c r="AT409" s="144" t="s">
        <v>121</v>
      </c>
      <c r="AU409" s="144" t="s">
        <v>85</v>
      </c>
      <c r="AV409" s="12" t="s">
        <v>83</v>
      </c>
      <c r="AW409" s="12" t="s">
        <v>32</v>
      </c>
      <c r="AX409" s="12" t="s">
        <v>75</v>
      </c>
      <c r="AY409" s="144" t="s">
        <v>112</v>
      </c>
    </row>
    <row r="410" spans="2:65" s="13" customFormat="1">
      <c r="B410" s="149"/>
      <c r="D410" s="143" t="s">
        <v>121</v>
      </c>
      <c r="E410" s="150" t="s">
        <v>1</v>
      </c>
      <c r="F410" s="151" t="s">
        <v>83</v>
      </c>
      <c r="H410" s="152">
        <v>1</v>
      </c>
      <c r="I410" s="153"/>
      <c r="L410" s="149"/>
      <c r="M410" s="154"/>
      <c r="T410" s="155"/>
      <c r="AT410" s="150" t="s">
        <v>121</v>
      </c>
      <c r="AU410" s="150" t="s">
        <v>85</v>
      </c>
      <c r="AV410" s="13" t="s">
        <v>85</v>
      </c>
      <c r="AW410" s="13" t="s">
        <v>32</v>
      </c>
      <c r="AX410" s="13" t="s">
        <v>75</v>
      </c>
      <c r="AY410" s="150" t="s">
        <v>112</v>
      </c>
    </row>
    <row r="411" spans="2:65" s="14" customFormat="1">
      <c r="B411" s="156"/>
      <c r="D411" s="143" t="s">
        <v>121</v>
      </c>
      <c r="E411" s="157" t="s">
        <v>1</v>
      </c>
      <c r="F411" s="158" t="s">
        <v>125</v>
      </c>
      <c r="H411" s="159">
        <v>1</v>
      </c>
      <c r="I411" s="160"/>
      <c r="L411" s="156"/>
      <c r="M411" s="161"/>
      <c r="T411" s="162"/>
      <c r="AT411" s="157" t="s">
        <v>121</v>
      </c>
      <c r="AU411" s="157" t="s">
        <v>85</v>
      </c>
      <c r="AV411" s="14" t="s">
        <v>119</v>
      </c>
      <c r="AW411" s="14" t="s">
        <v>32</v>
      </c>
      <c r="AX411" s="14" t="s">
        <v>83</v>
      </c>
      <c r="AY411" s="157" t="s">
        <v>112</v>
      </c>
    </row>
    <row r="412" spans="2:65" s="1" customFormat="1" ht="16.5" customHeight="1">
      <c r="B412" s="31"/>
      <c r="C412" s="128" t="s">
        <v>377</v>
      </c>
      <c r="D412" s="128" t="s">
        <v>115</v>
      </c>
      <c r="E412" s="129" t="s">
        <v>378</v>
      </c>
      <c r="F412" s="130" t="s">
        <v>379</v>
      </c>
      <c r="G412" s="131" t="s">
        <v>140</v>
      </c>
      <c r="H412" s="132">
        <v>1</v>
      </c>
      <c r="I412" s="133"/>
      <c r="J412" s="134">
        <f>ROUND(I412*H412,2)</f>
        <v>0</v>
      </c>
      <c r="K412" s="135"/>
      <c r="L412" s="31"/>
      <c r="M412" s="136" t="s">
        <v>1</v>
      </c>
      <c r="N412" s="137" t="s">
        <v>40</v>
      </c>
      <c r="P412" s="138">
        <f>O412*H412</f>
        <v>0</v>
      </c>
      <c r="Q412" s="138">
        <v>0</v>
      </c>
      <c r="R412" s="138">
        <f>Q412*H412</f>
        <v>0</v>
      </c>
      <c r="S412" s="138">
        <v>0</v>
      </c>
      <c r="T412" s="139">
        <f>S412*H412</f>
        <v>0</v>
      </c>
      <c r="AR412" s="140" t="s">
        <v>119</v>
      </c>
      <c r="AT412" s="140" t="s">
        <v>115</v>
      </c>
      <c r="AU412" s="140" t="s">
        <v>85</v>
      </c>
      <c r="AY412" s="16" t="s">
        <v>112</v>
      </c>
      <c r="BE412" s="141">
        <f>IF(N412="základní",J412,0)</f>
        <v>0</v>
      </c>
      <c r="BF412" s="141">
        <f>IF(N412="snížená",J412,0)</f>
        <v>0</v>
      </c>
      <c r="BG412" s="141">
        <f>IF(N412="zákl. přenesená",J412,0)</f>
        <v>0</v>
      </c>
      <c r="BH412" s="141">
        <f>IF(N412="sníž. přenesená",J412,0)</f>
        <v>0</v>
      </c>
      <c r="BI412" s="141">
        <f>IF(N412="nulová",J412,0)</f>
        <v>0</v>
      </c>
      <c r="BJ412" s="16" t="s">
        <v>83</v>
      </c>
      <c r="BK412" s="141">
        <f>ROUND(I412*H412,2)</f>
        <v>0</v>
      </c>
      <c r="BL412" s="16" t="s">
        <v>119</v>
      </c>
      <c r="BM412" s="140" t="s">
        <v>380</v>
      </c>
    </row>
    <row r="413" spans="2:65" s="12" customFormat="1" ht="30.6">
      <c r="B413" s="142"/>
      <c r="D413" s="143" t="s">
        <v>121</v>
      </c>
      <c r="E413" s="144" t="s">
        <v>1</v>
      </c>
      <c r="F413" s="145" t="s">
        <v>381</v>
      </c>
      <c r="H413" s="144" t="s">
        <v>1</v>
      </c>
      <c r="I413" s="146"/>
      <c r="L413" s="142"/>
      <c r="M413" s="147"/>
      <c r="T413" s="148"/>
      <c r="AT413" s="144" t="s">
        <v>121</v>
      </c>
      <c r="AU413" s="144" t="s">
        <v>85</v>
      </c>
      <c r="AV413" s="12" t="s">
        <v>83</v>
      </c>
      <c r="AW413" s="12" t="s">
        <v>32</v>
      </c>
      <c r="AX413" s="12" t="s">
        <v>75</v>
      </c>
      <c r="AY413" s="144" t="s">
        <v>112</v>
      </c>
    </row>
    <row r="414" spans="2:65" s="12" customFormat="1" ht="20.399999999999999">
      <c r="B414" s="142"/>
      <c r="D414" s="143" t="s">
        <v>121</v>
      </c>
      <c r="E414" s="144" t="s">
        <v>1</v>
      </c>
      <c r="F414" s="145" t="s">
        <v>382</v>
      </c>
      <c r="H414" s="144" t="s">
        <v>1</v>
      </c>
      <c r="I414" s="146"/>
      <c r="L414" s="142"/>
      <c r="M414" s="147"/>
      <c r="T414" s="148"/>
      <c r="AT414" s="144" t="s">
        <v>121</v>
      </c>
      <c r="AU414" s="144" t="s">
        <v>85</v>
      </c>
      <c r="AV414" s="12" t="s">
        <v>83</v>
      </c>
      <c r="AW414" s="12" t="s">
        <v>32</v>
      </c>
      <c r="AX414" s="12" t="s">
        <v>75</v>
      </c>
      <c r="AY414" s="144" t="s">
        <v>112</v>
      </c>
    </row>
    <row r="415" spans="2:65" s="12" customFormat="1" ht="30.6">
      <c r="B415" s="142"/>
      <c r="D415" s="143" t="s">
        <v>121</v>
      </c>
      <c r="E415" s="144" t="s">
        <v>1</v>
      </c>
      <c r="F415" s="145" t="s">
        <v>383</v>
      </c>
      <c r="H415" s="144" t="s">
        <v>1</v>
      </c>
      <c r="I415" s="146"/>
      <c r="L415" s="142"/>
      <c r="M415" s="147"/>
      <c r="T415" s="148"/>
      <c r="AT415" s="144" t="s">
        <v>121</v>
      </c>
      <c r="AU415" s="144" t="s">
        <v>85</v>
      </c>
      <c r="AV415" s="12" t="s">
        <v>83</v>
      </c>
      <c r="AW415" s="12" t="s">
        <v>32</v>
      </c>
      <c r="AX415" s="12" t="s">
        <v>75</v>
      </c>
      <c r="AY415" s="144" t="s">
        <v>112</v>
      </c>
    </row>
    <row r="416" spans="2:65" s="12" customFormat="1" ht="20.399999999999999">
      <c r="B416" s="142"/>
      <c r="D416" s="143" t="s">
        <v>121</v>
      </c>
      <c r="E416" s="144" t="s">
        <v>1</v>
      </c>
      <c r="F416" s="145" t="s">
        <v>384</v>
      </c>
      <c r="H416" s="144" t="s">
        <v>1</v>
      </c>
      <c r="I416" s="146"/>
      <c r="L416" s="142"/>
      <c r="M416" s="147"/>
      <c r="T416" s="148"/>
      <c r="AT416" s="144" t="s">
        <v>121</v>
      </c>
      <c r="AU416" s="144" t="s">
        <v>85</v>
      </c>
      <c r="AV416" s="12" t="s">
        <v>83</v>
      </c>
      <c r="AW416" s="12" t="s">
        <v>32</v>
      </c>
      <c r="AX416" s="12" t="s">
        <v>75</v>
      </c>
      <c r="AY416" s="144" t="s">
        <v>112</v>
      </c>
    </row>
    <row r="417" spans="2:65" s="12" customFormat="1">
      <c r="B417" s="142"/>
      <c r="D417" s="143" t="s">
        <v>121</v>
      </c>
      <c r="E417" s="144" t="s">
        <v>1</v>
      </c>
      <c r="F417" s="145" t="s">
        <v>156</v>
      </c>
      <c r="H417" s="144" t="s">
        <v>1</v>
      </c>
      <c r="I417" s="146"/>
      <c r="L417" s="142"/>
      <c r="M417" s="147"/>
      <c r="T417" s="148"/>
      <c r="AT417" s="144" t="s">
        <v>121</v>
      </c>
      <c r="AU417" s="144" t="s">
        <v>85</v>
      </c>
      <c r="AV417" s="12" t="s">
        <v>83</v>
      </c>
      <c r="AW417" s="12" t="s">
        <v>32</v>
      </c>
      <c r="AX417" s="12" t="s">
        <v>75</v>
      </c>
      <c r="AY417" s="144" t="s">
        <v>112</v>
      </c>
    </row>
    <row r="418" spans="2:65" s="13" customFormat="1">
      <c r="B418" s="149"/>
      <c r="D418" s="143" t="s">
        <v>121</v>
      </c>
      <c r="E418" s="150" t="s">
        <v>1</v>
      </c>
      <c r="F418" s="151" t="s">
        <v>83</v>
      </c>
      <c r="H418" s="152">
        <v>1</v>
      </c>
      <c r="I418" s="153"/>
      <c r="L418" s="149"/>
      <c r="M418" s="154"/>
      <c r="T418" s="155"/>
      <c r="AT418" s="150" t="s">
        <v>121</v>
      </c>
      <c r="AU418" s="150" t="s">
        <v>85</v>
      </c>
      <c r="AV418" s="13" t="s">
        <v>85</v>
      </c>
      <c r="AW418" s="13" t="s">
        <v>32</v>
      </c>
      <c r="AX418" s="13" t="s">
        <v>75</v>
      </c>
      <c r="AY418" s="150" t="s">
        <v>112</v>
      </c>
    </row>
    <row r="419" spans="2:65" s="14" customFormat="1">
      <c r="B419" s="156"/>
      <c r="D419" s="143" t="s">
        <v>121</v>
      </c>
      <c r="E419" s="157" t="s">
        <v>1</v>
      </c>
      <c r="F419" s="158" t="s">
        <v>125</v>
      </c>
      <c r="H419" s="159">
        <v>1</v>
      </c>
      <c r="I419" s="160"/>
      <c r="L419" s="156"/>
      <c r="M419" s="161"/>
      <c r="T419" s="162"/>
      <c r="AT419" s="157" t="s">
        <v>121</v>
      </c>
      <c r="AU419" s="157" t="s">
        <v>85</v>
      </c>
      <c r="AV419" s="14" t="s">
        <v>119</v>
      </c>
      <c r="AW419" s="14" t="s">
        <v>32</v>
      </c>
      <c r="AX419" s="14" t="s">
        <v>83</v>
      </c>
      <c r="AY419" s="157" t="s">
        <v>112</v>
      </c>
    </row>
    <row r="420" spans="2:65" s="1" customFormat="1" ht="16.5" customHeight="1">
      <c r="B420" s="31"/>
      <c r="C420" s="128" t="s">
        <v>385</v>
      </c>
      <c r="D420" s="128" t="s">
        <v>115</v>
      </c>
      <c r="E420" s="129" t="s">
        <v>386</v>
      </c>
      <c r="F420" s="130" t="s">
        <v>387</v>
      </c>
      <c r="G420" s="131" t="s">
        <v>140</v>
      </c>
      <c r="H420" s="132">
        <v>1</v>
      </c>
      <c r="I420" s="133"/>
      <c r="J420" s="134">
        <f>ROUND(I420*H420,2)</f>
        <v>0</v>
      </c>
      <c r="K420" s="135"/>
      <c r="L420" s="31"/>
      <c r="M420" s="136" t="s">
        <v>1</v>
      </c>
      <c r="N420" s="137" t="s">
        <v>40</v>
      </c>
      <c r="P420" s="138">
        <f>O420*H420</f>
        <v>0</v>
      </c>
      <c r="Q420" s="138">
        <v>0</v>
      </c>
      <c r="R420" s="138">
        <f>Q420*H420</f>
        <v>0</v>
      </c>
      <c r="S420" s="138">
        <v>0</v>
      </c>
      <c r="T420" s="139">
        <f>S420*H420</f>
        <v>0</v>
      </c>
      <c r="AR420" s="140" t="s">
        <v>119</v>
      </c>
      <c r="AT420" s="140" t="s">
        <v>115</v>
      </c>
      <c r="AU420" s="140" t="s">
        <v>85</v>
      </c>
      <c r="AY420" s="16" t="s">
        <v>112</v>
      </c>
      <c r="BE420" s="141">
        <f>IF(N420="základní",J420,0)</f>
        <v>0</v>
      </c>
      <c r="BF420" s="141">
        <f>IF(N420="snížená",J420,0)</f>
        <v>0</v>
      </c>
      <c r="BG420" s="141">
        <f>IF(N420="zákl. přenesená",J420,0)</f>
        <v>0</v>
      </c>
      <c r="BH420" s="141">
        <f>IF(N420="sníž. přenesená",J420,0)</f>
        <v>0</v>
      </c>
      <c r="BI420" s="141">
        <f>IF(N420="nulová",J420,0)</f>
        <v>0</v>
      </c>
      <c r="BJ420" s="16" t="s">
        <v>83</v>
      </c>
      <c r="BK420" s="141">
        <f>ROUND(I420*H420,2)</f>
        <v>0</v>
      </c>
      <c r="BL420" s="16" t="s">
        <v>119</v>
      </c>
      <c r="BM420" s="140" t="s">
        <v>388</v>
      </c>
    </row>
    <row r="421" spans="2:65" s="12" customFormat="1">
      <c r="B421" s="142"/>
      <c r="D421" s="143" t="s">
        <v>121</v>
      </c>
      <c r="E421" s="144" t="s">
        <v>1</v>
      </c>
      <c r="F421" s="145" t="s">
        <v>156</v>
      </c>
      <c r="H421" s="144" t="s">
        <v>1</v>
      </c>
      <c r="I421" s="146"/>
      <c r="L421" s="142"/>
      <c r="M421" s="147"/>
      <c r="T421" s="148"/>
      <c r="AT421" s="144" t="s">
        <v>121</v>
      </c>
      <c r="AU421" s="144" t="s">
        <v>85</v>
      </c>
      <c r="AV421" s="12" t="s">
        <v>83</v>
      </c>
      <c r="AW421" s="12" t="s">
        <v>32</v>
      </c>
      <c r="AX421" s="12" t="s">
        <v>75</v>
      </c>
      <c r="AY421" s="144" t="s">
        <v>112</v>
      </c>
    </row>
    <row r="422" spans="2:65" s="13" customFormat="1">
      <c r="B422" s="149"/>
      <c r="D422" s="143" t="s">
        <v>121</v>
      </c>
      <c r="E422" s="150" t="s">
        <v>1</v>
      </c>
      <c r="F422" s="151" t="s">
        <v>83</v>
      </c>
      <c r="H422" s="152">
        <v>1</v>
      </c>
      <c r="I422" s="153"/>
      <c r="L422" s="149"/>
      <c r="M422" s="154"/>
      <c r="T422" s="155"/>
      <c r="AT422" s="150" t="s">
        <v>121</v>
      </c>
      <c r="AU422" s="150" t="s">
        <v>85</v>
      </c>
      <c r="AV422" s="13" t="s">
        <v>85</v>
      </c>
      <c r="AW422" s="13" t="s">
        <v>32</v>
      </c>
      <c r="AX422" s="13" t="s">
        <v>75</v>
      </c>
      <c r="AY422" s="150" t="s">
        <v>112</v>
      </c>
    </row>
    <row r="423" spans="2:65" s="14" customFormat="1">
      <c r="B423" s="156"/>
      <c r="D423" s="143" t="s">
        <v>121</v>
      </c>
      <c r="E423" s="157" t="s">
        <v>1</v>
      </c>
      <c r="F423" s="158" t="s">
        <v>125</v>
      </c>
      <c r="H423" s="159">
        <v>1</v>
      </c>
      <c r="I423" s="160"/>
      <c r="L423" s="156"/>
      <c r="M423" s="161"/>
      <c r="T423" s="162"/>
      <c r="AT423" s="157" t="s">
        <v>121</v>
      </c>
      <c r="AU423" s="157" t="s">
        <v>85</v>
      </c>
      <c r="AV423" s="14" t="s">
        <v>119</v>
      </c>
      <c r="AW423" s="14" t="s">
        <v>32</v>
      </c>
      <c r="AX423" s="14" t="s">
        <v>83</v>
      </c>
      <c r="AY423" s="157" t="s">
        <v>112</v>
      </c>
    </row>
    <row r="424" spans="2:65" s="1" customFormat="1" ht="33" customHeight="1">
      <c r="B424" s="31"/>
      <c r="C424" s="128" t="s">
        <v>389</v>
      </c>
      <c r="D424" s="128" t="s">
        <v>115</v>
      </c>
      <c r="E424" s="129" t="s">
        <v>390</v>
      </c>
      <c r="F424" s="130" t="s">
        <v>391</v>
      </c>
      <c r="G424" s="131" t="s">
        <v>140</v>
      </c>
      <c r="H424" s="132">
        <v>1</v>
      </c>
      <c r="I424" s="133"/>
      <c r="J424" s="134">
        <f>ROUND(I424*H424,2)</f>
        <v>0</v>
      </c>
      <c r="K424" s="135"/>
      <c r="L424" s="31"/>
      <c r="M424" s="136" t="s">
        <v>1</v>
      </c>
      <c r="N424" s="137" t="s">
        <v>40</v>
      </c>
      <c r="P424" s="138">
        <f>O424*H424</f>
        <v>0</v>
      </c>
      <c r="Q424" s="138">
        <v>0</v>
      </c>
      <c r="R424" s="138">
        <f>Q424*H424</f>
        <v>0</v>
      </c>
      <c r="S424" s="138">
        <v>0</v>
      </c>
      <c r="T424" s="139">
        <f>S424*H424</f>
        <v>0</v>
      </c>
      <c r="AR424" s="140" t="s">
        <v>119</v>
      </c>
      <c r="AT424" s="140" t="s">
        <v>115</v>
      </c>
      <c r="AU424" s="140" t="s">
        <v>85</v>
      </c>
      <c r="AY424" s="16" t="s">
        <v>112</v>
      </c>
      <c r="BE424" s="141">
        <f>IF(N424="základní",J424,0)</f>
        <v>0</v>
      </c>
      <c r="BF424" s="141">
        <f>IF(N424="snížená",J424,0)</f>
        <v>0</v>
      </c>
      <c r="BG424" s="141">
        <f>IF(N424="zákl. přenesená",J424,0)</f>
        <v>0</v>
      </c>
      <c r="BH424" s="141">
        <f>IF(N424="sníž. přenesená",J424,0)</f>
        <v>0</v>
      </c>
      <c r="BI424" s="141">
        <f>IF(N424="nulová",J424,0)</f>
        <v>0</v>
      </c>
      <c r="BJ424" s="16" t="s">
        <v>83</v>
      </c>
      <c r="BK424" s="141">
        <f>ROUND(I424*H424,2)</f>
        <v>0</v>
      </c>
      <c r="BL424" s="16" t="s">
        <v>119</v>
      </c>
      <c r="BM424" s="140" t="s">
        <v>392</v>
      </c>
    </row>
    <row r="425" spans="2:65" s="12" customFormat="1">
      <c r="B425" s="142"/>
      <c r="D425" s="143" t="s">
        <v>121</v>
      </c>
      <c r="E425" s="144" t="s">
        <v>1</v>
      </c>
      <c r="F425" s="145" t="s">
        <v>156</v>
      </c>
      <c r="H425" s="144" t="s">
        <v>1</v>
      </c>
      <c r="I425" s="146"/>
      <c r="L425" s="142"/>
      <c r="M425" s="147"/>
      <c r="T425" s="148"/>
      <c r="AT425" s="144" t="s">
        <v>121</v>
      </c>
      <c r="AU425" s="144" t="s">
        <v>85</v>
      </c>
      <c r="AV425" s="12" t="s">
        <v>83</v>
      </c>
      <c r="AW425" s="12" t="s">
        <v>32</v>
      </c>
      <c r="AX425" s="12" t="s">
        <v>75</v>
      </c>
      <c r="AY425" s="144" t="s">
        <v>112</v>
      </c>
    </row>
    <row r="426" spans="2:65" s="13" customFormat="1">
      <c r="B426" s="149"/>
      <c r="D426" s="143" t="s">
        <v>121</v>
      </c>
      <c r="E426" s="150" t="s">
        <v>1</v>
      </c>
      <c r="F426" s="151" t="s">
        <v>83</v>
      </c>
      <c r="H426" s="152">
        <v>1</v>
      </c>
      <c r="I426" s="153"/>
      <c r="L426" s="149"/>
      <c r="M426" s="154"/>
      <c r="T426" s="155"/>
      <c r="AT426" s="150" t="s">
        <v>121</v>
      </c>
      <c r="AU426" s="150" t="s">
        <v>85</v>
      </c>
      <c r="AV426" s="13" t="s">
        <v>85</v>
      </c>
      <c r="AW426" s="13" t="s">
        <v>32</v>
      </c>
      <c r="AX426" s="13" t="s">
        <v>75</v>
      </c>
      <c r="AY426" s="150" t="s">
        <v>112</v>
      </c>
    </row>
    <row r="427" spans="2:65" s="14" customFormat="1">
      <c r="B427" s="156"/>
      <c r="D427" s="143" t="s">
        <v>121</v>
      </c>
      <c r="E427" s="157" t="s">
        <v>1</v>
      </c>
      <c r="F427" s="158" t="s">
        <v>125</v>
      </c>
      <c r="H427" s="159">
        <v>1</v>
      </c>
      <c r="I427" s="160"/>
      <c r="L427" s="156"/>
      <c r="M427" s="161"/>
      <c r="T427" s="162"/>
      <c r="AT427" s="157" t="s">
        <v>121</v>
      </c>
      <c r="AU427" s="157" t="s">
        <v>85</v>
      </c>
      <c r="AV427" s="14" t="s">
        <v>119</v>
      </c>
      <c r="AW427" s="14" t="s">
        <v>32</v>
      </c>
      <c r="AX427" s="14" t="s">
        <v>83</v>
      </c>
      <c r="AY427" s="157" t="s">
        <v>112</v>
      </c>
    </row>
    <row r="428" spans="2:65" s="1" customFormat="1" ht="24.15" customHeight="1">
      <c r="B428" s="31"/>
      <c r="C428" s="128" t="s">
        <v>393</v>
      </c>
      <c r="D428" s="128" t="s">
        <v>115</v>
      </c>
      <c r="E428" s="129" t="s">
        <v>394</v>
      </c>
      <c r="F428" s="130" t="s">
        <v>395</v>
      </c>
      <c r="G428" s="131" t="s">
        <v>140</v>
      </c>
      <c r="H428" s="132">
        <v>4</v>
      </c>
      <c r="I428" s="133"/>
      <c r="J428" s="134">
        <f>ROUND(I428*H428,2)</f>
        <v>0</v>
      </c>
      <c r="K428" s="135"/>
      <c r="L428" s="31"/>
      <c r="M428" s="136" t="s">
        <v>1</v>
      </c>
      <c r="N428" s="137" t="s">
        <v>40</v>
      </c>
      <c r="P428" s="138">
        <f>O428*H428</f>
        <v>0</v>
      </c>
      <c r="Q428" s="138">
        <v>0</v>
      </c>
      <c r="R428" s="138">
        <f>Q428*H428</f>
        <v>0</v>
      </c>
      <c r="S428" s="138">
        <v>0</v>
      </c>
      <c r="T428" s="139">
        <f>S428*H428</f>
        <v>0</v>
      </c>
      <c r="AR428" s="140" t="s">
        <v>119</v>
      </c>
      <c r="AT428" s="140" t="s">
        <v>115</v>
      </c>
      <c r="AU428" s="140" t="s">
        <v>85</v>
      </c>
      <c r="AY428" s="16" t="s">
        <v>112</v>
      </c>
      <c r="BE428" s="141">
        <f>IF(N428="základní",J428,0)</f>
        <v>0</v>
      </c>
      <c r="BF428" s="141">
        <f>IF(N428="snížená",J428,0)</f>
        <v>0</v>
      </c>
      <c r="BG428" s="141">
        <f>IF(N428="zákl. přenesená",J428,0)</f>
        <v>0</v>
      </c>
      <c r="BH428" s="141">
        <f>IF(N428="sníž. přenesená",J428,0)</f>
        <v>0</v>
      </c>
      <c r="BI428" s="141">
        <f>IF(N428="nulová",J428,0)</f>
        <v>0</v>
      </c>
      <c r="BJ428" s="16" t="s">
        <v>83</v>
      </c>
      <c r="BK428" s="141">
        <f>ROUND(I428*H428,2)</f>
        <v>0</v>
      </c>
      <c r="BL428" s="16" t="s">
        <v>119</v>
      </c>
      <c r="BM428" s="140" t="s">
        <v>396</v>
      </c>
    </row>
    <row r="429" spans="2:65" s="12" customFormat="1">
      <c r="B429" s="142"/>
      <c r="D429" s="143" t="s">
        <v>121</v>
      </c>
      <c r="E429" s="144" t="s">
        <v>1</v>
      </c>
      <c r="F429" s="145" t="s">
        <v>156</v>
      </c>
      <c r="H429" s="144" t="s">
        <v>1</v>
      </c>
      <c r="I429" s="146"/>
      <c r="L429" s="142"/>
      <c r="M429" s="147"/>
      <c r="T429" s="148"/>
      <c r="AT429" s="144" t="s">
        <v>121</v>
      </c>
      <c r="AU429" s="144" t="s">
        <v>85</v>
      </c>
      <c r="AV429" s="12" t="s">
        <v>83</v>
      </c>
      <c r="AW429" s="12" t="s">
        <v>32</v>
      </c>
      <c r="AX429" s="12" t="s">
        <v>75</v>
      </c>
      <c r="AY429" s="144" t="s">
        <v>112</v>
      </c>
    </row>
    <row r="430" spans="2:65" s="13" customFormat="1">
      <c r="B430" s="149"/>
      <c r="D430" s="143" t="s">
        <v>121</v>
      </c>
      <c r="E430" s="150" t="s">
        <v>1</v>
      </c>
      <c r="F430" s="151" t="s">
        <v>119</v>
      </c>
      <c r="H430" s="152">
        <v>4</v>
      </c>
      <c r="I430" s="153"/>
      <c r="L430" s="149"/>
      <c r="M430" s="154"/>
      <c r="T430" s="155"/>
      <c r="AT430" s="150" t="s">
        <v>121</v>
      </c>
      <c r="AU430" s="150" t="s">
        <v>85</v>
      </c>
      <c r="AV430" s="13" t="s">
        <v>85</v>
      </c>
      <c r="AW430" s="13" t="s">
        <v>32</v>
      </c>
      <c r="AX430" s="13" t="s">
        <v>75</v>
      </c>
      <c r="AY430" s="150" t="s">
        <v>112</v>
      </c>
    </row>
    <row r="431" spans="2:65" s="14" customFormat="1">
      <c r="B431" s="156"/>
      <c r="D431" s="143" t="s">
        <v>121</v>
      </c>
      <c r="E431" s="157" t="s">
        <v>1</v>
      </c>
      <c r="F431" s="158" t="s">
        <v>125</v>
      </c>
      <c r="H431" s="159">
        <v>4</v>
      </c>
      <c r="I431" s="160"/>
      <c r="L431" s="156"/>
      <c r="M431" s="161"/>
      <c r="T431" s="162"/>
      <c r="AT431" s="157" t="s">
        <v>121</v>
      </c>
      <c r="AU431" s="157" t="s">
        <v>85</v>
      </c>
      <c r="AV431" s="14" t="s">
        <v>119</v>
      </c>
      <c r="AW431" s="14" t="s">
        <v>32</v>
      </c>
      <c r="AX431" s="14" t="s">
        <v>83</v>
      </c>
      <c r="AY431" s="157" t="s">
        <v>112</v>
      </c>
    </row>
    <row r="432" spans="2:65" s="1" customFormat="1" ht="16.5" customHeight="1">
      <c r="B432" s="31"/>
      <c r="C432" s="128" t="s">
        <v>397</v>
      </c>
      <c r="D432" s="128" t="s">
        <v>115</v>
      </c>
      <c r="E432" s="129" t="s">
        <v>398</v>
      </c>
      <c r="F432" s="130" t="s">
        <v>399</v>
      </c>
      <c r="G432" s="131" t="s">
        <v>140</v>
      </c>
      <c r="H432" s="132">
        <v>1</v>
      </c>
      <c r="I432" s="133"/>
      <c r="J432" s="134">
        <f>ROUND(I432*H432,2)</f>
        <v>0</v>
      </c>
      <c r="K432" s="135"/>
      <c r="L432" s="31"/>
      <c r="M432" s="136" t="s">
        <v>1</v>
      </c>
      <c r="N432" s="137" t="s">
        <v>40</v>
      </c>
      <c r="P432" s="138">
        <f>O432*H432</f>
        <v>0</v>
      </c>
      <c r="Q432" s="138">
        <v>0</v>
      </c>
      <c r="R432" s="138">
        <f>Q432*H432</f>
        <v>0</v>
      </c>
      <c r="S432" s="138">
        <v>0</v>
      </c>
      <c r="T432" s="139">
        <f>S432*H432</f>
        <v>0</v>
      </c>
      <c r="AR432" s="140" t="s">
        <v>119</v>
      </c>
      <c r="AT432" s="140" t="s">
        <v>115</v>
      </c>
      <c r="AU432" s="140" t="s">
        <v>85</v>
      </c>
      <c r="AY432" s="16" t="s">
        <v>112</v>
      </c>
      <c r="BE432" s="141">
        <f>IF(N432="základní",J432,0)</f>
        <v>0</v>
      </c>
      <c r="BF432" s="141">
        <f>IF(N432="snížená",J432,0)</f>
        <v>0</v>
      </c>
      <c r="BG432" s="141">
        <f>IF(N432="zákl. přenesená",J432,0)</f>
        <v>0</v>
      </c>
      <c r="BH432" s="141">
        <f>IF(N432="sníž. přenesená",J432,0)</f>
        <v>0</v>
      </c>
      <c r="BI432" s="141">
        <f>IF(N432="nulová",J432,0)</f>
        <v>0</v>
      </c>
      <c r="BJ432" s="16" t="s">
        <v>83</v>
      </c>
      <c r="BK432" s="141">
        <f>ROUND(I432*H432,2)</f>
        <v>0</v>
      </c>
      <c r="BL432" s="16" t="s">
        <v>119</v>
      </c>
      <c r="BM432" s="140" t="s">
        <v>400</v>
      </c>
    </row>
    <row r="433" spans="2:65" s="12" customFormat="1">
      <c r="B433" s="142"/>
      <c r="D433" s="143" t="s">
        <v>121</v>
      </c>
      <c r="E433" s="144" t="s">
        <v>1</v>
      </c>
      <c r="F433" s="145" t="s">
        <v>156</v>
      </c>
      <c r="H433" s="144" t="s">
        <v>1</v>
      </c>
      <c r="I433" s="146"/>
      <c r="L433" s="142"/>
      <c r="M433" s="147"/>
      <c r="T433" s="148"/>
      <c r="AT433" s="144" t="s">
        <v>121</v>
      </c>
      <c r="AU433" s="144" t="s">
        <v>85</v>
      </c>
      <c r="AV433" s="12" t="s">
        <v>83</v>
      </c>
      <c r="AW433" s="12" t="s">
        <v>32</v>
      </c>
      <c r="AX433" s="12" t="s">
        <v>75</v>
      </c>
      <c r="AY433" s="144" t="s">
        <v>112</v>
      </c>
    </row>
    <row r="434" spans="2:65" s="13" customFormat="1">
      <c r="B434" s="149"/>
      <c r="D434" s="143" t="s">
        <v>121</v>
      </c>
      <c r="E434" s="150" t="s">
        <v>1</v>
      </c>
      <c r="F434" s="151" t="s">
        <v>83</v>
      </c>
      <c r="H434" s="152">
        <v>1</v>
      </c>
      <c r="I434" s="153"/>
      <c r="L434" s="149"/>
      <c r="M434" s="154"/>
      <c r="T434" s="155"/>
      <c r="AT434" s="150" t="s">
        <v>121</v>
      </c>
      <c r="AU434" s="150" t="s">
        <v>85</v>
      </c>
      <c r="AV434" s="13" t="s">
        <v>85</v>
      </c>
      <c r="AW434" s="13" t="s">
        <v>32</v>
      </c>
      <c r="AX434" s="13" t="s">
        <v>75</v>
      </c>
      <c r="AY434" s="150" t="s">
        <v>112</v>
      </c>
    </row>
    <row r="435" spans="2:65" s="14" customFormat="1">
      <c r="B435" s="156"/>
      <c r="D435" s="143" t="s">
        <v>121</v>
      </c>
      <c r="E435" s="157" t="s">
        <v>1</v>
      </c>
      <c r="F435" s="158" t="s">
        <v>125</v>
      </c>
      <c r="H435" s="159">
        <v>1</v>
      </c>
      <c r="I435" s="160"/>
      <c r="L435" s="156"/>
      <c r="M435" s="161"/>
      <c r="T435" s="162"/>
      <c r="AT435" s="157" t="s">
        <v>121</v>
      </c>
      <c r="AU435" s="157" t="s">
        <v>85</v>
      </c>
      <c r="AV435" s="14" t="s">
        <v>119</v>
      </c>
      <c r="AW435" s="14" t="s">
        <v>32</v>
      </c>
      <c r="AX435" s="14" t="s">
        <v>83</v>
      </c>
      <c r="AY435" s="157" t="s">
        <v>112</v>
      </c>
    </row>
    <row r="436" spans="2:65" s="1" customFormat="1" ht="16.5" customHeight="1">
      <c r="B436" s="31"/>
      <c r="C436" s="128" t="s">
        <v>401</v>
      </c>
      <c r="D436" s="128" t="s">
        <v>115</v>
      </c>
      <c r="E436" s="129" t="s">
        <v>402</v>
      </c>
      <c r="F436" s="130" t="s">
        <v>403</v>
      </c>
      <c r="G436" s="131" t="s">
        <v>140</v>
      </c>
      <c r="H436" s="132">
        <v>1</v>
      </c>
      <c r="I436" s="133"/>
      <c r="J436" s="134">
        <f>ROUND(I436*H436,2)</f>
        <v>0</v>
      </c>
      <c r="K436" s="135"/>
      <c r="L436" s="31"/>
      <c r="M436" s="136" t="s">
        <v>1</v>
      </c>
      <c r="N436" s="137" t="s">
        <v>40</v>
      </c>
      <c r="P436" s="138">
        <f>O436*H436</f>
        <v>0</v>
      </c>
      <c r="Q436" s="138">
        <v>0</v>
      </c>
      <c r="R436" s="138">
        <f>Q436*H436</f>
        <v>0</v>
      </c>
      <c r="S436" s="138">
        <v>0</v>
      </c>
      <c r="T436" s="139">
        <f>S436*H436</f>
        <v>0</v>
      </c>
      <c r="AR436" s="140" t="s">
        <v>119</v>
      </c>
      <c r="AT436" s="140" t="s">
        <v>115</v>
      </c>
      <c r="AU436" s="140" t="s">
        <v>85</v>
      </c>
      <c r="AY436" s="16" t="s">
        <v>112</v>
      </c>
      <c r="BE436" s="141">
        <f>IF(N436="základní",J436,0)</f>
        <v>0</v>
      </c>
      <c r="BF436" s="141">
        <f>IF(N436="snížená",J436,0)</f>
        <v>0</v>
      </c>
      <c r="BG436" s="141">
        <f>IF(N436="zákl. přenesená",J436,0)</f>
        <v>0</v>
      </c>
      <c r="BH436" s="141">
        <f>IF(N436="sníž. přenesená",J436,0)</f>
        <v>0</v>
      </c>
      <c r="BI436" s="141">
        <f>IF(N436="nulová",J436,0)</f>
        <v>0</v>
      </c>
      <c r="BJ436" s="16" t="s">
        <v>83</v>
      </c>
      <c r="BK436" s="141">
        <f>ROUND(I436*H436,2)</f>
        <v>0</v>
      </c>
      <c r="BL436" s="16" t="s">
        <v>119</v>
      </c>
      <c r="BM436" s="140" t="s">
        <v>404</v>
      </c>
    </row>
    <row r="437" spans="2:65" s="12" customFormat="1">
      <c r="B437" s="142"/>
      <c r="D437" s="143" t="s">
        <v>121</v>
      </c>
      <c r="E437" s="144" t="s">
        <v>1</v>
      </c>
      <c r="F437" s="145" t="s">
        <v>156</v>
      </c>
      <c r="H437" s="144" t="s">
        <v>1</v>
      </c>
      <c r="I437" s="146"/>
      <c r="L437" s="142"/>
      <c r="M437" s="147"/>
      <c r="T437" s="148"/>
      <c r="AT437" s="144" t="s">
        <v>121</v>
      </c>
      <c r="AU437" s="144" t="s">
        <v>85</v>
      </c>
      <c r="AV437" s="12" t="s">
        <v>83</v>
      </c>
      <c r="AW437" s="12" t="s">
        <v>32</v>
      </c>
      <c r="AX437" s="12" t="s">
        <v>75</v>
      </c>
      <c r="AY437" s="144" t="s">
        <v>112</v>
      </c>
    </row>
    <row r="438" spans="2:65" s="13" customFormat="1">
      <c r="B438" s="149"/>
      <c r="D438" s="143" t="s">
        <v>121</v>
      </c>
      <c r="E438" s="150" t="s">
        <v>1</v>
      </c>
      <c r="F438" s="151" t="s">
        <v>83</v>
      </c>
      <c r="H438" s="152">
        <v>1</v>
      </c>
      <c r="I438" s="153"/>
      <c r="L438" s="149"/>
      <c r="M438" s="154"/>
      <c r="T438" s="155"/>
      <c r="AT438" s="150" t="s">
        <v>121</v>
      </c>
      <c r="AU438" s="150" t="s">
        <v>85</v>
      </c>
      <c r="AV438" s="13" t="s">
        <v>85</v>
      </c>
      <c r="AW438" s="13" t="s">
        <v>32</v>
      </c>
      <c r="AX438" s="13" t="s">
        <v>75</v>
      </c>
      <c r="AY438" s="150" t="s">
        <v>112</v>
      </c>
    </row>
    <row r="439" spans="2:65" s="14" customFormat="1">
      <c r="B439" s="156"/>
      <c r="D439" s="143" t="s">
        <v>121</v>
      </c>
      <c r="E439" s="157" t="s">
        <v>1</v>
      </c>
      <c r="F439" s="158" t="s">
        <v>125</v>
      </c>
      <c r="H439" s="159">
        <v>1</v>
      </c>
      <c r="I439" s="160"/>
      <c r="L439" s="156"/>
      <c r="M439" s="161"/>
      <c r="T439" s="162"/>
      <c r="AT439" s="157" t="s">
        <v>121</v>
      </c>
      <c r="AU439" s="157" t="s">
        <v>85</v>
      </c>
      <c r="AV439" s="14" t="s">
        <v>119</v>
      </c>
      <c r="AW439" s="14" t="s">
        <v>32</v>
      </c>
      <c r="AX439" s="14" t="s">
        <v>83</v>
      </c>
      <c r="AY439" s="157" t="s">
        <v>112</v>
      </c>
    </row>
    <row r="440" spans="2:65" s="1" customFormat="1" ht="16.5" customHeight="1">
      <c r="B440" s="31"/>
      <c r="C440" s="128" t="s">
        <v>405</v>
      </c>
      <c r="D440" s="128" t="s">
        <v>115</v>
      </c>
      <c r="E440" s="129" t="s">
        <v>406</v>
      </c>
      <c r="F440" s="130" t="s">
        <v>407</v>
      </c>
      <c r="G440" s="131" t="s">
        <v>140</v>
      </c>
      <c r="H440" s="132">
        <v>4</v>
      </c>
      <c r="I440" s="133"/>
      <c r="J440" s="134">
        <f>ROUND(I440*H440,2)</f>
        <v>0</v>
      </c>
      <c r="K440" s="135"/>
      <c r="L440" s="31"/>
      <c r="M440" s="136" t="s">
        <v>1</v>
      </c>
      <c r="N440" s="137" t="s">
        <v>40</v>
      </c>
      <c r="P440" s="138">
        <f>O440*H440</f>
        <v>0</v>
      </c>
      <c r="Q440" s="138">
        <v>0</v>
      </c>
      <c r="R440" s="138">
        <f>Q440*H440</f>
        <v>0</v>
      </c>
      <c r="S440" s="138">
        <v>0</v>
      </c>
      <c r="T440" s="139">
        <f>S440*H440</f>
        <v>0</v>
      </c>
      <c r="AR440" s="140" t="s">
        <v>119</v>
      </c>
      <c r="AT440" s="140" t="s">
        <v>115</v>
      </c>
      <c r="AU440" s="140" t="s">
        <v>85</v>
      </c>
      <c r="AY440" s="16" t="s">
        <v>112</v>
      </c>
      <c r="BE440" s="141">
        <f>IF(N440="základní",J440,0)</f>
        <v>0</v>
      </c>
      <c r="BF440" s="141">
        <f>IF(N440="snížená",J440,0)</f>
        <v>0</v>
      </c>
      <c r="BG440" s="141">
        <f>IF(N440="zákl. přenesená",J440,0)</f>
        <v>0</v>
      </c>
      <c r="BH440" s="141">
        <f>IF(N440="sníž. přenesená",J440,0)</f>
        <v>0</v>
      </c>
      <c r="BI440" s="141">
        <f>IF(N440="nulová",J440,0)</f>
        <v>0</v>
      </c>
      <c r="BJ440" s="16" t="s">
        <v>83</v>
      </c>
      <c r="BK440" s="141">
        <f>ROUND(I440*H440,2)</f>
        <v>0</v>
      </c>
      <c r="BL440" s="16" t="s">
        <v>119</v>
      </c>
      <c r="BM440" s="140" t="s">
        <v>408</v>
      </c>
    </row>
    <row r="441" spans="2:65" s="12" customFormat="1">
      <c r="B441" s="142"/>
      <c r="D441" s="143" t="s">
        <v>121</v>
      </c>
      <c r="E441" s="144" t="s">
        <v>1</v>
      </c>
      <c r="F441" s="145" t="s">
        <v>156</v>
      </c>
      <c r="H441" s="144" t="s">
        <v>1</v>
      </c>
      <c r="I441" s="146"/>
      <c r="L441" s="142"/>
      <c r="M441" s="147"/>
      <c r="T441" s="148"/>
      <c r="AT441" s="144" t="s">
        <v>121</v>
      </c>
      <c r="AU441" s="144" t="s">
        <v>85</v>
      </c>
      <c r="AV441" s="12" t="s">
        <v>83</v>
      </c>
      <c r="AW441" s="12" t="s">
        <v>32</v>
      </c>
      <c r="AX441" s="12" t="s">
        <v>75</v>
      </c>
      <c r="AY441" s="144" t="s">
        <v>112</v>
      </c>
    </row>
    <row r="442" spans="2:65" s="13" customFormat="1">
      <c r="B442" s="149"/>
      <c r="D442" s="143" t="s">
        <v>121</v>
      </c>
      <c r="E442" s="150" t="s">
        <v>1</v>
      </c>
      <c r="F442" s="151" t="s">
        <v>119</v>
      </c>
      <c r="H442" s="152">
        <v>4</v>
      </c>
      <c r="I442" s="153"/>
      <c r="L442" s="149"/>
      <c r="M442" s="154"/>
      <c r="T442" s="155"/>
      <c r="AT442" s="150" t="s">
        <v>121</v>
      </c>
      <c r="AU442" s="150" t="s">
        <v>85</v>
      </c>
      <c r="AV442" s="13" t="s">
        <v>85</v>
      </c>
      <c r="AW442" s="13" t="s">
        <v>32</v>
      </c>
      <c r="AX442" s="13" t="s">
        <v>75</v>
      </c>
      <c r="AY442" s="150" t="s">
        <v>112</v>
      </c>
    </row>
    <row r="443" spans="2:65" s="14" customFormat="1">
      <c r="B443" s="156"/>
      <c r="D443" s="143" t="s">
        <v>121</v>
      </c>
      <c r="E443" s="157" t="s">
        <v>1</v>
      </c>
      <c r="F443" s="158" t="s">
        <v>125</v>
      </c>
      <c r="H443" s="159">
        <v>4</v>
      </c>
      <c r="I443" s="160"/>
      <c r="L443" s="156"/>
      <c r="M443" s="161"/>
      <c r="T443" s="162"/>
      <c r="AT443" s="157" t="s">
        <v>121</v>
      </c>
      <c r="AU443" s="157" t="s">
        <v>85</v>
      </c>
      <c r="AV443" s="14" t="s">
        <v>119</v>
      </c>
      <c r="AW443" s="14" t="s">
        <v>32</v>
      </c>
      <c r="AX443" s="14" t="s">
        <v>83</v>
      </c>
      <c r="AY443" s="157" t="s">
        <v>112</v>
      </c>
    </row>
    <row r="444" spans="2:65" s="1" customFormat="1" ht="16.5" customHeight="1">
      <c r="B444" s="31"/>
      <c r="C444" s="128" t="s">
        <v>409</v>
      </c>
      <c r="D444" s="128" t="s">
        <v>115</v>
      </c>
      <c r="E444" s="129" t="s">
        <v>410</v>
      </c>
      <c r="F444" s="130" t="s">
        <v>411</v>
      </c>
      <c r="G444" s="131" t="s">
        <v>140</v>
      </c>
      <c r="H444" s="132">
        <v>4</v>
      </c>
      <c r="I444" s="133"/>
      <c r="J444" s="134">
        <f>ROUND(I444*H444,2)</f>
        <v>0</v>
      </c>
      <c r="K444" s="135"/>
      <c r="L444" s="31"/>
      <c r="M444" s="136" t="s">
        <v>1</v>
      </c>
      <c r="N444" s="137" t="s">
        <v>40</v>
      </c>
      <c r="P444" s="138">
        <f>O444*H444</f>
        <v>0</v>
      </c>
      <c r="Q444" s="138">
        <v>0</v>
      </c>
      <c r="R444" s="138">
        <f>Q444*H444</f>
        <v>0</v>
      </c>
      <c r="S444" s="138">
        <v>0</v>
      </c>
      <c r="T444" s="139">
        <f>S444*H444</f>
        <v>0</v>
      </c>
      <c r="AR444" s="140" t="s">
        <v>119</v>
      </c>
      <c r="AT444" s="140" t="s">
        <v>115</v>
      </c>
      <c r="AU444" s="140" t="s">
        <v>85</v>
      </c>
      <c r="AY444" s="16" t="s">
        <v>112</v>
      </c>
      <c r="BE444" s="141">
        <f>IF(N444="základní",J444,0)</f>
        <v>0</v>
      </c>
      <c r="BF444" s="141">
        <f>IF(N444="snížená",J444,0)</f>
        <v>0</v>
      </c>
      <c r="BG444" s="141">
        <f>IF(N444="zákl. přenesená",J444,0)</f>
        <v>0</v>
      </c>
      <c r="BH444" s="141">
        <f>IF(N444="sníž. přenesená",J444,0)</f>
        <v>0</v>
      </c>
      <c r="BI444" s="141">
        <f>IF(N444="nulová",J444,0)</f>
        <v>0</v>
      </c>
      <c r="BJ444" s="16" t="s">
        <v>83</v>
      </c>
      <c r="BK444" s="141">
        <f>ROUND(I444*H444,2)</f>
        <v>0</v>
      </c>
      <c r="BL444" s="16" t="s">
        <v>119</v>
      </c>
      <c r="BM444" s="140" t="s">
        <v>412</v>
      </c>
    </row>
    <row r="445" spans="2:65" s="12" customFormat="1">
      <c r="B445" s="142"/>
      <c r="D445" s="143" t="s">
        <v>121</v>
      </c>
      <c r="E445" s="144" t="s">
        <v>1</v>
      </c>
      <c r="F445" s="145" t="s">
        <v>156</v>
      </c>
      <c r="H445" s="144" t="s">
        <v>1</v>
      </c>
      <c r="I445" s="146"/>
      <c r="L445" s="142"/>
      <c r="M445" s="147"/>
      <c r="T445" s="148"/>
      <c r="AT445" s="144" t="s">
        <v>121</v>
      </c>
      <c r="AU445" s="144" t="s">
        <v>85</v>
      </c>
      <c r="AV445" s="12" t="s">
        <v>83</v>
      </c>
      <c r="AW445" s="12" t="s">
        <v>32</v>
      </c>
      <c r="AX445" s="12" t="s">
        <v>75</v>
      </c>
      <c r="AY445" s="144" t="s">
        <v>112</v>
      </c>
    </row>
    <row r="446" spans="2:65" s="13" customFormat="1">
      <c r="B446" s="149"/>
      <c r="D446" s="143" t="s">
        <v>121</v>
      </c>
      <c r="E446" s="150" t="s">
        <v>1</v>
      </c>
      <c r="F446" s="151" t="s">
        <v>119</v>
      </c>
      <c r="H446" s="152">
        <v>4</v>
      </c>
      <c r="I446" s="153"/>
      <c r="L446" s="149"/>
      <c r="M446" s="154"/>
      <c r="T446" s="155"/>
      <c r="AT446" s="150" t="s">
        <v>121</v>
      </c>
      <c r="AU446" s="150" t="s">
        <v>85</v>
      </c>
      <c r="AV446" s="13" t="s">
        <v>85</v>
      </c>
      <c r="AW446" s="13" t="s">
        <v>32</v>
      </c>
      <c r="AX446" s="13" t="s">
        <v>75</v>
      </c>
      <c r="AY446" s="150" t="s">
        <v>112</v>
      </c>
    </row>
    <row r="447" spans="2:65" s="14" customFormat="1">
      <c r="B447" s="156"/>
      <c r="D447" s="143" t="s">
        <v>121</v>
      </c>
      <c r="E447" s="157" t="s">
        <v>1</v>
      </c>
      <c r="F447" s="158" t="s">
        <v>125</v>
      </c>
      <c r="H447" s="159">
        <v>4</v>
      </c>
      <c r="I447" s="160"/>
      <c r="L447" s="156"/>
      <c r="M447" s="161"/>
      <c r="T447" s="162"/>
      <c r="AT447" s="157" t="s">
        <v>121</v>
      </c>
      <c r="AU447" s="157" t="s">
        <v>85</v>
      </c>
      <c r="AV447" s="14" t="s">
        <v>119</v>
      </c>
      <c r="AW447" s="14" t="s">
        <v>32</v>
      </c>
      <c r="AX447" s="14" t="s">
        <v>83</v>
      </c>
      <c r="AY447" s="157" t="s">
        <v>112</v>
      </c>
    </row>
    <row r="448" spans="2:65" s="1" customFormat="1" ht="16.5" customHeight="1">
      <c r="B448" s="31"/>
      <c r="C448" s="128" t="s">
        <v>413</v>
      </c>
      <c r="D448" s="128" t="s">
        <v>115</v>
      </c>
      <c r="E448" s="129" t="s">
        <v>414</v>
      </c>
      <c r="F448" s="130" t="s">
        <v>415</v>
      </c>
      <c r="G448" s="131" t="s">
        <v>140</v>
      </c>
      <c r="H448" s="132">
        <v>4</v>
      </c>
      <c r="I448" s="133"/>
      <c r="J448" s="134">
        <f>ROUND(I448*H448,2)</f>
        <v>0</v>
      </c>
      <c r="K448" s="135"/>
      <c r="L448" s="31"/>
      <c r="M448" s="136" t="s">
        <v>1</v>
      </c>
      <c r="N448" s="137" t="s">
        <v>40</v>
      </c>
      <c r="P448" s="138">
        <f>O448*H448</f>
        <v>0</v>
      </c>
      <c r="Q448" s="138">
        <v>0</v>
      </c>
      <c r="R448" s="138">
        <f>Q448*H448</f>
        <v>0</v>
      </c>
      <c r="S448" s="138">
        <v>0</v>
      </c>
      <c r="T448" s="139">
        <f>S448*H448</f>
        <v>0</v>
      </c>
      <c r="AR448" s="140" t="s">
        <v>119</v>
      </c>
      <c r="AT448" s="140" t="s">
        <v>115</v>
      </c>
      <c r="AU448" s="140" t="s">
        <v>85</v>
      </c>
      <c r="AY448" s="16" t="s">
        <v>112</v>
      </c>
      <c r="BE448" s="141">
        <f>IF(N448="základní",J448,0)</f>
        <v>0</v>
      </c>
      <c r="BF448" s="141">
        <f>IF(N448="snížená",J448,0)</f>
        <v>0</v>
      </c>
      <c r="BG448" s="141">
        <f>IF(N448="zákl. přenesená",J448,0)</f>
        <v>0</v>
      </c>
      <c r="BH448" s="141">
        <f>IF(N448="sníž. přenesená",J448,0)</f>
        <v>0</v>
      </c>
      <c r="BI448" s="141">
        <f>IF(N448="nulová",J448,0)</f>
        <v>0</v>
      </c>
      <c r="BJ448" s="16" t="s">
        <v>83</v>
      </c>
      <c r="BK448" s="141">
        <f>ROUND(I448*H448,2)</f>
        <v>0</v>
      </c>
      <c r="BL448" s="16" t="s">
        <v>119</v>
      </c>
      <c r="BM448" s="140" t="s">
        <v>416</v>
      </c>
    </row>
    <row r="449" spans="2:65" s="12" customFormat="1">
      <c r="B449" s="142"/>
      <c r="D449" s="143" t="s">
        <v>121</v>
      </c>
      <c r="E449" s="144" t="s">
        <v>1</v>
      </c>
      <c r="F449" s="145" t="s">
        <v>156</v>
      </c>
      <c r="H449" s="144" t="s">
        <v>1</v>
      </c>
      <c r="I449" s="146"/>
      <c r="L449" s="142"/>
      <c r="M449" s="147"/>
      <c r="T449" s="148"/>
      <c r="AT449" s="144" t="s">
        <v>121</v>
      </c>
      <c r="AU449" s="144" t="s">
        <v>85</v>
      </c>
      <c r="AV449" s="12" t="s">
        <v>83</v>
      </c>
      <c r="AW449" s="12" t="s">
        <v>32</v>
      </c>
      <c r="AX449" s="12" t="s">
        <v>75</v>
      </c>
      <c r="AY449" s="144" t="s">
        <v>112</v>
      </c>
    </row>
    <row r="450" spans="2:65" s="13" customFormat="1">
      <c r="B450" s="149"/>
      <c r="D450" s="143" t="s">
        <v>121</v>
      </c>
      <c r="E450" s="150" t="s">
        <v>1</v>
      </c>
      <c r="F450" s="151" t="s">
        <v>119</v>
      </c>
      <c r="H450" s="152">
        <v>4</v>
      </c>
      <c r="I450" s="153"/>
      <c r="L450" s="149"/>
      <c r="M450" s="154"/>
      <c r="T450" s="155"/>
      <c r="AT450" s="150" t="s">
        <v>121</v>
      </c>
      <c r="AU450" s="150" t="s">
        <v>85</v>
      </c>
      <c r="AV450" s="13" t="s">
        <v>85</v>
      </c>
      <c r="AW450" s="13" t="s">
        <v>32</v>
      </c>
      <c r="AX450" s="13" t="s">
        <v>75</v>
      </c>
      <c r="AY450" s="150" t="s">
        <v>112</v>
      </c>
    </row>
    <row r="451" spans="2:65" s="14" customFormat="1">
      <c r="B451" s="156"/>
      <c r="D451" s="143" t="s">
        <v>121</v>
      </c>
      <c r="E451" s="157" t="s">
        <v>1</v>
      </c>
      <c r="F451" s="158" t="s">
        <v>125</v>
      </c>
      <c r="H451" s="159">
        <v>4</v>
      </c>
      <c r="I451" s="160"/>
      <c r="L451" s="156"/>
      <c r="M451" s="161"/>
      <c r="T451" s="162"/>
      <c r="AT451" s="157" t="s">
        <v>121</v>
      </c>
      <c r="AU451" s="157" t="s">
        <v>85</v>
      </c>
      <c r="AV451" s="14" t="s">
        <v>119</v>
      </c>
      <c r="AW451" s="14" t="s">
        <v>32</v>
      </c>
      <c r="AX451" s="14" t="s">
        <v>83</v>
      </c>
      <c r="AY451" s="157" t="s">
        <v>112</v>
      </c>
    </row>
    <row r="452" spans="2:65" s="1" customFormat="1" ht="16.5" customHeight="1">
      <c r="B452" s="31"/>
      <c r="C452" s="128" t="s">
        <v>417</v>
      </c>
      <c r="D452" s="128" t="s">
        <v>115</v>
      </c>
      <c r="E452" s="129" t="s">
        <v>418</v>
      </c>
      <c r="F452" s="130" t="s">
        <v>419</v>
      </c>
      <c r="G452" s="131" t="s">
        <v>140</v>
      </c>
      <c r="H452" s="132">
        <v>1</v>
      </c>
      <c r="I452" s="133"/>
      <c r="J452" s="134">
        <f>ROUND(I452*H452,2)</f>
        <v>0</v>
      </c>
      <c r="K452" s="135"/>
      <c r="L452" s="31"/>
      <c r="M452" s="136" t="s">
        <v>1</v>
      </c>
      <c r="N452" s="137" t="s">
        <v>40</v>
      </c>
      <c r="P452" s="138">
        <f>O452*H452</f>
        <v>0</v>
      </c>
      <c r="Q452" s="138">
        <v>0</v>
      </c>
      <c r="R452" s="138">
        <f>Q452*H452</f>
        <v>0</v>
      </c>
      <c r="S452" s="138">
        <v>0</v>
      </c>
      <c r="T452" s="139">
        <f>S452*H452</f>
        <v>0</v>
      </c>
      <c r="AR452" s="140" t="s">
        <v>119</v>
      </c>
      <c r="AT452" s="140" t="s">
        <v>115</v>
      </c>
      <c r="AU452" s="140" t="s">
        <v>85</v>
      </c>
      <c r="AY452" s="16" t="s">
        <v>112</v>
      </c>
      <c r="BE452" s="141">
        <f>IF(N452="základní",J452,0)</f>
        <v>0</v>
      </c>
      <c r="BF452" s="141">
        <f>IF(N452="snížená",J452,0)</f>
        <v>0</v>
      </c>
      <c r="BG452" s="141">
        <f>IF(N452="zákl. přenesená",J452,0)</f>
        <v>0</v>
      </c>
      <c r="BH452" s="141">
        <f>IF(N452="sníž. přenesená",J452,0)</f>
        <v>0</v>
      </c>
      <c r="BI452" s="141">
        <f>IF(N452="nulová",J452,0)</f>
        <v>0</v>
      </c>
      <c r="BJ452" s="16" t="s">
        <v>83</v>
      </c>
      <c r="BK452" s="141">
        <f>ROUND(I452*H452,2)</f>
        <v>0</v>
      </c>
      <c r="BL452" s="16" t="s">
        <v>119</v>
      </c>
      <c r="BM452" s="140" t="s">
        <v>420</v>
      </c>
    </row>
    <row r="453" spans="2:65" s="12" customFormat="1" ht="20.399999999999999">
      <c r="B453" s="142"/>
      <c r="D453" s="143" t="s">
        <v>121</v>
      </c>
      <c r="E453" s="144" t="s">
        <v>1</v>
      </c>
      <c r="F453" s="145" t="s">
        <v>421</v>
      </c>
      <c r="H453" s="144" t="s">
        <v>1</v>
      </c>
      <c r="I453" s="146"/>
      <c r="L453" s="142"/>
      <c r="M453" s="147"/>
      <c r="T453" s="148"/>
      <c r="AT453" s="144" t="s">
        <v>121</v>
      </c>
      <c r="AU453" s="144" t="s">
        <v>85</v>
      </c>
      <c r="AV453" s="12" t="s">
        <v>83</v>
      </c>
      <c r="AW453" s="12" t="s">
        <v>32</v>
      </c>
      <c r="AX453" s="12" t="s">
        <v>75</v>
      </c>
      <c r="AY453" s="144" t="s">
        <v>112</v>
      </c>
    </row>
    <row r="454" spans="2:65" s="12" customFormat="1">
      <c r="B454" s="142"/>
      <c r="D454" s="143" t="s">
        <v>121</v>
      </c>
      <c r="E454" s="144" t="s">
        <v>1</v>
      </c>
      <c r="F454" s="145" t="s">
        <v>144</v>
      </c>
      <c r="H454" s="144" t="s">
        <v>1</v>
      </c>
      <c r="I454" s="146"/>
      <c r="L454" s="142"/>
      <c r="M454" s="147"/>
      <c r="T454" s="148"/>
      <c r="AT454" s="144" t="s">
        <v>121</v>
      </c>
      <c r="AU454" s="144" t="s">
        <v>85</v>
      </c>
      <c r="AV454" s="12" t="s">
        <v>83</v>
      </c>
      <c r="AW454" s="12" t="s">
        <v>32</v>
      </c>
      <c r="AX454" s="12" t="s">
        <v>75</v>
      </c>
      <c r="AY454" s="144" t="s">
        <v>112</v>
      </c>
    </row>
    <row r="455" spans="2:65" s="12" customFormat="1">
      <c r="B455" s="142"/>
      <c r="D455" s="143" t="s">
        <v>121</v>
      </c>
      <c r="E455" s="144" t="s">
        <v>1</v>
      </c>
      <c r="F455" s="145" t="s">
        <v>156</v>
      </c>
      <c r="H455" s="144" t="s">
        <v>1</v>
      </c>
      <c r="I455" s="146"/>
      <c r="L455" s="142"/>
      <c r="M455" s="147"/>
      <c r="T455" s="148"/>
      <c r="AT455" s="144" t="s">
        <v>121</v>
      </c>
      <c r="AU455" s="144" t="s">
        <v>85</v>
      </c>
      <c r="AV455" s="12" t="s">
        <v>83</v>
      </c>
      <c r="AW455" s="12" t="s">
        <v>32</v>
      </c>
      <c r="AX455" s="12" t="s">
        <v>75</v>
      </c>
      <c r="AY455" s="144" t="s">
        <v>112</v>
      </c>
    </row>
    <row r="456" spans="2:65" s="13" customFormat="1">
      <c r="B456" s="149"/>
      <c r="D456" s="143" t="s">
        <v>121</v>
      </c>
      <c r="E456" s="150" t="s">
        <v>1</v>
      </c>
      <c r="F456" s="151" t="s">
        <v>83</v>
      </c>
      <c r="H456" s="152">
        <v>1</v>
      </c>
      <c r="I456" s="153"/>
      <c r="L456" s="149"/>
      <c r="M456" s="154"/>
      <c r="T456" s="155"/>
      <c r="AT456" s="150" t="s">
        <v>121</v>
      </c>
      <c r="AU456" s="150" t="s">
        <v>85</v>
      </c>
      <c r="AV456" s="13" t="s">
        <v>85</v>
      </c>
      <c r="AW456" s="13" t="s">
        <v>32</v>
      </c>
      <c r="AX456" s="13" t="s">
        <v>75</v>
      </c>
      <c r="AY456" s="150" t="s">
        <v>112</v>
      </c>
    </row>
    <row r="457" spans="2:65" s="14" customFormat="1">
      <c r="B457" s="156"/>
      <c r="D457" s="143" t="s">
        <v>121</v>
      </c>
      <c r="E457" s="157" t="s">
        <v>1</v>
      </c>
      <c r="F457" s="158" t="s">
        <v>125</v>
      </c>
      <c r="H457" s="159">
        <v>1</v>
      </c>
      <c r="I457" s="160"/>
      <c r="L457" s="156"/>
      <c r="M457" s="161"/>
      <c r="T457" s="162"/>
      <c r="AT457" s="157" t="s">
        <v>121</v>
      </c>
      <c r="AU457" s="157" t="s">
        <v>85</v>
      </c>
      <c r="AV457" s="14" t="s">
        <v>119</v>
      </c>
      <c r="AW457" s="14" t="s">
        <v>32</v>
      </c>
      <c r="AX457" s="14" t="s">
        <v>83</v>
      </c>
      <c r="AY457" s="157" t="s">
        <v>112</v>
      </c>
    </row>
    <row r="458" spans="2:65" s="1" customFormat="1" ht="16.5" customHeight="1">
      <c r="B458" s="31"/>
      <c r="C458" s="128" t="s">
        <v>422</v>
      </c>
      <c r="D458" s="128" t="s">
        <v>115</v>
      </c>
      <c r="E458" s="129" t="s">
        <v>423</v>
      </c>
      <c r="F458" s="130" t="s">
        <v>424</v>
      </c>
      <c r="G458" s="131" t="s">
        <v>140</v>
      </c>
      <c r="H458" s="132">
        <v>1</v>
      </c>
      <c r="I458" s="133"/>
      <c r="J458" s="134">
        <f>ROUND(I458*H458,2)</f>
        <v>0</v>
      </c>
      <c r="K458" s="135"/>
      <c r="L458" s="31"/>
      <c r="M458" s="136" t="s">
        <v>1</v>
      </c>
      <c r="N458" s="137" t="s">
        <v>40</v>
      </c>
      <c r="P458" s="138">
        <f>O458*H458</f>
        <v>0</v>
      </c>
      <c r="Q458" s="138">
        <v>0</v>
      </c>
      <c r="R458" s="138">
        <f>Q458*H458</f>
        <v>0</v>
      </c>
      <c r="S458" s="138">
        <v>0</v>
      </c>
      <c r="T458" s="139">
        <f>S458*H458</f>
        <v>0</v>
      </c>
      <c r="AR458" s="140" t="s">
        <v>119</v>
      </c>
      <c r="AT458" s="140" t="s">
        <v>115</v>
      </c>
      <c r="AU458" s="140" t="s">
        <v>85</v>
      </c>
      <c r="AY458" s="16" t="s">
        <v>112</v>
      </c>
      <c r="BE458" s="141">
        <f>IF(N458="základní",J458,0)</f>
        <v>0</v>
      </c>
      <c r="BF458" s="141">
        <f>IF(N458="snížená",J458,0)</f>
        <v>0</v>
      </c>
      <c r="BG458" s="141">
        <f>IF(N458="zákl. přenesená",J458,0)</f>
        <v>0</v>
      </c>
      <c r="BH458" s="141">
        <f>IF(N458="sníž. přenesená",J458,0)</f>
        <v>0</v>
      </c>
      <c r="BI458" s="141">
        <f>IF(N458="nulová",J458,0)</f>
        <v>0</v>
      </c>
      <c r="BJ458" s="16" t="s">
        <v>83</v>
      </c>
      <c r="BK458" s="141">
        <f>ROUND(I458*H458,2)</f>
        <v>0</v>
      </c>
      <c r="BL458" s="16" t="s">
        <v>119</v>
      </c>
      <c r="BM458" s="140" t="s">
        <v>425</v>
      </c>
    </row>
    <row r="459" spans="2:65" s="12" customFormat="1">
      <c r="B459" s="142"/>
      <c r="D459" s="143" t="s">
        <v>121</v>
      </c>
      <c r="E459" s="144" t="s">
        <v>1</v>
      </c>
      <c r="F459" s="145" t="s">
        <v>426</v>
      </c>
      <c r="H459" s="144" t="s">
        <v>1</v>
      </c>
      <c r="I459" s="146"/>
      <c r="L459" s="142"/>
      <c r="M459" s="147"/>
      <c r="T459" s="148"/>
      <c r="AT459" s="144" t="s">
        <v>121</v>
      </c>
      <c r="AU459" s="144" t="s">
        <v>85</v>
      </c>
      <c r="AV459" s="12" t="s">
        <v>83</v>
      </c>
      <c r="AW459" s="12" t="s">
        <v>32</v>
      </c>
      <c r="AX459" s="12" t="s">
        <v>75</v>
      </c>
      <c r="AY459" s="144" t="s">
        <v>112</v>
      </c>
    </row>
    <row r="460" spans="2:65" s="12" customFormat="1">
      <c r="B460" s="142"/>
      <c r="D460" s="143" t="s">
        <v>121</v>
      </c>
      <c r="E460" s="144" t="s">
        <v>1</v>
      </c>
      <c r="F460" s="145" t="s">
        <v>144</v>
      </c>
      <c r="H460" s="144" t="s">
        <v>1</v>
      </c>
      <c r="I460" s="146"/>
      <c r="L460" s="142"/>
      <c r="M460" s="147"/>
      <c r="T460" s="148"/>
      <c r="AT460" s="144" t="s">
        <v>121</v>
      </c>
      <c r="AU460" s="144" t="s">
        <v>85</v>
      </c>
      <c r="AV460" s="12" t="s">
        <v>83</v>
      </c>
      <c r="AW460" s="12" t="s">
        <v>32</v>
      </c>
      <c r="AX460" s="12" t="s">
        <v>75</v>
      </c>
      <c r="AY460" s="144" t="s">
        <v>112</v>
      </c>
    </row>
    <row r="461" spans="2:65" s="12" customFormat="1">
      <c r="B461" s="142"/>
      <c r="D461" s="143" t="s">
        <v>121</v>
      </c>
      <c r="E461" s="144" t="s">
        <v>1</v>
      </c>
      <c r="F461" s="145" t="s">
        <v>156</v>
      </c>
      <c r="H461" s="144" t="s">
        <v>1</v>
      </c>
      <c r="I461" s="146"/>
      <c r="L461" s="142"/>
      <c r="M461" s="147"/>
      <c r="T461" s="148"/>
      <c r="AT461" s="144" t="s">
        <v>121</v>
      </c>
      <c r="AU461" s="144" t="s">
        <v>85</v>
      </c>
      <c r="AV461" s="12" t="s">
        <v>83</v>
      </c>
      <c r="AW461" s="12" t="s">
        <v>32</v>
      </c>
      <c r="AX461" s="12" t="s">
        <v>75</v>
      </c>
      <c r="AY461" s="144" t="s">
        <v>112</v>
      </c>
    </row>
    <row r="462" spans="2:65" s="13" customFormat="1">
      <c r="B462" s="149"/>
      <c r="D462" s="143" t="s">
        <v>121</v>
      </c>
      <c r="E462" s="150" t="s">
        <v>1</v>
      </c>
      <c r="F462" s="151" t="s">
        <v>83</v>
      </c>
      <c r="H462" s="152">
        <v>1</v>
      </c>
      <c r="I462" s="153"/>
      <c r="L462" s="149"/>
      <c r="M462" s="154"/>
      <c r="T462" s="155"/>
      <c r="AT462" s="150" t="s">
        <v>121</v>
      </c>
      <c r="AU462" s="150" t="s">
        <v>85</v>
      </c>
      <c r="AV462" s="13" t="s">
        <v>85</v>
      </c>
      <c r="AW462" s="13" t="s">
        <v>32</v>
      </c>
      <c r="AX462" s="13" t="s">
        <v>75</v>
      </c>
      <c r="AY462" s="150" t="s">
        <v>112</v>
      </c>
    </row>
    <row r="463" spans="2:65" s="14" customFormat="1">
      <c r="B463" s="156"/>
      <c r="D463" s="143" t="s">
        <v>121</v>
      </c>
      <c r="E463" s="157" t="s">
        <v>1</v>
      </c>
      <c r="F463" s="158" t="s">
        <v>125</v>
      </c>
      <c r="H463" s="159">
        <v>1</v>
      </c>
      <c r="I463" s="160"/>
      <c r="L463" s="156"/>
      <c r="M463" s="161"/>
      <c r="T463" s="162"/>
      <c r="AT463" s="157" t="s">
        <v>121</v>
      </c>
      <c r="AU463" s="157" t="s">
        <v>85</v>
      </c>
      <c r="AV463" s="14" t="s">
        <v>119</v>
      </c>
      <c r="AW463" s="14" t="s">
        <v>32</v>
      </c>
      <c r="AX463" s="14" t="s">
        <v>83</v>
      </c>
      <c r="AY463" s="157" t="s">
        <v>112</v>
      </c>
    </row>
    <row r="464" spans="2:65" s="1" customFormat="1" ht="16.5" customHeight="1">
      <c r="B464" s="31"/>
      <c r="C464" s="128" t="s">
        <v>427</v>
      </c>
      <c r="D464" s="128" t="s">
        <v>115</v>
      </c>
      <c r="E464" s="129" t="s">
        <v>428</v>
      </c>
      <c r="F464" s="130" t="s">
        <v>429</v>
      </c>
      <c r="G464" s="131" t="s">
        <v>140</v>
      </c>
      <c r="H464" s="132">
        <v>1</v>
      </c>
      <c r="I464" s="133"/>
      <c r="J464" s="134">
        <f>ROUND(I464*H464,2)</f>
        <v>0</v>
      </c>
      <c r="K464" s="135"/>
      <c r="L464" s="31"/>
      <c r="M464" s="136" t="s">
        <v>1</v>
      </c>
      <c r="N464" s="137" t="s">
        <v>40</v>
      </c>
      <c r="P464" s="138">
        <f>O464*H464</f>
        <v>0</v>
      </c>
      <c r="Q464" s="138">
        <v>0</v>
      </c>
      <c r="R464" s="138">
        <f>Q464*H464</f>
        <v>0</v>
      </c>
      <c r="S464" s="138">
        <v>0</v>
      </c>
      <c r="T464" s="139">
        <f>S464*H464</f>
        <v>0</v>
      </c>
      <c r="AR464" s="140" t="s">
        <v>119</v>
      </c>
      <c r="AT464" s="140" t="s">
        <v>115</v>
      </c>
      <c r="AU464" s="140" t="s">
        <v>85</v>
      </c>
      <c r="AY464" s="16" t="s">
        <v>112</v>
      </c>
      <c r="BE464" s="141">
        <f>IF(N464="základní",J464,0)</f>
        <v>0</v>
      </c>
      <c r="BF464" s="141">
        <f>IF(N464="snížená",J464,0)</f>
        <v>0</v>
      </c>
      <c r="BG464" s="141">
        <f>IF(N464="zákl. přenesená",J464,0)</f>
        <v>0</v>
      </c>
      <c r="BH464" s="141">
        <f>IF(N464="sníž. přenesená",J464,0)</f>
        <v>0</v>
      </c>
      <c r="BI464" s="141">
        <f>IF(N464="nulová",J464,0)</f>
        <v>0</v>
      </c>
      <c r="BJ464" s="16" t="s">
        <v>83</v>
      </c>
      <c r="BK464" s="141">
        <f>ROUND(I464*H464,2)</f>
        <v>0</v>
      </c>
      <c r="BL464" s="16" t="s">
        <v>119</v>
      </c>
      <c r="BM464" s="140" t="s">
        <v>430</v>
      </c>
    </row>
    <row r="465" spans="2:51" s="12" customFormat="1" ht="20.399999999999999">
      <c r="B465" s="142"/>
      <c r="D465" s="143" t="s">
        <v>121</v>
      </c>
      <c r="E465" s="144" t="s">
        <v>1</v>
      </c>
      <c r="F465" s="145" t="s">
        <v>431</v>
      </c>
      <c r="H465" s="144" t="s">
        <v>1</v>
      </c>
      <c r="I465" s="146"/>
      <c r="L465" s="142"/>
      <c r="M465" s="147"/>
      <c r="T465" s="148"/>
      <c r="AT465" s="144" t="s">
        <v>121</v>
      </c>
      <c r="AU465" s="144" t="s">
        <v>85</v>
      </c>
      <c r="AV465" s="12" t="s">
        <v>83</v>
      </c>
      <c r="AW465" s="12" t="s">
        <v>32</v>
      </c>
      <c r="AX465" s="12" t="s">
        <v>75</v>
      </c>
      <c r="AY465" s="144" t="s">
        <v>112</v>
      </c>
    </row>
    <row r="466" spans="2:51" s="12" customFormat="1" ht="71.400000000000006">
      <c r="B466" s="142"/>
      <c r="D466" s="143"/>
      <c r="E466" s="144"/>
      <c r="F466" s="145" t="s">
        <v>435</v>
      </c>
      <c r="H466" s="144"/>
      <c r="I466" s="146"/>
      <c r="L466" s="142"/>
      <c r="M466" s="147"/>
      <c r="T466" s="148"/>
      <c r="AT466" s="144"/>
      <c r="AU466" s="144"/>
      <c r="AY466" s="144"/>
    </row>
    <row r="467" spans="2:51" s="12" customFormat="1">
      <c r="B467" s="142"/>
      <c r="D467" s="143" t="s">
        <v>121</v>
      </c>
      <c r="E467" s="144" t="s">
        <v>1</v>
      </c>
      <c r="F467" s="145" t="s">
        <v>144</v>
      </c>
      <c r="H467" s="144" t="s">
        <v>1</v>
      </c>
      <c r="I467" s="146"/>
      <c r="L467" s="142"/>
      <c r="M467" s="147"/>
      <c r="T467" s="148"/>
      <c r="AT467" s="144" t="s">
        <v>121</v>
      </c>
      <c r="AU467" s="144" t="s">
        <v>85</v>
      </c>
      <c r="AV467" s="12" t="s">
        <v>83</v>
      </c>
      <c r="AW467" s="12" t="s">
        <v>32</v>
      </c>
      <c r="AX467" s="12" t="s">
        <v>75</v>
      </c>
      <c r="AY467" s="144" t="s">
        <v>112</v>
      </c>
    </row>
    <row r="468" spans="2:51" s="12" customFormat="1">
      <c r="B468" s="142"/>
      <c r="D468" s="143" t="s">
        <v>121</v>
      </c>
      <c r="E468" s="144" t="s">
        <v>1</v>
      </c>
      <c r="F468" s="145" t="s">
        <v>156</v>
      </c>
      <c r="H468" s="144" t="s">
        <v>1</v>
      </c>
      <c r="I468" s="146"/>
      <c r="L468" s="142"/>
      <c r="M468" s="147"/>
      <c r="T468" s="148"/>
      <c r="AT468" s="144" t="s">
        <v>121</v>
      </c>
      <c r="AU468" s="144" t="s">
        <v>85</v>
      </c>
      <c r="AV468" s="12" t="s">
        <v>83</v>
      </c>
      <c r="AW468" s="12" t="s">
        <v>32</v>
      </c>
      <c r="AX468" s="12" t="s">
        <v>75</v>
      </c>
      <c r="AY468" s="144" t="s">
        <v>112</v>
      </c>
    </row>
    <row r="469" spans="2:51" s="13" customFormat="1">
      <c r="B469" s="149"/>
      <c r="D469" s="143" t="s">
        <v>121</v>
      </c>
      <c r="E469" s="150" t="s">
        <v>1</v>
      </c>
      <c r="F469" s="151" t="s">
        <v>83</v>
      </c>
      <c r="H469" s="152">
        <v>1</v>
      </c>
      <c r="I469" s="153"/>
      <c r="L469" s="149"/>
      <c r="M469" s="154"/>
      <c r="T469" s="155"/>
      <c r="AT469" s="150" t="s">
        <v>121</v>
      </c>
      <c r="AU469" s="150" t="s">
        <v>85</v>
      </c>
      <c r="AV469" s="13" t="s">
        <v>85</v>
      </c>
      <c r="AW469" s="13" t="s">
        <v>32</v>
      </c>
      <c r="AX469" s="13" t="s">
        <v>75</v>
      </c>
      <c r="AY469" s="150" t="s">
        <v>112</v>
      </c>
    </row>
    <row r="470" spans="2:51" s="14" customFormat="1">
      <c r="B470" s="156"/>
      <c r="D470" s="143" t="s">
        <v>121</v>
      </c>
      <c r="E470" s="157" t="s">
        <v>1</v>
      </c>
      <c r="F470" s="158" t="s">
        <v>125</v>
      </c>
      <c r="H470" s="159">
        <v>1</v>
      </c>
      <c r="I470" s="160"/>
      <c r="L470" s="156"/>
      <c r="M470" s="174"/>
      <c r="N470" s="175"/>
      <c r="O470" s="175"/>
      <c r="P470" s="175"/>
      <c r="Q470" s="175"/>
      <c r="R470" s="175"/>
      <c r="S470" s="175"/>
      <c r="T470" s="176"/>
      <c r="AT470" s="157" t="s">
        <v>121</v>
      </c>
      <c r="AU470" s="157" t="s">
        <v>85</v>
      </c>
      <c r="AV470" s="14" t="s">
        <v>119</v>
      </c>
      <c r="AW470" s="14" t="s">
        <v>32</v>
      </c>
      <c r="AX470" s="14" t="s">
        <v>83</v>
      </c>
      <c r="AY470" s="157" t="s">
        <v>112</v>
      </c>
    </row>
    <row r="471" spans="2:51" s="1" customFormat="1" ht="6.9" customHeight="1">
      <c r="B471" s="43"/>
      <c r="C471" s="44"/>
      <c r="D471" s="44"/>
      <c r="E471" s="44"/>
      <c r="F471" s="44"/>
      <c r="G471" s="44"/>
      <c r="H471" s="44"/>
      <c r="I471" s="44"/>
      <c r="J471" s="44"/>
      <c r="K471" s="44"/>
      <c r="L471" s="31"/>
    </row>
  </sheetData>
  <sheetProtection algorithmName="SHA-512" hashValue="xiIDbX2UFhxSZYf5NPc2n5peQb+Irb3dFSW0VwgoFYjBo52Up2gPqGEyvoeW42apOzEgk6/3wlUAOSQSqYxLvw==" saltValue="rID9Mn0Xx2TRwBkcyjMiYw==" spinCount="100000" sheet="1" objects="1" scenarios="1" formatColumns="0" formatRows="0" autoFilter="0"/>
  <autoFilter ref="C117:K470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03 - PC a SW</vt:lpstr>
      <vt:lpstr>'03 - PC a SW'!Názvy_tisku</vt:lpstr>
      <vt:lpstr>'Rekapitulace stavby'!Názvy_tisku</vt:lpstr>
      <vt:lpstr>'03 - PC a SW'!Oblast_tisku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Střílka</dc:creator>
  <cp:lastModifiedBy>Leskovjanová Irena, Mgr.</cp:lastModifiedBy>
  <dcterms:created xsi:type="dcterms:W3CDTF">2025-01-23T15:08:31Z</dcterms:created>
  <dcterms:modified xsi:type="dcterms:W3CDTF">2025-01-24T16:04:54Z</dcterms:modified>
</cp:coreProperties>
</file>