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s22-file\UserDir$\gordulicovajanka\Documents\Veřejné zakázky\02 VZ podlimitní\2025\01 KŘIŽNÁ - IT\02 Výzva a ZD\"/>
    </mc:Choice>
  </mc:AlternateContent>
  <bookViews>
    <workbookView xWindow="-105" yWindow="-105" windowWidth="23250" windowHeight="12450" activeTab="1"/>
  </bookViews>
  <sheets>
    <sheet name="Pokyny pro vyplnění" sheetId="11" r:id="rId1"/>
    <sheet name="Stavba" sheetId="1" r:id="rId2"/>
    <sheet name="VzorPolozky" sheetId="10" state="hidden" r:id="rId3"/>
    <sheet name="SO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1 Pol'!$A$1:$Y$36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3" i="1" l="1"/>
  <c r="I52" i="1"/>
  <c r="G41" i="1"/>
  <c r="F41" i="1"/>
  <c r="H41" i="1" s="1"/>
  <c r="I41" i="1" s="1"/>
  <c r="G40" i="1"/>
  <c r="F40" i="1"/>
  <c r="G39" i="1"/>
  <c r="F39" i="1"/>
  <c r="G26" i="12"/>
  <c r="G8" i="12"/>
  <c r="G9" i="12"/>
  <c r="I9" i="12"/>
  <c r="I8" i="12" s="1"/>
  <c r="K9" i="12"/>
  <c r="K8" i="12" s="1"/>
  <c r="M9" i="12"/>
  <c r="M8" i="12" s="1"/>
  <c r="O9" i="12"/>
  <c r="O8" i="12" s="1"/>
  <c r="Q9" i="12"/>
  <c r="Q8" i="12" s="1"/>
  <c r="V9" i="12"/>
  <c r="V8" i="12" s="1"/>
  <c r="G10" i="12"/>
  <c r="G11" i="12"/>
  <c r="I11" i="12"/>
  <c r="I10" i="12" s="1"/>
  <c r="K11" i="12"/>
  <c r="K10" i="12" s="1"/>
  <c r="M11" i="12"/>
  <c r="O11" i="12"/>
  <c r="O10" i="12" s="1"/>
  <c r="Q11" i="12"/>
  <c r="V11" i="12"/>
  <c r="G12" i="12"/>
  <c r="M12" i="12" s="1"/>
  <c r="I12" i="12"/>
  <c r="K12" i="12"/>
  <c r="O12" i="12"/>
  <c r="Q12" i="12"/>
  <c r="Q10" i="12" s="1"/>
  <c r="V12" i="12"/>
  <c r="V10" i="12" s="1"/>
  <c r="G13" i="12"/>
  <c r="M13" i="12" s="1"/>
  <c r="I13" i="12"/>
  <c r="K13" i="12"/>
  <c r="O13" i="12"/>
  <c r="Q13" i="12"/>
  <c r="V13" i="12"/>
  <c r="G14" i="12"/>
  <c r="I14" i="12"/>
  <c r="K14" i="12"/>
  <c r="M14" i="12"/>
  <c r="O14" i="12"/>
  <c r="Q14" i="12"/>
  <c r="V14" i="12"/>
  <c r="G15" i="12"/>
  <c r="I15" i="12"/>
  <c r="K15" i="12"/>
  <c r="M15" i="12"/>
  <c r="O15" i="12"/>
  <c r="Q15" i="12"/>
  <c r="V15" i="12"/>
  <c r="G16" i="12"/>
  <c r="I16" i="12"/>
  <c r="K16" i="12"/>
  <c r="M16" i="12"/>
  <c r="O16" i="12"/>
  <c r="Q16" i="12"/>
  <c r="V16" i="12"/>
  <c r="G17" i="12"/>
  <c r="I17" i="12"/>
  <c r="K17" i="12"/>
  <c r="M17" i="12"/>
  <c r="O17" i="12"/>
  <c r="Q17" i="12"/>
  <c r="V17" i="12"/>
  <c r="G18" i="12"/>
  <c r="M18" i="12" s="1"/>
  <c r="I18" i="12"/>
  <c r="K18" i="12"/>
  <c r="O18" i="12"/>
  <c r="Q18" i="12"/>
  <c r="V18" i="12"/>
  <c r="G19" i="12"/>
  <c r="I19" i="12"/>
  <c r="K19" i="12"/>
  <c r="M19" i="12"/>
  <c r="O19" i="12"/>
  <c r="Q19" i="12"/>
  <c r="V19" i="12"/>
  <c r="G20" i="12"/>
  <c r="M20" i="12" s="1"/>
  <c r="I20" i="12"/>
  <c r="K20" i="12"/>
  <c r="O20" i="12"/>
  <c r="Q20" i="12"/>
  <c r="V20" i="12"/>
  <c r="G21" i="12"/>
  <c r="I21" i="12"/>
  <c r="K21" i="12"/>
  <c r="M21" i="12"/>
  <c r="O21" i="12"/>
  <c r="Q21" i="12"/>
  <c r="V21" i="12"/>
  <c r="G22" i="12"/>
  <c r="M22" i="12" s="1"/>
  <c r="I22" i="12"/>
  <c r="K22" i="12"/>
  <c r="O22" i="12"/>
  <c r="Q22" i="12"/>
  <c r="V22" i="12"/>
  <c r="G23" i="12"/>
  <c r="I23" i="12"/>
  <c r="K23" i="12"/>
  <c r="M23" i="12"/>
  <c r="O23" i="12"/>
  <c r="Q23" i="12"/>
  <c r="V23" i="12"/>
  <c r="G24" i="12"/>
  <c r="I24" i="12"/>
  <c r="K24" i="12"/>
  <c r="M24" i="12"/>
  <c r="O24" i="12"/>
  <c r="Q24" i="12"/>
  <c r="V24" i="12"/>
  <c r="AE26" i="12"/>
  <c r="AF26" i="12"/>
  <c r="I20" i="1"/>
  <c r="I19" i="1"/>
  <c r="I18" i="1"/>
  <c r="I17" i="1"/>
  <c r="I16" i="1"/>
  <c r="I54" i="1"/>
  <c r="J52" i="1" s="1"/>
  <c r="J54" i="1" s="1"/>
  <c r="J53" i="1"/>
  <c r="F42" i="1"/>
  <c r="G23" i="1" s="1"/>
  <c r="G42" i="1"/>
  <c r="G25" i="1" s="1"/>
  <c r="A25" i="1" s="1"/>
  <c r="H40" i="1"/>
  <c r="I40" i="1" s="1"/>
  <c r="H39" i="1"/>
  <c r="I39" i="1" s="1"/>
  <c r="I42" i="1" s="1"/>
  <c r="J28" i="1"/>
  <c r="J26" i="1"/>
  <c r="G38" i="1"/>
  <c r="F38" i="1"/>
  <c r="J23" i="1"/>
  <c r="J24" i="1"/>
  <c r="J25" i="1"/>
  <c r="J27" i="1"/>
  <c r="E24" i="1"/>
  <c r="E26" i="1"/>
  <c r="G26" i="1" l="1"/>
  <c r="A26" i="1"/>
  <c r="H42" i="1"/>
  <c r="A23" i="1"/>
  <c r="G28" i="1"/>
  <c r="M10" i="12"/>
  <c r="I21" i="1"/>
  <c r="J39" i="1"/>
  <c r="J42" i="1" s="1"/>
  <c r="J40" i="1"/>
  <c r="J41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Pavel Kampa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<sst xmlns="http://schemas.openxmlformats.org/spreadsheetml/2006/main" count="276" uniqueCount="148">
  <si>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</si>
  <si>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</si>
  <si>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</si>
  <si>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</si>
  <si>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</si>
  <si>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</si>
  <si>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</si>
  <si>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</si>
  <si>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</si>
  <si>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</si>
  <si>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</si>
  <si>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</si>
  <si>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</si>
  <si>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</si>
  <si>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</si>
  <si>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</si>
  <si>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</si>
  <si>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</si>
  <si>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</si>
  <si>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</si>
  <si>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</si>
  <si>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</si>
  <si>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</si>
  <si>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</si>
  <si>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</si>
  <si>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</si>
  <si>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</si>
  <si>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</si>
  <si>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</si>
  <si>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</si>
  <si>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</si>
  <si>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</si>
  <si>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</si>
  <si>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</si>
  <si>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</si>
  <si>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</si>
  <si>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</si>
  <si>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</si>
  <si>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</si>
  <si>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</si>
  <si>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</si>
  <si>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</si>
  <si>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</si>
  <si>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</si>
  <si>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SW, HW</t>
  </si>
  <si>
    <t>SO01</t>
  </si>
  <si>
    <t>Učebna chemie</t>
  </si>
  <si>
    <t>Objekt:</t>
  </si>
  <si>
    <t>Rozpočet:</t>
  </si>
  <si>
    <t>ART15.2</t>
  </si>
  <si>
    <t>Rekonstrukce učebny chemie vč.poř.nového vybavení</t>
  </si>
  <si>
    <t>Město Valašské Meziříčí</t>
  </si>
  <si>
    <t>Náměstí 7/5</t>
  </si>
  <si>
    <t>Valašské Meziříčí</t>
  </si>
  <si>
    <t>75701</t>
  </si>
  <si>
    <t>00304387</t>
  </si>
  <si>
    <t>CZ00304387</t>
  </si>
  <si>
    <t>ARTING plus, s.r.o.</t>
  </si>
  <si>
    <t>40.pluku 1582</t>
  </si>
  <si>
    <t>26793539</t>
  </si>
  <si>
    <t>CZ26793539</t>
  </si>
  <si>
    <t>11.9.2024</t>
  </si>
  <si>
    <t>Stavba</t>
  </si>
  <si>
    <t>Celkem za stavbu</t>
  </si>
  <si>
    <t>CZK</t>
  </si>
  <si>
    <t>#POPS</t>
  </si>
  <si>
    <t>Popis stavby: ART15.2 - Rekonstrukce učebny chemie vč.poř.nového vybavení</t>
  </si>
  <si>
    <t>#POPO</t>
  </si>
  <si>
    <t>Popis objektu: SO01 - Učebna chemie</t>
  </si>
  <si>
    <t>#POPR</t>
  </si>
  <si>
    <t>Popis rozpočtu: 1 - SW, HW</t>
  </si>
  <si>
    <t>Rekapitulace dílů</t>
  </si>
  <si>
    <t>Typ dílu</t>
  </si>
  <si>
    <t>96</t>
  </si>
  <si>
    <t>Bourání konstrukcí</t>
  </si>
  <si>
    <t>799</t>
  </si>
  <si>
    <t>Ostatní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</si>
  <si>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</si>
  <si>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</si>
  <si>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</si>
  <si>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</si>
  <si>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</si>
  <si>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</si>
  <si>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</si>
  <si>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</si>
  <si>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</si>
  <si>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</si>
  <si>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</si>
  <si>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</si>
  <si>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</si>
  <si>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</si>
  <si>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</si>
  <si>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</si>
  <si>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</si>
  <si>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</si>
  <si>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</si>
  <si>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</si>
  <si>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</si>
  <si>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</si>
  <si>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</si>
  <si>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</si>
  <si>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</si>
  <si>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</si>
  <si>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</si>
  <si>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</si>
  <si>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</si>
  <si>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</si>
  <si>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960990009</t>
  </si>
  <si>
    <t>Demontáž a přemístění stávajícího projektoru BO16</t>
  </si>
  <si>
    <t>kpl</t>
  </si>
  <si>
    <t>Vlastní</t>
  </si>
  <si>
    <t>Indiv</t>
  </si>
  <si>
    <t>Práce</t>
  </si>
  <si>
    <t>Běžná</t>
  </si>
  <si>
    <t>POL1_</t>
  </si>
  <si>
    <t>7991</t>
  </si>
  <si>
    <t>Notebooky pro učitele</t>
  </si>
  <si>
    <t>ks</t>
  </si>
  <si>
    <t>7992</t>
  </si>
  <si>
    <t>Taška pro notebook</t>
  </si>
  <si>
    <t>7993</t>
  </si>
  <si>
    <t>Tablet pro výuku žáků</t>
  </si>
  <si>
    <t>7994</t>
  </si>
  <si>
    <t>Nabíjecí vozík pro tablety</t>
  </si>
  <si>
    <t>7995</t>
  </si>
  <si>
    <t>Dataprojektor</t>
  </si>
  <si>
    <t>7996</t>
  </si>
  <si>
    <t>Vizualizér</t>
  </si>
  <si>
    <t>7997</t>
  </si>
  <si>
    <t>Multifunkční tiskárna se skenerem</t>
  </si>
  <si>
    <t>7998</t>
  </si>
  <si>
    <t>Webová kamera</t>
  </si>
  <si>
    <t>7999</t>
  </si>
  <si>
    <t>Řezačka papíru formátu A3</t>
  </si>
  <si>
    <t>79910</t>
  </si>
  <si>
    <t>Laminátor pro formát A3</t>
  </si>
  <si>
    <t>79911</t>
  </si>
  <si>
    <t>Program SW pro výuku</t>
  </si>
  <si>
    <t>79964</t>
  </si>
  <si>
    <t>Interakt. výukové CD - anorganická chemie</t>
  </si>
  <si>
    <t>79971</t>
  </si>
  <si>
    <t>Tiskárna 3D</t>
  </si>
  <si>
    <t>79980</t>
  </si>
  <si>
    <t>Kalkulačky pro žáky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</si>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</sst>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2" t="s">
        <v>41</v>
      </c>
      <c r="B2" s="182"/>
      <c r="C2" s="182"/>
      <c r="D2" s="182"/>
      <c r="E2" s="182"/>
      <c r="F2" s="182"/>
      <c r="G2" s="182"/>
    </row>
  </sheetData>
  <sheetProtection algorithmName="SHA-512" hashValue="BHZst7z34g1CQYvMcWddzNfG42br8H2093UlB6/ygoc88+LziI5dO1LXIW3IaOnm58yj4Xukopxxs7WUhH1OvA==" saltValue="c/kEmcOjqzGVfTr9TD5ao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7"/>
  <sheetViews>
    <sheetView showGridLines="0" tabSelected="1" topLeftCell="B6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38</v>
      </c>
      <c r="B1" s="218" t="s">
        <v>4</v>
      </c>
      <c r="C1" s="219"/>
      <c r="D1" s="219"/>
      <c r="E1" s="219"/>
      <c r="F1" s="219"/>
      <c r="G1" s="219"/>
      <c r="H1" s="219"/>
      <c r="I1" s="219"/>
      <c r="J1" s="220"/>
    </row>
    <row r="2" spans="1:15" ht="36" customHeight="1" x14ac:dyDescent="0.2">
      <c r="A2" s="2"/>
      <c r="B2" s="75" t="s">
        <v>24</v>
      </c>
      <c r="C2" s="76"/>
      <c r="D2" s="77" t="s">
        <v>49</v>
      </c>
      <c r="E2" s="224" t="s">
        <v>50</v>
      </c>
      <c r="F2" s="225"/>
      <c r="G2" s="225"/>
      <c r="H2" s="225"/>
      <c r="I2" s="225"/>
      <c r="J2" s="226"/>
      <c r="O2" s="1"/>
    </row>
    <row r="3" spans="1:15" ht="27" customHeight="1" x14ac:dyDescent="0.2">
      <c r="A3" s="2"/>
      <c r="B3" s="78" t="s">
        <v>47</v>
      </c>
      <c r="C3" s="76"/>
      <c r="D3" s="79" t="s">
        <v>45</v>
      </c>
      <c r="E3" s="227" t="s">
        <v>46</v>
      </c>
      <c r="F3" s="228"/>
      <c r="G3" s="228"/>
      <c r="H3" s="228"/>
      <c r="I3" s="228"/>
      <c r="J3" s="229"/>
    </row>
    <row r="4" spans="1:15" ht="23.25" customHeight="1" x14ac:dyDescent="0.2">
      <c r="A4" s="72">
        <v>1253</v>
      </c>
      <c r="B4" s="80" t="s">
        <v>48</v>
      </c>
      <c r="C4" s="81"/>
      <c r="D4" s="82" t="s">
        <v>43</v>
      </c>
      <c r="E4" s="207" t="s">
        <v>44</v>
      </c>
      <c r="F4" s="208"/>
      <c r="G4" s="208"/>
      <c r="H4" s="208"/>
      <c r="I4" s="208"/>
      <c r="J4" s="209"/>
    </row>
    <row r="5" spans="1:15" ht="24" customHeight="1" x14ac:dyDescent="0.2">
      <c r="A5" s="2"/>
      <c r="B5" s="30" t="s">
        <v>23</v>
      </c>
      <c r="D5" s="212" t="s">
        <v>51</v>
      </c>
      <c r="E5" s="213"/>
      <c r="F5" s="213"/>
      <c r="G5" s="213"/>
      <c r="H5" s="18" t="s">
        <v>42</v>
      </c>
      <c r="I5" s="83" t="s">
        <v>55</v>
      </c>
      <c r="J5" s="8"/>
    </row>
    <row r="6" spans="1:15" ht="15.75" customHeight="1" x14ac:dyDescent="0.2">
      <c r="A6" s="2"/>
      <c r="B6" s="27"/>
      <c r="C6" s="52"/>
      <c r="D6" s="214" t="s">
        <v>52</v>
      </c>
      <c r="E6" s="215"/>
      <c r="F6" s="215"/>
      <c r="G6" s="215"/>
      <c r="H6" s="18" t="s">
        <v>36</v>
      </c>
      <c r="I6" s="83" t="s">
        <v>56</v>
      </c>
      <c r="J6" s="8"/>
    </row>
    <row r="7" spans="1:15" ht="15.75" customHeight="1" x14ac:dyDescent="0.2">
      <c r="A7" s="2"/>
      <c r="B7" s="28"/>
      <c r="C7" s="53"/>
      <c r="D7" s="73" t="s">
        <v>54</v>
      </c>
      <c r="E7" s="216" t="s">
        <v>53</v>
      </c>
      <c r="F7" s="217"/>
      <c r="G7" s="217"/>
      <c r="H7" s="23"/>
      <c r="I7" s="22"/>
      <c r="J7" s="33"/>
    </row>
    <row r="8" spans="1:15" ht="24" hidden="1" customHeight="1" x14ac:dyDescent="0.2">
      <c r="A8" s="2"/>
      <c r="B8" s="30" t="s">
        <v>21</v>
      </c>
      <c r="D8" s="74" t="s">
        <v>57</v>
      </c>
      <c r="H8" s="18" t="s">
        <v>42</v>
      </c>
      <c r="I8" s="83" t="s">
        <v>59</v>
      </c>
      <c r="J8" s="8"/>
    </row>
    <row r="9" spans="1:15" ht="15.75" hidden="1" customHeight="1" x14ac:dyDescent="0.2">
      <c r="A9" s="2"/>
      <c r="B9" s="2"/>
      <c r="D9" s="74" t="s">
        <v>58</v>
      </c>
      <c r="H9" s="18" t="s">
        <v>36</v>
      </c>
      <c r="I9" s="83" t="s">
        <v>60</v>
      </c>
      <c r="J9" s="8"/>
    </row>
    <row r="10" spans="1:15" ht="15.75" hidden="1" customHeight="1" x14ac:dyDescent="0.2">
      <c r="A10" s="2"/>
      <c r="B10" s="34"/>
      <c r="C10" s="53"/>
      <c r="D10" s="73" t="s">
        <v>54</v>
      </c>
      <c r="E10" s="84" t="s">
        <v>53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20</v>
      </c>
      <c r="D11" s="231"/>
      <c r="E11" s="231"/>
      <c r="F11" s="231"/>
      <c r="G11" s="231"/>
      <c r="H11" s="18" t="s">
        <v>42</v>
      </c>
      <c r="I11" s="86"/>
      <c r="J11" s="8"/>
    </row>
    <row r="12" spans="1:15" ht="15.75" customHeight="1" x14ac:dyDescent="0.2">
      <c r="A12" s="2"/>
      <c r="B12" s="27"/>
      <c r="C12" s="52"/>
      <c r="D12" s="206"/>
      <c r="E12" s="206"/>
      <c r="F12" s="206"/>
      <c r="G12" s="206"/>
      <c r="H12" s="18" t="s">
        <v>36</v>
      </c>
      <c r="I12" s="86"/>
      <c r="J12" s="8"/>
    </row>
    <row r="13" spans="1:15" ht="15.75" customHeight="1" x14ac:dyDescent="0.2">
      <c r="A13" s="2"/>
      <c r="B13" s="28"/>
      <c r="C13" s="53"/>
      <c r="D13" s="85"/>
      <c r="E13" s="210"/>
      <c r="F13" s="211"/>
      <c r="G13" s="211"/>
      <c r="H13" s="19"/>
      <c r="I13" s="22"/>
      <c r="J13" s="33"/>
    </row>
    <row r="14" spans="1:15" ht="24" customHeight="1" x14ac:dyDescent="0.2">
      <c r="A14" s="2"/>
      <c r="B14" s="42" t="s">
        <v>22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34</v>
      </c>
      <c r="C15" s="57"/>
      <c r="D15" s="51"/>
      <c r="E15" s="230"/>
      <c r="F15" s="230"/>
      <c r="G15" s="232"/>
      <c r="H15" s="232"/>
      <c r="I15" s="232" t="s">
        <v>31</v>
      </c>
      <c r="J15" s="233"/>
    </row>
    <row r="16" spans="1:15" ht="23.25" customHeight="1" x14ac:dyDescent="0.2">
      <c r="A16" s="139" t="s">
        <v>26</v>
      </c>
      <c r="B16" s="37" t="s">
        <v>26</v>
      </c>
      <c r="C16" s="58"/>
      <c r="D16" s="59"/>
      <c r="E16" s="195"/>
      <c r="F16" s="196"/>
      <c r="G16" s="195"/>
      <c r="H16" s="196"/>
      <c r="I16" s="195">
        <f>SUMIF(F52:F53,A16,I52:I53)+SUMIF(F52:F53,"PSU",I52:I53)</f>
        <v>0</v>
      </c>
      <c r="J16" s="197"/>
    </row>
    <row r="17" spans="1:10" ht="23.25" customHeight="1" x14ac:dyDescent="0.2">
      <c r="A17" s="139" t="s">
        <v>27</v>
      </c>
      <c r="B17" s="37" t="s">
        <v>27</v>
      </c>
      <c r="C17" s="58"/>
      <c r="D17" s="59"/>
      <c r="E17" s="195"/>
      <c r="F17" s="196"/>
      <c r="G17" s="195"/>
      <c r="H17" s="196"/>
      <c r="I17" s="195">
        <f>SUMIF(F52:F53,A17,I52:I53)</f>
        <v>0</v>
      </c>
      <c r="J17" s="197"/>
    </row>
    <row r="18" spans="1:10" ht="23.25" customHeight="1" x14ac:dyDescent="0.2">
      <c r="A18" s="139" t="s">
        <v>28</v>
      </c>
      <c r="B18" s="37" t="s">
        <v>28</v>
      </c>
      <c r="C18" s="58"/>
      <c r="D18" s="59"/>
      <c r="E18" s="195"/>
      <c r="F18" s="196"/>
      <c r="G18" s="195"/>
      <c r="H18" s="196"/>
      <c r="I18" s="195">
        <f>SUMIF(F52:F53,A18,I52:I53)</f>
        <v>0</v>
      </c>
      <c r="J18" s="197"/>
    </row>
    <row r="19" spans="1:10" ht="23.25" customHeight="1" x14ac:dyDescent="0.2">
      <c r="A19" s="139" t="s">
        <v>77</v>
      </c>
      <c r="B19" s="37" t="s">
        <v>29</v>
      </c>
      <c r="C19" s="58"/>
      <c r="D19" s="59"/>
      <c r="E19" s="195"/>
      <c r="F19" s="196"/>
      <c r="G19" s="195"/>
      <c r="H19" s="196"/>
      <c r="I19" s="195">
        <f>SUMIF(F52:F53,A19,I52:I53)</f>
        <v>0</v>
      </c>
      <c r="J19" s="197"/>
    </row>
    <row r="20" spans="1:10" ht="23.25" customHeight="1" x14ac:dyDescent="0.2">
      <c r="A20" s="139" t="s">
        <v>78</v>
      </c>
      <c r="B20" s="37" t="s">
        <v>30</v>
      </c>
      <c r="C20" s="58"/>
      <c r="D20" s="59"/>
      <c r="E20" s="195"/>
      <c r="F20" s="196"/>
      <c r="G20" s="195"/>
      <c r="H20" s="196"/>
      <c r="I20" s="195">
        <f>SUMIF(F52:F53,A20,I52:I53)</f>
        <v>0</v>
      </c>
      <c r="J20" s="197"/>
    </row>
    <row r="21" spans="1:10" ht="23.25" customHeight="1" x14ac:dyDescent="0.2">
      <c r="A21" s="2"/>
      <c r="B21" s="47" t="s">
        <v>31</v>
      </c>
      <c r="C21" s="60"/>
      <c r="D21" s="61"/>
      <c r="E21" s="198"/>
      <c r="F21" s="234"/>
      <c r="G21" s="198"/>
      <c r="H21" s="234"/>
      <c r="I21" s="198">
        <f>SUM(I16:J20)</f>
        <v>0</v>
      </c>
      <c r="J21" s="199"/>
    </row>
    <row r="22" spans="1:10" ht="33" customHeight="1" x14ac:dyDescent="0.2">
      <c r="A22" s="2"/>
      <c r="B22" s="41" t="s">
        <v>35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13</v>
      </c>
      <c r="C23" s="58"/>
      <c r="D23" s="59"/>
      <c r="E23" s="63">
        <v>15</v>
      </c>
      <c r="F23" s="38" t="s">
        <v>0</v>
      </c>
      <c r="G23" s="193">
        <f>ZakladDPHSniVypocet</f>
        <v>0</v>
      </c>
      <c r="H23" s="194"/>
      <c r="I23" s="194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14</v>
      </c>
      <c r="C24" s="58"/>
      <c r="D24" s="59"/>
      <c r="E24" s="63">
        <f>SazbaDPH1</f>
        <v>15</v>
      </c>
      <c r="F24" s="38" t="s">
        <v>0</v>
      </c>
      <c r="G24" s="191">
        <f>A23</f>
        <v>0</v>
      </c>
      <c r="H24" s="192"/>
      <c r="I24" s="192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15</v>
      </c>
      <c r="C25" s="58"/>
      <c r="D25" s="59"/>
      <c r="E25" s="63">
        <v>21</v>
      </c>
      <c r="F25" s="38" t="s">
        <v>0</v>
      </c>
      <c r="G25" s="193">
        <f>ZakladDPHZaklVypocet</f>
        <v>0</v>
      </c>
      <c r="H25" s="194"/>
      <c r="I25" s="194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16</v>
      </c>
      <c r="C26" s="64"/>
      <c r="D26" s="51"/>
      <c r="E26" s="65">
        <f>SazbaDPH2</f>
        <v>21</v>
      </c>
      <c r="F26" s="29" t="s">
        <v>0</v>
      </c>
      <c r="G26" s="221">
        <f>A25</f>
        <v>0</v>
      </c>
      <c r="H26" s="222"/>
      <c r="I26" s="222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5</v>
      </c>
      <c r="C27" s="66"/>
      <c r="D27" s="67"/>
      <c r="E27" s="66"/>
      <c r="F27" s="16"/>
      <c r="G27" s="223">
        <f>CenaCelkem-(ZakladDPHSni+DPHSni+ZakladDPHZakl+DPHZakl)</f>
        <v>0</v>
      </c>
      <c r="H27" s="223"/>
      <c r="I27" s="223"/>
      <c r="J27" s="40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01">
        <f>ZakladDPHSniVypocet+ZakladDPHZaklVypocet</f>
        <v>0</v>
      </c>
      <c r="H28" s="201"/>
      <c r="I28" s="201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00">
        <f>A27</f>
        <v>0</v>
      </c>
      <c r="H29" s="200"/>
      <c r="I29" s="200"/>
      <c r="J29" s="119" t="s">
        <v>64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12</v>
      </c>
      <c r="D32" s="69"/>
      <c r="E32" s="69"/>
      <c r="F32" s="15" t="s">
        <v>11</v>
      </c>
      <c r="G32" s="25"/>
      <c r="H32" s="26" t="s">
        <v>61</v>
      </c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202"/>
      <c r="E34" s="203"/>
      <c r="G34" s="204"/>
      <c r="H34" s="205"/>
      <c r="I34" s="205"/>
      <c r="J34" s="24"/>
    </row>
    <row r="35" spans="1:10" ht="12.75" customHeight="1" x14ac:dyDescent="0.2">
      <c r="A35" s="2"/>
      <c r="B35" s="2"/>
      <c r="D35" s="190" t="s">
        <v>2</v>
      </c>
      <c r="E35" s="190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hidden="1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62</v>
      </c>
      <c r="C39" s="185"/>
      <c r="D39" s="185"/>
      <c r="E39" s="185"/>
      <c r="F39" s="99">
        <f>'SO01 1 Pol'!AE26</f>
        <v>0</v>
      </c>
      <c r="G39" s="100">
        <f>'SO01 1 Pol'!AF26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88">
        <v>2</v>
      </c>
      <c r="B40" s="103" t="s">
        <v>45</v>
      </c>
      <c r="C40" s="186" t="s">
        <v>46</v>
      </c>
      <c r="D40" s="186"/>
      <c r="E40" s="186"/>
      <c r="F40" s="104">
        <f>'SO01 1 Pol'!AE26</f>
        <v>0</v>
      </c>
      <c r="G40" s="105">
        <f>'SO01 1 Pol'!AF26</f>
        <v>0</v>
      </c>
      <c r="H40" s="105">
        <f>(F40*SazbaDPH1/100)+(G40*SazbaDPH2/100)</f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hidden="1" customHeight="1" x14ac:dyDescent="0.2">
      <c r="A41" s="88">
        <v>3</v>
      </c>
      <c r="B41" s="107" t="s">
        <v>43</v>
      </c>
      <c r="C41" s="185" t="s">
        <v>44</v>
      </c>
      <c r="D41" s="185"/>
      <c r="E41" s="185"/>
      <c r="F41" s="108">
        <f>'SO01 1 Pol'!AE26</f>
        <v>0</v>
      </c>
      <c r="G41" s="101">
        <f>'SO01 1 Pol'!AF26</f>
        <v>0</v>
      </c>
      <c r="H41" s="101">
        <f>(F41*SazbaDPH1/100)+(G41*SazbaDPH2/100)</f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hidden="1" customHeight="1" x14ac:dyDescent="0.2">
      <c r="A42" s="88"/>
      <c r="B42" s="187" t="s">
        <v>63</v>
      </c>
      <c r="C42" s="188"/>
      <c r="D42" s="188"/>
      <c r="E42" s="189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0">
        <f>SUMIF(A39:A41,"=1",I39:I41)</f>
        <v>0</v>
      </c>
      <c r="J42" s="111">
        <f>SUMIF(A39:A41,"=1",J39:J41)</f>
        <v>0</v>
      </c>
    </row>
    <row r="44" spans="1:10" x14ac:dyDescent="0.2">
      <c r="A44" t="s">
        <v>65</v>
      </c>
      <c r="B44" t="s">
        <v>66</v>
      </c>
    </row>
    <row r="45" spans="1:10" x14ac:dyDescent="0.2">
      <c r="A45" t="s">
        <v>67</v>
      </c>
      <c r="B45" t="s">
        <v>68</v>
      </c>
    </row>
    <row r="46" spans="1:10" x14ac:dyDescent="0.2">
      <c r="A46" t="s">
        <v>69</v>
      </c>
      <c r="B46" t="s">
        <v>70</v>
      </c>
    </row>
    <row r="49" spans="1:10" ht="15.75" x14ac:dyDescent="0.25">
      <c r="B49" s="120" t="s">
        <v>71</v>
      </c>
    </row>
    <row r="51" spans="1:10" ht="25.5" customHeight="1" x14ac:dyDescent="0.2">
      <c r="A51" s="122"/>
      <c r="B51" s="125" t="s">
        <v>18</v>
      </c>
      <c r="C51" s="125" t="s">
        <v>6</v>
      </c>
      <c r="D51" s="126"/>
      <c r="E51" s="126"/>
      <c r="F51" s="127" t="s">
        <v>72</v>
      </c>
      <c r="G51" s="127"/>
      <c r="H51" s="127"/>
      <c r="I51" s="127" t="s">
        <v>31</v>
      </c>
      <c r="J51" s="127" t="s">
        <v>0</v>
      </c>
    </row>
    <row r="52" spans="1:10" ht="36.75" customHeight="1" x14ac:dyDescent="0.2">
      <c r="A52" s="123"/>
      <c r="B52" s="128" t="s">
        <v>73</v>
      </c>
      <c r="C52" s="183" t="s">
        <v>74</v>
      </c>
      <c r="D52" s="184"/>
      <c r="E52" s="184"/>
      <c r="F52" s="135" t="s">
        <v>26</v>
      </c>
      <c r="G52" s="136"/>
      <c r="H52" s="136"/>
      <c r="I52" s="136">
        <f>'SO01 1 Pol'!G8</f>
        <v>0</v>
      </c>
      <c r="J52" s="132" t="str">
        <f>IF(I54=0,"",I52/I54*100)</f>
        <v/>
      </c>
    </row>
    <row r="53" spans="1:10" ht="36.75" customHeight="1" x14ac:dyDescent="0.2">
      <c r="A53" s="123"/>
      <c r="B53" s="128" t="s">
        <v>75</v>
      </c>
      <c r="C53" s="183" t="s">
        <v>76</v>
      </c>
      <c r="D53" s="184"/>
      <c r="E53" s="184"/>
      <c r="F53" s="135" t="s">
        <v>27</v>
      </c>
      <c r="G53" s="136"/>
      <c r="H53" s="136"/>
      <c r="I53" s="136">
        <f>'SO01 1 Pol'!G10</f>
        <v>0</v>
      </c>
      <c r="J53" s="132" t="str">
        <f>IF(I54=0,"",I53/I54*100)</f>
        <v/>
      </c>
    </row>
    <row r="54" spans="1:10" ht="25.5" customHeight="1" x14ac:dyDescent="0.2">
      <c r="A54" s="124"/>
      <c r="B54" s="129" t="s">
        <v>1</v>
      </c>
      <c r="C54" s="130"/>
      <c r="D54" s="131"/>
      <c r="E54" s="131"/>
      <c r="F54" s="137"/>
      <c r="G54" s="138"/>
      <c r="H54" s="138"/>
      <c r="I54" s="138">
        <f>SUM(I52:I53)</f>
        <v>0</v>
      </c>
      <c r="J54" s="133">
        <f>SUM(J52:J53)</f>
        <v>0</v>
      </c>
    </row>
    <row r="55" spans="1:10" x14ac:dyDescent="0.2">
      <c r="F55" s="87"/>
      <c r="G55" s="87"/>
      <c r="H55" s="87"/>
      <c r="I55" s="87"/>
      <c r="J55" s="134"/>
    </row>
    <row r="56" spans="1:10" x14ac:dyDescent="0.2">
      <c r="F56" s="87"/>
      <c r="G56" s="87"/>
      <c r="H56" s="87"/>
      <c r="I56" s="87"/>
      <c r="J56" s="134"/>
    </row>
    <row r="57" spans="1:10" x14ac:dyDescent="0.2">
      <c r="F57" s="87"/>
      <c r="G57" s="87"/>
      <c r="H57" s="87"/>
      <c r="I57" s="87"/>
      <c r="J57" s="134"/>
    </row>
  </sheetData>
  <sheetProtection algorithmName="SHA-512" hashValue="yRDs2Hc4lXRXhAKOoVzwoEaDIln70s0xnb3ITXSkhWWYECdUX7IdUg3rVJZhuF57CICAlZTm+ZII0yft8QR8Jw==" saltValue="wy4VO1NwlqzxJ924EEd2E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53:E53"/>
    <mergeCell ref="C39:E39"/>
    <mergeCell ref="C40:E40"/>
    <mergeCell ref="C41:E41"/>
    <mergeCell ref="B42:E42"/>
    <mergeCell ref="C52:E5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5" t="s">
        <v>7</v>
      </c>
      <c r="B1" s="235"/>
      <c r="C1" s="236"/>
      <c r="D1" s="235"/>
      <c r="E1" s="235"/>
      <c r="F1" s="235"/>
      <c r="G1" s="235"/>
    </row>
    <row r="2" spans="1:7" ht="24.95" customHeight="1" x14ac:dyDescent="0.2">
      <c r="A2" s="49" t="s">
        <v>8</v>
      </c>
      <c r="B2" s="48"/>
      <c r="C2" s="237"/>
      <c r="D2" s="237"/>
      <c r="E2" s="237"/>
      <c r="F2" s="237"/>
      <c r="G2" s="238"/>
    </row>
    <row r="3" spans="1:7" ht="24.95" customHeight="1" x14ac:dyDescent="0.2">
      <c r="A3" s="49" t="s">
        <v>9</v>
      </c>
      <c r="B3" s="48"/>
      <c r="C3" s="237"/>
      <c r="D3" s="237"/>
      <c r="E3" s="237"/>
      <c r="F3" s="237"/>
      <c r="G3" s="238"/>
    </row>
    <row r="4" spans="1:7" ht="24.95" customHeight="1" x14ac:dyDescent="0.2">
      <c r="A4" s="49" t="s">
        <v>10</v>
      </c>
      <c r="B4" s="48"/>
      <c r="C4" s="237"/>
      <c r="D4" s="237"/>
      <c r="E4" s="237"/>
      <c r="F4" s="237"/>
      <c r="G4" s="238"/>
    </row>
    <row r="5" spans="1:7" x14ac:dyDescent="0.2">
      <c r="B5" s="4"/>
      <c r="C5" s="5"/>
      <c r="D5" s="6"/>
    </row>
  </sheetData>
  <sheetProtection algorithmName="SHA-512" hashValue="N0+nSpISW/6O2sso0hbcKUxwnz78PsaBP2peHOCHIBQ8bTlMTwctBPoIopz80MW+ftw5kDOG4EKzlM5gSOsJlg==" saltValue="WYgfubR6m6foXxpJAxvT1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9" t="s">
        <v>7</v>
      </c>
      <c r="B1" s="239"/>
      <c r="C1" s="239"/>
      <c r="D1" s="239"/>
      <c r="E1" s="239"/>
      <c r="F1" s="239"/>
      <c r="G1" s="239"/>
      <c r="AG1" t="s">
        <v>79</v>
      </c>
    </row>
    <row r="2" spans="1:60" ht="25.15" customHeight="1" x14ac:dyDescent="0.2">
      <c r="A2" s="140" t="s">
        <v>8</v>
      </c>
      <c r="B2" s="48" t="s">
        <v>49</v>
      </c>
      <c r="C2" s="240" t="s">
        <v>50</v>
      </c>
      <c r="D2" s="241"/>
      <c r="E2" s="241"/>
      <c r="F2" s="241"/>
      <c r="G2" s="242"/>
      <c r="AG2" t="s">
        <v>80</v>
      </c>
    </row>
    <row r="3" spans="1:60" ht="25.15" customHeight="1" x14ac:dyDescent="0.2">
      <c r="A3" s="140" t="s">
        <v>9</v>
      </c>
      <c r="B3" s="48" t="s">
        <v>45</v>
      </c>
      <c r="C3" s="240" t="s">
        <v>46</v>
      </c>
      <c r="D3" s="241"/>
      <c r="E3" s="241"/>
      <c r="F3" s="241"/>
      <c r="G3" s="242"/>
      <c r="AC3" s="121" t="s">
        <v>80</v>
      </c>
      <c r="AG3" t="s">
        <v>81</v>
      </c>
    </row>
    <row r="4" spans="1:60" ht="25.15" customHeight="1" x14ac:dyDescent="0.2">
      <c r="A4" s="141" t="s">
        <v>10</v>
      </c>
      <c r="B4" s="142" t="s">
        <v>43</v>
      </c>
      <c r="C4" s="243" t="s">
        <v>44</v>
      </c>
      <c r="D4" s="244"/>
      <c r="E4" s="244"/>
      <c r="F4" s="244"/>
      <c r="G4" s="245"/>
      <c r="AG4" t="s">
        <v>82</v>
      </c>
    </row>
    <row r="5" spans="1:60" x14ac:dyDescent="0.2">
      <c r="D5" s="10"/>
    </row>
    <row r="6" spans="1:60" ht="38.25" x14ac:dyDescent="0.2">
      <c r="A6" s="144" t="s">
        <v>83</v>
      </c>
      <c r="B6" s="146" t="s">
        <v>84</v>
      </c>
      <c r="C6" s="146" t="s">
        <v>85</v>
      </c>
      <c r="D6" s="145" t="s">
        <v>86</v>
      </c>
      <c r="E6" s="144" t="s">
        <v>87</v>
      </c>
      <c r="F6" s="143" t="s">
        <v>88</v>
      </c>
      <c r="G6" s="144" t="s">
        <v>31</v>
      </c>
      <c r="H6" s="147" t="s">
        <v>32</v>
      </c>
      <c r="I6" s="147" t="s">
        <v>89</v>
      </c>
      <c r="J6" s="147" t="s">
        <v>33</v>
      </c>
      <c r="K6" s="147" t="s">
        <v>90</v>
      </c>
      <c r="L6" s="147" t="s">
        <v>91</v>
      </c>
      <c r="M6" s="147" t="s">
        <v>92</v>
      </c>
      <c r="N6" s="147" t="s">
        <v>93</v>
      </c>
      <c r="O6" s="147" t="s">
        <v>94</v>
      </c>
      <c r="P6" s="147" t="s">
        <v>95</v>
      </c>
      <c r="Q6" s="147" t="s">
        <v>96</v>
      </c>
      <c r="R6" s="147" t="s">
        <v>97</v>
      </c>
      <c r="S6" s="147" t="s">
        <v>98</v>
      </c>
      <c r="T6" s="147" t="s">
        <v>99</v>
      </c>
      <c r="U6" s="147" t="s">
        <v>100</v>
      </c>
      <c r="V6" s="147" t="s">
        <v>101</v>
      </c>
      <c r="W6" s="147" t="s">
        <v>102</v>
      </c>
      <c r="X6" s="147" t="s">
        <v>103</v>
      </c>
      <c r="Y6" s="147" t="s">
        <v>104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55" t="s">
        <v>105</v>
      </c>
      <c r="B8" s="156" t="s">
        <v>73</v>
      </c>
      <c r="C8" s="176" t="s">
        <v>74</v>
      </c>
      <c r="D8" s="157"/>
      <c r="E8" s="158"/>
      <c r="F8" s="159"/>
      <c r="G8" s="159">
        <f>SUMIF(AG9:AG9,"&lt;&gt;NOR",G9:G9)</f>
        <v>0</v>
      </c>
      <c r="H8" s="159"/>
      <c r="I8" s="159">
        <f>SUM(I9:I9)</f>
        <v>0</v>
      </c>
      <c r="J8" s="159"/>
      <c r="K8" s="159">
        <f>SUM(K9:K9)</f>
        <v>0</v>
      </c>
      <c r="L8" s="159"/>
      <c r="M8" s="159">
        <f>SUM(M9:M9)</f>
        <v>0</v>
      </c>
      <c r="N8" s="158"/>
      <c r="O8" s="158">
        <f>SUM(O9:O9)</f>
        <v>0</v>
      </c>
      <c r="P8" s="158"/>
      <c r="Q8" s="158">
        <f>SUM(Q9:Q9)</f>
        <v>0</v>
      </c>
      <c r="R8" s="159"/>
      <c r="S8" s="159"/>
      <c r="T8" s="159"/>
      <c r="U8" s="159"/>
      <c r="V8" s="159">
        <f>SUM(V9:V9)</f>
        <v>0</v>
      </c>
      <c r="W8" s="159"/>
      <c r="X8" s="159"/>
      <c r="Y8" s="160"/>
      <c r="AG8" t="s">
        <v>106</v>
      </c>
    </row>
    <row r="9" spans="1:60" outlineLevel="1" x14ac:dyDescent="0.2">
      <c r="A9" s="169">
        <v>1</v>
      </c>
      <c r="B9" s="170" t="s">
        <v>107</v>
      </c>
      <c r="C9" s="177" t="s">
        <v>108</v>
      </c>
      <c r="D9" s="171" t="s">
        <v>109</v>
      </c>
      <c r="E9" s="172">
        <v>1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/>
      <c r="S9" s="174" t="s">
        <v>110</v>
      </c>
      <c r="T9" s="174" t="s">
        <v>111</v>
      </c>
      <c r="U9" s="174">
        <v>0</v>
      </c>
      <c r="V9" s="174">
        <f>ROUND(E9*U9,2)</f>
        <v>0</v>
      </c>
      <c r="W9" s="174"/>
      <c r="X9" s="174" t="s">
        <v>112</v>
      </c>
      <c r="Y9" s="175" t="s">
        <v>113</v>
      </c>
      <c r="Z9" s="148"/>
      <c r="AA9" s="148"/>
      <c r="AB9" s="148"/>
      <c r="AC9" s="148"/>
      <c r="AD9" s="148"/>
      <c r="AE9" s="148"/>
      <c r="AF9" s="148"/>
      <c r="AG9" s="148" t="s">
        <v>114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x14ac:dyDescent="0.2">
      <c r="A10" s="155" t="s">
        <v>105</v>
      </c>
      <c r="B10" s="156" t="s">
        <v>75</v>
      </c>
      <c r="C10" s="176" t="s">
        <v>76</v>
      </c>
      <c r="D10" s="157"/>
      <c r="E10" s="158"/>
      <c r="F10" s="159"/>
      <c r="G10" s="159">
        <f>SUMIF(AG11:AG24,"&lt;&gt;NOR",G11:G24)</f>
        <v>0</v>
      </c>
      <c r="H10" s="159"/>
      <c r="I10" s="159">
        <f>SUM(I11:I24)</f>
        <v>0</v>
      </c>
      <c r="J10" s="159"/>
      <c r="K10" s="159">
        <f>SUM(K11:K24)</f>
        <v>0</v>
      </c>
      <c r="L10" s="159"/>
      <c r="M10" s="159">
        <f>SUM(M11:M24)</f>
        <v>0</v>
      </c>
      <c r="N10" s="158"/>
      <c r="O10" s="158">
        <f>SUM(O11:O24)</f>
        <v>0</v>
      </c>
      <c r="P10" s="158"/>
      <c r="Q10" s="158">
        <f>SUM(Q11:Q24)</f>
        <v>0</v>
      </c>
      <c r="R10" s="159"/>
      <c r="S10" s="159"/>
      <c r="T10" s="159"/>
      <c r="U10" s="159"/>
      <c r="V10" s="159">
        <f>SUM(V11:V24)</f>
        <v>0</v>
      </c>
      <c r="W10" s="159"/>
      <c r="X10" s="159"/>
      <c r="Y10" s="160"/>
      <c r="AG10" t="s">
        <v>106</v>
      </c>
    </row>
    <row r="11" spans="1:60" outlineLevel="1" x14ac:dyDescent="0.2">
      <c r="A11" s="169">
        <v>2</v>
      </c>
      <c r="B11" s="170" t="s">
        <v>115</v>
      </c>
      <c r="C11" s="177" t="s">
        <v>116</v>
      </c>
      <c r="D11" s="171" t="s">
        <v>117</v>
      </c>
      <c r="E11" s="172">
        <v>4</v>
      </c>
      <c r="F11" s="173"/>
      <c r="G11" s="174">
        <f t="shared" ref="G11:G24" si="0">ROUND(E11*F11,2)</f>
        <v>0</v>
      </c>
      <c r="H11" s="173"/>
      <c r="I11" s="174">
        <f t="shared" ref="I11:I24" si="1">ROUND(E11*H11,2)</f>
        <v>0</v>
      </c>
      <c r="J11" s="173"/>
      <c r="K11" s="174">
        <f t="shared" ref="K11:K24" si="2">ROUND(E11*J11,2)</f>
        <v>0</v>
      </c>
      <c r="L11" s="174">
        <v>21</v>
      </c>
      <c r="M11" s="174">
        <f t="shared" ref="M11:M24" si="3">G11*(1+L11/100)</f>
        <v>0</v>
      </c>
      <c r="N11" s="172">
        <v>0</v>
      </c>
      <c r="O11" s="172">
        <f t="shared" ref="O11:O24" si="4">ROUND(E11*N11,2)</f>
        <v>0</v>
      </c>
      <c r="P11" s="172">
        <v>0</v>
      </c>
      <c r="Q11" s="172">
        <f t="shared" ref="Q11:Q24" si="5">ROUND(E11*P11,2)</f>
        <v>0</v>
      </c>
      <c r="R11" s="174"/>
      <c r="S11" s="174" t="s">
        <v>110</v>
      </c>
      <c r="T11" s="174" t="s">
        <v>111</v>
      </c>
      <c r="U11" s="174">
        <v>0</v>
      </c>
      <c r="V11" s="174">
        <f t="shared" ref="V11:V24" si="6">ROUND(E11*U11,2)</f>
        <v>0</v>
      </c>
      <c r="W11" s="174"/>
      <c r="X11" s="174" t="s">
        <v>112</v>
      </c>
      <c r="Y11" s="175" t="s">
        <v>113</v>
      </c>
      <c r="Z11" s="148"/>
      <c r="AA11" s="148"/>
      <c r="AB11" s="148"/>
      <c r="AC11" s="148"/>
      <c r="AD11" s="148"/>
      <c r="AE11" s="148"/>
      <c r="AF11" s="148"/>
      <c r="AG11" s="148" t="s">
        <v>114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69">
        <v>3</v>
      </c>
      <c r="B12" s="170" t="s">
        <v>118</v>
      </c>
      <c r="C12" s="177" t="s">
        <v>119</v>
      </c>
      <c r="D12" s="171" t="s">
        <v>117</v>
      </c>
      <c r="E12" s="172">
        <v>1</v>
      </c>
      <c r="F12" s="173"/>
      <c r="G12" s="174">
        <f t="shared" si="0"/>
        <v>0</v>
      </c>
      <c r="H12" s="173"/>
      <c r="I12" s="174">
        <f t="shared" si="1"/>
        <v>0</v>
      </c>
      <c r="J12" s="173"/>
      <c r="K12" s="174">
        <f t="shared" si="2"/>
        <v>0</v>
      </c>
      <c r="L12" s="174">
        <v>21</v>
      </c>
      <c r="M12" s="174">
        <f t="shared" si="3"/>
        <v>0</v>
      </c>
      <c r="N12" s="172">
        <v>0</v>
      </c>
      <c r="O12" s="172">
        <f t="shared" si="4"/>
        <v>0</v>
      </c>
      <c r="P12" s="172">
        <v>0</v>
      </c>
      <c r="Q12" s="172">
        <f t="shared" si="5"/>
        <v>0</v>
      </c>
      <c r="R12" s="174"/>
      <c r="S12" s="174" t="s">
        <v>110</v>
      </c>
      <c r="T12" s="174" t="s">
        <v>111</v>
      </c>
      <c r="U12" s="174">
        <v>0</v>
      </c>
      <c r="V12" s="174">
        <f t="shared" si="6"/>
        <v>0</v>
      </c>
      <c r="W12" s="174"/>
      <c r="X12" s="174" t="s">
        <v>112</v>
      </c>
      <c r="Y12" s="175" t="s">
        <v>113</v>
      </c>
      <c r="Z12" s="148"/>
      <c r="AA12" s="148"/>
      <c r="AB12" s="148"/>
      <c r="AC12" s="148"/>
      <c r="AD12" s="148"/>
      <c r="AE12" s="148"/>
      <c r="AF12" s="148"/>
      <c r="AG12" s="148" t="s">
        <v>114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69">
        <v>4</v>
      </c>
      <c r="B13" s="170" t="s">
        <v>120</v>
      </c>
      <c r="C13" s="177" t="s">
        <v>121</v>
      </c>
      <c r="D13" s="171" t="s">
        <v>117</v>
      </c>
      <c r="E13" s="172">
        <v>30</v>
      </c>
      <c r="F13" s="173"/>
      <c r="G13" s="174">
        <f t="shared" si="0"/>
        <v>0</v>
      </c>
      <c r="H13" s="173"/>
      <c r="I13" s="174">
        <f t="shared" si="1"/>
        <v>0</v>
      </c>
      <c r="J13" s="173"/>
      <c r="K13" s="174">
        <f t="shared" si="2"/>
        <v>0</v>
      </c>
      <c r="L13" s="174">
        <v>21</v>
      </c>
      <c r="M13" s="174">
        <f t="shared" si="3"/>
        <v>0</v>
      </c>
      <c r="N13" s="172">
        <v>0</v>
      </c>
      <c r="O13" s="172">
        <f t="shared" si="4"/>
        <v>0</v>
      </c>
      <c r="P13" s="172">
        <v>0</v>
      </c>
      <c r="Q13" s="172">
        <f t="shared" si="5"/>
        <v>0</v>
      </c>
      <c r="R13" s="174"/>
      <c r="S13" s="174" t="s">
        <v>110</v>
      </c>
      <c r="T13" s="174" t="s">
        <v>111</v>
      </c>
      <c r="U13" s="174">
        <v>0</v>
      </c>
      <c r="V13" s="174">
        <f t="shared" si="6"/>
        <v>0</v>
      </c>
      <c r="W13" s="174"/>
      <c r="X13" s="174" t="s">
        <v>112</v>
      </c>
      <c r="Y13" s="175" t="s">
        <v>113</v>
      </c>
      <c r="Z13" s="148"/>
      <c r="AA13" s="148"/>
      <c r="AB13" s="148"/>
      <c r="AC13" s="148"/>
      <c r="AD13" s="148"/>
      <c r="AE13" s="148"/>
      <c r="AF13" s="148"/>
      <c r="AG13" s="148" t="s">
        <v>114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69">
        <v>5</v>
      </c>
      <c r="B14" s="170" t="s">
        <v>122</v>
      </c>
      <c r="C14" s="177" t="s">
        <v>123</v>
      </c>
      <c r="D14" s="171" t="s">
        <v>117</v>
      </c>
      <c r="E14" s="172">
        <v>1</v>
      </c>
      <c r="F14" s="173"/>
      <c r="G14" s="174">
        <f t="shared" si="0"/>
        <v>0</v>
      </c>
      <c r="H14" s="173"/>
      <c r="I14" s="174">
        <f t="shared" si="1"/>
        <v>0</v>
      </c>
      <c r="J14" s="173"/>
      <c r="K14" s="174">
        <f t="shared" si="2"/>
        <v>0</v>
      </c>
      <c r="L14" s="174">
        <v>21</v>
      </c>
      <c r="M14" s="174">
        <f t="shared" si="3"/>
        <v>0</v>
      </c>
      <c r="N14" s="172">
        <v>0</v>
      </c>
      <c r="O14" s="172">
        <f t="shared" si="4"/>
        <v>0</v>
      </c>
      <c r="P14" s="172">
        <v>0</v>
      </c>
      <c r="Q14" s="172">
        <f t="shared" si="5"/>
        <v>0</v>
      </c>
      <c r="R14" s="174"/>
      <c r="S14" s="174" t="s">
        <v>110</v>
      </c>
      <c r="T14" s="174" t="s">
        <v>111</v>
      </c>
      <c r="U14" s="174">
        <v>0</v>
      </c>
      <c r="V14" s="174">
        <f t="shared" si="6"/>
        <v>0</v>
      </c>
      <c r="W14" s="174"/>
      <c r="X14" s="174" t="s">
        <v>112</v>
      </c>
      <c r="Y14" s="175" t="s">
        <v>113</v>
      </c>
      <c r="Z14" s="148"/>
      <c r="AA14" s="148"/>
      <c r="AB14" s="148"/>
      <c r="AC14" s="148"/>
      <c r="AD14" s="148"/>
      <c r="AE14" s="148"/>
      <c r="AF14" s="148"/>
      <c r="AG14" s="148" t="s">
        <v>114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69">
        <v>6</v>
      </c>
      <c r="B15" s="170" t="s">
        <v>124</v>
      </c>
      <c r="C15" s="177" t="s">
        <v>125</v>
      </c>
      <c r="D15" s="171" t="s">
        <v>117</v>
      </c>
      <c r="E15" s="172">
        <v>1</v>
      </c>
      <c r="F15" s="173"/>
      <c r="G15" s="174">
        <f t="shared" si="0"/>
        <v>0</v>
      </c>
      <c r="H15" s="173"/>
      <c r="I15" s="174">
        <f t="shared" si="1"/>
        <v>0</v>
      </c>
      <c r="J15" s="173"/>
      <c r="K15" s="174">
        <f t="shared" si="2"/>
        <v>0</v>
      </c>
      <c r="L15" s="174">
        <v>21</v>
      </c>
      <c r="M15" s="174">
        <f t="shared" si="3"/>
        <v>0</v>
      </c>
      <c r="N15" s="172">
        <v>0</v>
      </c>
      <c r="O15" s="172">
        <f t="shared" si="4"/>
        <v>0</v>
      </c>
      <c r="P15" s="172">
        <v>0</v>
      </c>
      <c r="Q15" s="172">
        <f t="shared" si="5"/>
        <v>0</v>
      </c>
      <c r="R15" s="174"/>
      <c r="S15" s="174" t="s">
        <v>110</v>
      </c>
      <c r="T15" s="174" t="s">
        <v>111</v>
      </c>
      <c r="U15" s="174">
        <v>0</v>
      </c>
      <c r="V15" s="174">
        <f t="shared" si="6"/>
        <v>0</v>
      </c>
      <c r="W15" s="174"/>
      <c r="X15" s="174" t="s">
        <v>112</v>
      </c>
      <c r="Y15" s="175" t="s">
        <v>113</v>
      </c>
      <c r="Z15" s="148"/>
      <c r="AA15" s="148"/>
      <c r="AB15" s="148"/>
      <c r="AC15" s="148"/>
      <c r="AD15" s="148"/>
      <c r="AE15" s="148"/>
      <c r="AF15" s="148"/>
      <c r="AG15" s="148" t="s">
        <v>114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69">
        <v>7</v>
      </c>
      <c r="B16" s="170" t="s">
        <v>126</v>
      </c>
      <c r="C16" s="177" t="s">
        <v>127</v>
      </c>
      <c r="D16" s="171" t="s">
        <v>117</v>
      </c>
      <c r="E16" s="172">
        <v>1</v>
      </c>
      <c r="F16" s="173"/>
      <c r="G16" s="174">
        <f t="shared" si="0"/>
        <v>0</v>
      </c>
      <c r="H16" s="173"/>
      <c r="I16" s="174">
        <f t="shared" si="1"/>
        <v>0</v>
      </c>
      <c r="J16" s="173"/>
      <c r="K16" s="174">
        <f t="shared" si="2"/>
        <v>0</v>
      </c>
      <c r="L16" s="174">
        <v>21</v>
      </c>
      <c r="M16" s="174">
        <f t="shared" si="3"/>
        <v>0</v>
      </c>
      <c r="N16" s="172">
        <v>0</v>
      </c>
      <c r="O16" s="172">
        <f t="shared" si="4"/>
        <v>0</v>
      </c>
      <c r="P16" s="172">
        <v>0</v>
      </c>
      <c r="Q16" s="172">
        <f t="shared" si="5"/>
        <v>0</v>
      </c>
      <c r="R16" s="174"/>
      <c r="S16" s="174" t="s">
        <v>110</v>
      </c>
      <c r="T16" s="174" t="s">
        <v>111</v>
      </c>
      <c r="U16" s="174">
        <v>0</v>
      </c>
      <c r="V16" s="174">
        <f t="shared" si="6"/>
        <v>0</v>
      </c>
      <c r="W16" s="174"/>
      <c r="X16" s="174" t="s">
        <v>112</v>
      </c>
      <c r="Y16" s="175" t="s">
        <v>113</v>
      </c>
      <c r="Z16" s="148"/>
      <c r="AA16" s="148"/>
      <c r="AB16" s="148"/>
      <c r="AC16" s="148"/>
      <c r="AD16" s="148"/>
      <c r="AE16" s="148"/>
      <c r="AF16" s="148"/>
      <c r="AG16" s="148" t="s">
        <v>114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69">
        <v>8</v>
      </c>
      <c r="B17" s="170" t="s">
        <v>128</v>
      </c>
      <c r="C17" s="177" t="s">
        <v>129</v>
      </c>
      <c r="D17" s="171" t="s">
        <v>117</v>
      </c>
      <c r="E17" s="172">
        <v>1</v>
      </c>
      <c r="F17" s="173"/>
      <c r="G17" s="174">
        <f t="shared" si="0"/>
        <v>0</v>
      </c>
      <c r="H17" s="173"/>
      <c r="I17" s="174">
        <f t="shared" si="1"/>
        <v>0</v>
      </c>
      <c r="J17" s="173"/>
      <c r="K17" s="174">
        <f t="shared" si="2"/>
        <v>0</v>
      </c>
      <c r="L17" s="174">
        <v>21</v>
      </c>
      <c r="M17" s="174">
        <f t="shared" si="3"/>
        <v>0</v>
      </c>
      <c r="N17" s="172">
        <v>0</v>
      </c>
      <c r="O17" s="172">
        <f t="shared" si="4"/>
        <v>0</v>
      </c>
      <c r="P17" s="172">
        <v>0</v>
      </c>
      <c r="Q17" s="172">
        <f t="shared" si="5"/>
        <v>0</v>
      </c>
      <c r="R17" s="174"/>
      <c r="S17" s="174" t="s">
        <v>110</v>
      </c>
      <c r="T17" s="174" t="s">
        <v>111</v>
      </c>
      <c r="U17" s="174">
        <v>0</v>
      </c>
      <c r="V17" s="174">
        <f t="shared" si="6"/>
        <v>0</v>
      </c>
      <c r="W17" s="174"/>
      <c r="X17" s="174" t="s">
        <v>112</v>
      </c>
      <c r="Y17" s="175" t="s">
        <v>113</v>
      </c>
      <c r="Z17" s="148"/>
      <c r="AA17" s="148"/>
      <c r="AB17" s="148"/>
      <c r="AC17" s="148"/>
      <c r="AD17" s="148"/>
      <c r="AE17" s="148"/>
      <c r="AF17" s="148"/>
      <c r="AG17" s="148" t="s">
        <v>114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69">
        <v>9</v>
      </c>
      <c r="B18" s="170" t="s">
        <v>130</v>
      </c>
      <c r="C18" s="177" t="s">
        <v>131</v>
      </c>
      <c r="D18" s="171" t="s">
        <v>117</v>
      </c>
      <c r="E18" s="172">
        <v>1</v>
      </c>
      <c r="F18" s="173"/>
      <c r="G18" s="174">
        <f t="shared" si="0"/>
        <v>0</v>
      </c>
      <c r="H18" s="173"/>
      <c r="I18" s="174">
        <f t="shared" si="1"/>
        <v>0</v>
      </c>
      <c r="J18" s="173"/>
      <c r="K18" s="174">
        <f t="shared" si="2"/>
        <v>0</v>
      </c>
      <c r="L18" s="174">
        <v>21</v>
      </c>
      <c r="M18" s="174">
        <f t="shared" si="3"/>
        <v>0</v>
      </c>
      <c r="N18" s="172">
        <v>0</v>
      </c>
      <c r="O18" s="172">
        <f t="shared" si="4"/>
        <v>0</v>
      </c>
      <c r="P18" s="172">
        <v>0</v>
      </c>
      <c r="Q18" s="172">
        <f t="shared" si="5"/>
        <v>0</v>
      </c>
      <c r="R18" s="174"/>
      <c r="S18" s="174" t="s">
        <v>110</v>
      </c>
      <c r="T18" s="174" t="s">
        <v>111</v>
      </c>
      <c r="U18" s="174">
        <v>0</v>
      </c>
      <c r="V18" s="174">
        <f t="shared" si="6"/>
        <v>0</v>
      </c>
      <c r="W18" s="174"/>
      <c r="X18" s="174" t="s">
        <v>112</v>
      </c>
      <c r="Y18" s="175" t="s">
        <v>113</v>
      </c>
      <c r="Z18" s="148"/>
      <c r="AA18" s="148"/>
      <c r="AB18" s="148"/>
      <c r="AC18" s="148"/>
      <c r="AD18" s="148"/>
      <c r="AE18" s="148"/>
      <c r="AF18" s="148"/>
      <c r="AG18" s="148" t="s">
        <v>114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69">
        <v>10</v>
      </c>
      <c r="B19" s="170" t="s">
        <v>132</v>
      </c>
      <c r="C19" s="177" t="s">
        <v>133</v>
      </c>
      <c r="D19" s="171" t="s">
        <v>117</v>
      </c>
      <c r="E19" s="172">
        <v>1</v>
      </c>
      <c r="F19" s="173"/>
      <c r="G19" s="174">
        <f t="shared" si="0"/>
        <v>0</v>
      </c>
      <c r="H19" s="173"/>
      <c r="I19" s="174">
        <f t="shared" si="1"/>
        <v>0</v>
      </c>
      <c r="J19" s="173"/>
      <c r="K19" s="174">
        <f t="shared" si="2"/>
        <v>0</v>
      </c>
      <c r="L19" s="174">
        <v>21</v>
      </c>
      <c r="M19" s="174">
        <f t="shared" si="3"/>
        <v>0</v>
      </c>
      <c r="N19" s="172">
        <v>0</v>
      </c>
      <c r="O19" s="172">
        <f t="shared" si="4"/>
        <v>0</v>
      </c>
      <c r="P19" s="172">
        <v>0</v>
      </c>
      <c r="Q19" s="172">
        <f t="shared" si="5"/>
        <v>0</v>
      </c>
      <c r="R19" s="174"/>
      <c r="S19" s="174" t="s">
        <v>110</v>
      </c>
      <c r="T19" s="174" t="s">
        <v>111</v>
      </c>
      <c r="U19" s="174">
        <v>0</v>
      </c>
      <c r="V19" s="174">
        <f t="shared" si="6"/>
        <v>0</v>
      </c>
      <c r="W19" s="174"/>
      <c r="X19" s="174" t="s">
        <v>112</v>
      </c>
      <c r="Y19" s="175" t="s">
        <v>113</v>
      </c>
      <c r="Z19" s="148"/>
      <c r="AA19" s="148"/>
      <c r="AB19" s="148"/>
      <c r="AC19" s="148"/>
      <c r="AD19" s="148"/>
      <c r="AE19" s="148"/>
      <c r="AF19" s="148"/>
      <c r="AG19" s="148" t="s">
        <v>114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69">
        <v>11</v>
      </c>
      <c r="B20" s="170" t="s">
        <v>134</v>
      </c>
      <c r="C20" s="177" t="s">
        <v>135</v>
      </c>
      <c r="D20" s="171" t="s">
        <v>117</v>
      </c>
      <c r="E20" s="172">
        <v>1</v>
      </c>
      <c r="F20" s="173"/>
      <c r="G20" s="174">
        <f t="shared" si="0"/>
        <v>0</v>
      </c>
      <c r="H20" s="173"/>
      <c r="I20" s="174">
        <f t="shared" si="1"/>
        <v>0</v>
      </c>
      <c r="J20" s="173"/>
      <c r="K20" s="174">
        <f t="shared" si="2"/>
        <v>0</v>
      </c>
      <c r="L20" s="174">
        <v>21</v>
      </c>
      <c r="M20" s="174">
        <f t="shared" si="3"/>
        <v>0</v>
      </c>
      <c r="N20" s="172">
        <v>0</v>
      </c>
      <c r="O20" s="172">
        <f t="shared" si="4"/>
        <v>0</v>
      </c>
      <c r="P20" s="172">
        <v>0</v>
      </c>
      <c r="Q20" s="172">
        <f t="shared" si="5"/>
        <v>0</v>
      </c>
      <c r="R20" s="174"/>
      <c r="S20" s="174" t="s">
        <v>110</v>
      </c>
      <c r="T20" s="174" t="s">
        <v>111</v>
      </c>
      <c r="U20" s="174">
        <v>0</v>
      </c>
      <c r="V20" s="174">
        <f t="shared" si="6"/>
        <v>0</v>
      </c>
      <c r="W20" s="174"/>
      <c r="X20" s="174" t="s">
        <v>112</v>
      </c>
      <c r="Y20" s="175" t="s">
        <v>113</v>
      </c>
      <c r="Z20" s="148"/>
      <c r="AA20" s="148"/>
      <c r="AB20" s="148"/>
      <c r="AC20" s="148"/>
      <c r="AD20" s="148"/>
      <c r="AE20" s="148"/>
      <c r="AF20" s="148"/>
      <c r="AG20" s="148" t="s">
        <v>114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69">
        <v>12</v>
      </c>
      <c r="B21" s="170" t="s">
        <v>136</v>
      </c>
      <c r="C21" s="177" t="s">
        <v>137</v>
      </c>
      <c r="D21" s="171" t="s">
        <v>117</v>
      </c>
      <c r="E21" s="172">
        <v>1</v>
      </c>
      <c r="F21" s="173"/>
      <c r="G21" s="174">
        <f t="shared" si="0"/>
        <v>0</v>
      </c>
      <c r="H21" s="173"/>
      <c r="I21" s="174">
        <f t="shared" si="1"/>
        <v>0</v>
      </c>
      <c r="J21" s="173"/>
      <c r="K21" s="174">
        <f t="shared" si="2"/>
        <v>0</v>
      </c>
      <c r="L21" s="174">
        <v>21</v>
      </c>
      <c r="M21" s="174">
        <f t="shared" si="3"/>
        <v>0</v>
      </c>
      <c r="N21" s="172">
        <v>0</v>
      </c>
      <c r="O21" s="172">
        <f t="shared" si="4"/>
        <v>0</v>
      </c>
      <c r="P21" s="172">
        <v>0</v>
      </c>
      <c r="Q21" s="172">
        <f t="shared" si="5"/>
        <v>0</v>
      </c>
      <c r="R21" s="174"/>
      <c r="S21" s="174" t="s">
        <v>110</v>
      </c>
      <c r="T21" s="174" t="s">
        <v>111</v>
      </c>
      <c r="U21" s="174">
        <v>0</v>
      </c>
      <c r="V21" s="174">
        <f t="shared" si="6"/>
        <v>0</v>
      </c>
      <c r="W21" s="174"/>
      <c r="X21" s="174" t="s">
        <v>112</v>
      </c>
      <c r="Y21" s="175" t="s">
        <v>113</v>
      </c>
      <c r="Z21" s="148"/>
      <c r="AA21" s="148"/>
      <c r="AB21" s="148"/>
      <c r="AC21" s="148"/>
      <c r="AD21" s="148"/>
      <c r="AE21" s="148"/>
      <c r="AF21" s="148"/>
      <c r="AG21" s="148" t="s">
        <v>114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69">
        <v>13</v>
      </c>
      <c r="B22" s="170" t="s">
        <v>138</v>
      </c>
      <c r="C22" s="177" t="s">
        <v>139</v>
      </c>
      <c r="D22" s="171" t="s">
        <v>117</v>
      </c>
      <c r="E22" s="172">
        <v>1</v>
      </c>
      <c r="F22" s="173"/>
      <c r="G22" s="174">
        <f t="shared" si="0"/>
        <v>0</v>
      </c>
      <c r="H22" s="173"/>
      <c r="I22" s="174">
        <f t="shared" si="1"/>
        <v>0</v>
      </c>
      <c r="J22" s="173"/>
      <c r="K22" s="174">
        <f t="shared" si="2"/>
        <v>0</v>
      </c>
      <c r="L22" s="174">
        <v>21</v>
      </c>
      <c r="M22" s="174">
        <f t="shared" si="3"/>
        <v>0</v>
      </c>
      <c r="N22" s="172">
        <v>0</v>
      </c>
      <c r="O22" s="172">
        <f t="shared" si="4"/>
        <v>0</v>
      </c>
      <c r="P22" s="172">
        <v>0</v>
      </c>
      <c r="Q22" s="172">
        <f t="shared" si="5"/>
        <v>0</v>
      </c>
      <c r="R22" s="174"/>
      <c r="S22" s="174" t="s">
        <v>110</v>
      </c>
      <c r="T22" s="174" t="s">
        <v>111</v>
      </c>
      <c r="U22" s="174">
        <v>0</v>
      </c>
      <c r="V22" s="174">
        <f t="shared" si="6"/>
        <v>0</v>
      </c>
      <c r="W22" s="174"/>
      <c r="X22" s="174" t="s">
        <v>112</v>
      </c>
      <c r="Y22" s="175" t="s">
        <v>113</v>
      </c>
      <c r="Z22" s="148"/>
      <c r="AA22" s="148"/>
      <c r="AB22" s="148"/>
      <c r="AC22" s="148"/>
      <c r="AD22" s="148"/>
      <c r="AE22" s="148"/>
      <c r="AF22" s="148"/>
      <c r="AG22" s="148" t="s">
        <v>114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69">
        <v>14</v>
      </c>
      <c r="B23" s="170" t="s">
        <v>140</v>
      </c>
      <c r="C23" s="177" t="s">
        <v>141</v>
      </c>
      <c r="D23" s="171" t="s">
        <v>117</v>
      </c>
      <c r="E23" s="172">
        <v>1</v>
      </c>
      <c r="F23" s="173"/>
      <c r="G23" s="174">
        <f t="shared" si="0"/>
        <v>0</v>
      </c>
      <c r="H23" s="173"/>
      <c r="I23" s="174">
        <f t="shared" si="1"/>
        <v>0</v>
      </c>
      <c r="J23" s="173"/>
      <c r="K23" s="174">
        <f t="shared" si="2"/>
        <v>0</v>
      </c>
      <c r="L23" s="174">
        <v>21</v>
      </c>
      <c r="M23" s="174">
        <f t="shared" si="3"/>
        <v>0</v>
      </c>
      <c r="N23" s="172">
        <v>0</v>
      </c>
      <c r="O23" s="172">
        <f t="shared" si="4"/>
        <v>0</v>
      </c>
      <c r="P23" s="172">
        <v>0</v>
      </c>
      <c r="Q23" s="172">
        <f t="shared" si="5"/>
        <v>0</v>
      </c>
      <c r="R23" s="174"/>
      <c r="S23" s="174" t="s">
        <v>110</v>
      </c>
      <c r="T23" s="174" t="s">
        <v>111</v>
      </c>
      <c r="U23" s="174">
        <v>0</v>
      </c>
      <c r="V23" s="174">
        <f t="shared" si="6"/>
        <v>0</v>
      </c>
      <c r="W23" s="174"/>
      <c r="X23" s="174" t="s">
        <v>112</v>
      </c>
      <c r="Y23" s="175" t="s">
        <v>113</v>
      </c>
      <c r="Z23" s="148"/>
      <c r="AA23" s="148"/>
      <c r="AB23" s="148"/>
      <c r="AC23" s="148"/>
      <c r="AD23" s="148"/>
      <c r="AE23" s="148"/>
      <c r="AF23" s="148"/>
      <c r="AG23" s="148" t="s">
        <v>114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62">
        <v>15</v>
      </c>
      <c r="B24" s="163" t="s">
        <v>142</v>
      </c>
      <c r="C24" s="178" t="s">
        <v>143</v>
      </c>
      <c r="D24" s="164" t="s">
        <v>117</v>
      </c>
      <c r="E24" s="165">
        <v>30</v>
      </c>
      <c r="F24" s="166"/>
      <c r="G24" s="167">
        <f t="shared" si="0"/>
        <v>0</v>
      </c>
      <c r="H24" s="166"/>
      <c r="I24" s="167">
        <f t="shared" si="1"/>
        <v>0</v>
      </c>
      <c r="J24" s="166"/>
      <c r="K24" s="167">
        <f t="shared" si="2"/>
        <v>0</v>
      </c>
      <c r="L24" s="167">
        <v>21</v>
      </c>
      <c r="M24" s="167">
        <f t="shared" si="3"/>
        <v>0</v>
      </c>
      <c r="N24" s="165">
        <v>0</v>
      </c>
      <c r="O24" s="165">
        <f t="shared" si="4"/>
        <v>0</v>
      </c>
      <c r="P24" s="165">
        <v>0</v>
      </c>
      <c r="Q24" s="165">
        <f t="shared" si="5"/>
        <v>0</v>
      </c>
      <c r="R24" s="167"/>
      <c r="S24" s="167" t="s">
        <v>110</v>
      </c>
      <c r="T24" s="167" t="s">
        <v>111</v>
      </c>
      <c r="U24" s="167">
        <v>0</v>
      </c>
      <c r="V24" s="167">
        <f t="shared" si="6"/>
        <v>0</v>
      </c>
      <c r="W24" s="167"/>
      <c r="X24" s="167" t="s">
        <v>112</v>
      </c>
      <c r="Y24" s="168" t="s">
        <v>113</v>
      </c>
      <c r="Z24" s="148"/>
      <c r="AA24" s="148"/>
      <c r="AB24" s="148"/>
      <c r="AC24" s="148"/>
      <c r="AD24" s="148"/>
      <c r="AE24" s="148"/>
      <c r="AF24" s="148"/>
      <c r="AG24" s="148" t="s">
        <v>114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x14ac:dyDescent="0.2">
      <c r="A25" s="3"/>
      <c r="B25" s="4"/>
      <c r="C25" s="179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E25">
        <v>15</v>
      </c>
      <c r="AF25">
        <v>21</v>
      </c>
      <c r="AG25" t="s">
        <v>91</v>
      </c>
    </row>
    <row r="26" spans="1:60" x14ac:dyDescent="0.2">
      <c r="A26" s="151"/>
      <c r="B26" s="152" t="s">
        <v>31</v>
      </c>
      <c r="C26" s="180"/>
      <c r="D26" s="153"/>
      <c r="E26" s="154"/>
      <c r="F26" s="154"/>
      <c r="G26" s="161">
        <f>G8+G10</f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E26">
        <f>SUMIF(L7:L24,AE25,G7:G24)</f>
        <v>0</v>
      </c>
      <c r="AF26">
        <f>SUMIF(L7:L24,AF25,G7:G24)</f>
        <v>0</v>
      </c>
      <c r="AG26" t="s">
        <v>144</v>
      </c>
    </row>
    <row r="27" spans="1:60" x14ac:dyDescent="0.2">
      <c r="A27" s="3"/>
      <c r="B27" s="4"/>
      <c r="C27" s="179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3"/>
      <c r="B28" s="4"/>
      <c r="C28" s="179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246" t="s">
        <v>145</v>
      </c>
      <c r="B29" s="246"/>
      <c r="C29" s="247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248"/>
      <c r="B30" s="249"/>
      <c r="C30" s="250"/>
      <c r="D30" s="249"/>
      <c r="E30" s="249"/>
      <c r="F30" s="249"/>
      <c r="G30" s="25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G30" t="s">
        <v>146</v>
      </c>
    </row>
    <row r="31" spans="1:60" x14ac:dyDescent="0.2">
      <c r="A31" s="252"/>
      <c r="B31" s="253"/>
      <c r="C31" s="254"/>
      <c r="D31" s="253"/>
      <c r="E31" s="253"/>
      <c r="F31" s="253"/>
      <c r="G31" s="25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252"/>
      <c r="B32" s="253"/>
      <c r="C32" s="254"/>
      <c r="D32" s="253"/>
      <c r="E32" s="253"/>
      <c r="F32" s="253"/>
      <c r="G32" s="25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52"/>
      <c r="B33" s="253"/>
      <c r="C33" s="254"/>
      <c r="D33" s="253"/>
      <c r="E33" s="253"/>
      <c r="F33" s="253"/>
      <c r="G33" s="25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256"/>
      <c r="B34" s="257"/>
      <c r="C34" s="258"/>
      <c r="D34" s="257"/>
      <c r="E34" s="257"/>
      <c r="F34" s="257"/>
      <c r="G34" s="259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3"/>
      <c r="B35" s="4"/>
      <c r="C35" s="179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C36" s="181"/>
      <c r="D36" s="10"/>
      <c r="AG36" t="s">
        <v>147</v>
      </c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mZValDaq02PHu8MekdSCQJ1C50nJN1CGzvqDxyStj/nfjnKudYYAcrYqCntQneQG1XW1cgI0Gd2Wzx1Dr8CkQ==" saltValue="CQsk+kLZNS5ACIuN2v0z0Q==" spinCount="100000" sheet="1" formatRows="0"/>
  <mergeCells count="6">
    <mergeCell ref="A30:G34"/>
    <mergeCell ref="A1:G1"/>
    <mergeCell ref="C2:G2"/>
    <mergeCell ref="C3:G3"/>
    <mergeCell ref="C4:G4"/>
    <mergeCell ref="A29:C2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 Pol'!Názvy_tisku</vt:lpstr>
      <vt:lpstr>oadresa</vt:lpstr>
      <vt:lpstr>Stavba!Objednatel</vt:lpstr>
      <vt:lpstr>Stavba!Objekt</vt:lpstr>
      <vt:lpstr>'SO01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Kampa</dc:creator>
  <cp:lastModifiedBy>Gorduličová Janka, Mgr.</cp:lastModifiedBy>
  <cp:lastPrinted>2019-03-19T12:27:02Z</cp:lastPrinted>
  <dcterms:created xsi:type="dcterms:W3CDTF">2009-04-08T07:15:50Z</dcterms:created>
  <dcterms:modified xsi:type="dcterms:W3CDTF">2025-01-06T12:52:43Z</dcterms:modified>
</cp:coreProperties>
</file>