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2 KŘIŽNÁ - nabytek\02 Výzva a ZD\"/>
    </mc:Choice>
  </mc:AlternateContent>
  <bookViews>
    <workbookView xWindow="-105" yWindow="-105" windowWidth="23250" windowHeight="12450" activeTab="3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Pol'!$A$1:$Y$89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75" i="12" l="1"/>
  <c r="BA59" i="12"/>
  <c r="BA57" i="12"/>
  <c r="BA51" i="12"/>
  <c r="BA47" i="12"/>
  <c r="BA45" i="12"/>
  <c r="BA43" i="12"/>
  <c r="BA41" i="12"/>
  <c r="BA36" i="12"/>
  <c r="BA34" i="12"/>
  <c r="BA32" i="12"/>
  <c r="BA30" i="12"/>
  <c r="BA28" i="12"/>
  <c r="BA26" i="12"/>
  <c r="BA24" i="12"/>
  <c r="BA22" i="12"/>
  <c r="BA20" i="12"/>
  <c r="BA18" i="12"/>
  <c r="BA16" i="12"/>
  <c r="BA14" i="12"/>
  <c r="BA12" i="12"/>
  <c r="BA10" i="12"/>
  <c r="G8" i="12"/>
  <c r="I52" i="1" s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I53" i="1" s="1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54" i="1" s="1"/>
  <c r="I17" i="1" s="1"/>
  <c r="G70" i="12"/>
  <c r="M70" i="12" s="1"/>
  <c r="I70" i="12"/>
  <c r="K70" i="12"/>
  <c r="O70" i="12"/>
  <c r="O69" i="12" s="1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55" i="1" s="1"/>
  <c r="I20" i="1" s="1"/>
  <c r="G74" i="12"/>
  <c r="M74" i="12" s="1"/>
  <c r="M73" i="12" s="1"/>
  <c r="I74" i="12"/>
  <c r="K74" i="12"/>
  <c r="K73" i="12" s="1"/>
  <c r="O74" i="12"/>
  <c r="Q74" i="12"/>
  <c r="Q73" i="12" s="1"/>
  <c r="V74" i="12"/>
  <c r="V73" i="12" s="1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AE79" i="12"/>
  <c r="F41" i="1" s="1"/>
  <c r="I19" i="1"/>
  <c r="I18" i="1"/>
  <c r="J28" i="1"/>
  <c r="J26" i="1"/>
  <c r="G38" i="1"/>
  <c r="F38" i="1"/>
  <c r="J23" i="1"/>
  <c r="J24" i="1"/>
  <c r="J25" i="1"/>
  <c r="J27" i="1"/>
  <c r="E24" i="1"/>
  <c r="E26" i="1"/>
  <c r="I56" i="1" l="1"/>
  <c r="J55" i="1" s="1"/>
  <c r="I16" i="1"/>
  <c r="I39" i="12"/>
  <c r="I8" i="12"/>
  <c r="AF79" i="12"/>
  <c r="G79" i="12"/>
  <c r="F39" i="1"/>
  <c r="O73" i="12"/>
  <c r="M69" i="12"/>
  <c r="F40" i="1"/>
  <c r="K39" i="12"/>
  <c r="I73" i="12"/>
  <c r="O39" i="12"/>
  <c r="K69" i="12"/>
  <c r="I69" i="12"/>
  <c r="V39" i="12"/>
  <c r="V8" i="12"/>
  <c r="Q8" i="12"/>
  <c r="V69" i="12"/>
  <c r="Q39" i="12"/>
  <c r="O8" i="12"/>
  <c r="Q69" i="12"/>
  <c r="K8" i="12"/>
  <c r="J54" i="1"/>
  <c r="J52" i="1"/>
  <c r="J53" i="1"/>
  <c r="M39" i="12"/>
  <c r="M13" i="12"/>
  <c r="M8" i="12" s="1"/>
  <c r="I21" i="1"/>
  <c r="F42" i="1" l="1"/>
  <c r="G41" i="1"/>
  <c r="H41" i="1" s="1"/>
  <c r="I41" i="1" s="1"/>
  <c r="G40" i="1"/>
  <c r="G39" i="1"/>
  <c r="G42" i="1" s="1"/>
  <c r="G25" i="1" s="1"/>
  <c r="A25" i="1" s="1"/>
  <c r="H40" i="1"/>
  <c r="I40" i="1" s="1"/>
  <c r="J56" i="1"/>
  <c r="G26" i="1" l="1"/>
  <c r="A26" i="1"/>
  <c r="G23" i="1"/>
  <c r="A23" i="1" s="1"/>
  <c r="G28" i="1"/>
  <c r="H39" i="1"/>
  <c r="H42" i="1" s="1"/>
  <c r="G24" i="1" l="1"/>
  <c r="A27" i="1" s="1"/>
  <c r="A24" i="1"/>
  <c r="I39" i="1"/>
  <c r="I42" i="1" s="1"/>
  <c r="G29" i="1" l="1"/>
  <c r="G27" i="1" s="1"/>
  <c r="A29" i="1"/>
  <c r="J39" i="1"/>
  <c r="J42" i="1" s="1"/>
  <c r="J40" i="1"/>
  <c r="J41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Kampa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<sst xmlns="http://schemas.openxmlformats.org/spreadsheetml/2006/main" count="536" uniqueCount="230">
  <si>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</si>
  <si>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</si>
  <si>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</si>
  <si>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</si>
  <si>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</si>
  <si>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</si>
  <si>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</si>
  <si>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</si>
  <si>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</si>
  <si>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</si>
  <si>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</si>
  <si>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</si>
  <si>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</si>
  <si>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</si>
  <si>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</si>
  <si>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</si>
  <si>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</si>
  <si>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</si>
  <si>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</si>
  <si>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</si>
  <si>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</si>
  <si>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</si>
  <si>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</si>
  <si>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</si>
  <si>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</si>
  <si>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</si>
  <si>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</si>
  <si>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</si>
  <si>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</si>
  <si>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</si>
  <si>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</si>
  <si>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</si>
  <si>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</si>
  <si>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</si>
  <si>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</si>
  <si>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</si>
  <si>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</si>
  <si>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</si>
  <si>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</si>
  <si>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</si>
  <si>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</si>
  <si>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</si>
  <si>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</si>
  <si>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</si>
  <si>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Nábytek</t>
  </si>
  <si>
    <t>SO01</t>
  </si>
  <si>
    <t>Učebna chemie</t>
  </si>
  <si>
    <t>Objekt:</t>
  </si>
  <si>
    <t>Rozpočet:</t>
  </si>
  <si>
    <t>ART15.3</t>
  </si>
  <si>
    <t>Rekonstrukce učebny chemie vč.poř.nového vybavení</t>
  </si>
  <si>
    <t>Město Valašské Meziříčí</t>
  </si>
  <si>
    <t>Náměstí 7/5</t>
  </si>
  <si>
    <t>Valašské Meziříčí</t>
  </si>
  <si>
    <t>75701</t>
  </si>
  <si>
    <t>00304387</t>
  </si>
  <si>
    <t>CZ00304387</t>
  </si>
  <si>
    <t>ARTING plus, s.r.o.</t>
  </si>
  <si>
    <t>40.pluku 1582</t>
  </si>
  <si>
    <t>26793539</t>
  </si>
  <si>
    <t>CZ26793539</t>
  </si>
  <si>
    <t>11.9.2024</t>
  </si>
  <si>
    <t>Stavba</t>
  </si>
  <si>
    <t>Celkem za stavbu</t>
  </si>
  <si>
    <t>CZK</t>
  </si>
  <si>
    <t>#POPS</t>
  </si>
  <si>
    <t>Popis stavby: ART15.3 - Rekonstrukce učebny chemie vč.poř.nového vybavení</t>
  </si>
  <si>
    <t>#POPO</t>
  </si>
  <si>
    <t>Popis objektu: SO01 - Učebna chemie</t>
  </si>
  <si>
    <t>#POPR</t>
  </si>
  <si>
    <t>Popis rozpočtu: 1 - Nábytek</t>
  </si>
  <si>
    <t>Rekapitulace dílů</t>
  </si>
  <si>
    <t>Typ dílu</t>
  </si>
  <si>
    <t>_1</t>
  </si>
  <si>
    <t>Učebna</t>
  </si>
  <si>
    <t>_2</t>
  </si>
  <si>
    <t>Kabinet</t>
  </si>
  <si>
    <t>799</t>
  </si>
  <si>
    <t>Ostatní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</si>
  <si>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</si>
  <si>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</si>
  <si>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</si>
  <si>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</si>
  <si>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</si>
  <si>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</si>
  <si>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</si>
  <si>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</si>
  <si>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</si>
  <si>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</si>
  <si>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</si>
  <si>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</si>
  <si>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</si>
  <si>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</si>
  <si>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</si>
  <si>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</si>
  <si>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</si>
  <si>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</si>
  <si>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</si>
  <si>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</si>
  <si>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</si>
  <si>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</si>
  <si>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</si>
  <si>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</si>
  <si>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</si>
  <si>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</si>
  <si>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</si>
  <si>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</si>
  <si>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</si>
  <si>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</si>
  <si>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1.1.</t>
  </si>
  <si>
    <t>jednolistá pylonová tabule</t>
  </si>
  <si>
    <t>kpl</t>
  </si>
  <si>
    <t>Vlastní</t>
  </si>
  <si>
    <t>Indiv</t>
  </si>
  <si>
    <t>Specifikace</t>
  </si>
  <si>
    <t>Běžná</t>
  </si>
  <si>
    <t>POL3_0</t>
  </si>
  <si>
    <t>POP</t>
  </si>
  <si>
    <t>1.2.</t>
  </si>
  <si>
    <t>učitelský demonstrační stůl</t>
  </si>
  <si>
    <t>celkový rozměr 302*60*85 cm – sestava modulů: 1x  uzamykatelná skříňka š60 cm s dřezem z umělého kamene vč.stojánkové baterie a plynového ventilu, 1x zásuvková skříňka š60 cm  s 5 zásuvkami, 3x skřínka policová š60 cm s dvířky, všechny skříňky mají kovové rektifikační nožky seřiditelné z vnitřního prostoru, v zadní části katedry prostor pro vedení instalací na celou výšku i šířku katedry, provedení LTD tl.18 mm s 2mm ABS hranou, pracovní deska umělý kámen tl.20 mm s fazetou po celém obvodu</t>
  </si>
  <si>
    <t>1.3.</t>
  </si>
  <si>
    <t>rozměr 120*60*76cm, s centrálním zámkem, okopová deska na celou výšku stolu, provedení LTD tl.18 mm s ABS hranou, v pracovní desce osazena kabelová průchodka</t>
  </si>
  <si>
    <t>1.4.</t>
  </si>
  <si>
    <t>na plyn.pístu možné nastavení 42-55 cm, ergonomická celopřekližková skořepina s čalouněným sedákem, kovový nosný kříž s povrchovou úpravou žárový komaxit v barvě RAL s kolečky</t>
  </si>
  <si>
    <t>1.5.</t>
  </si>
  <si>
    <t>laboratorní stůl s uzamykatelným kabelovým kanálem uvnitř kterého je přístupný plynový ventil, kanál zároveň slouží pro skryté vedení plynového rozvodu a uschování plynových kahanů a propojovacích hadic, kovová kostra z jäklových profilů 30x30 mm s povrchovou úpravou komaxit v barvě RAL, pracovní deska LTD tl.25 mm s 2mm ABS hranou, okopové desky LTD tl.18 mm s ABS hranou, v pracovní desce speciální prostup pro plynovou hadici a práci s kahanem na pracovní ploše, rozměr 180*60*76 cm</t>
  </si>
  <si>
    <t>1.6</t>
  </si>
  <si>
    <t>rozměr 58*125*76cm, provedení kovová jäklová konstrukce v barvě RAL s rektifikačními šrouby, boční krycí desky LTD tl.18 mm s ABS hranou, pracovní deska LTD tl.25 mm s ABS hranou</t>
  </si>
  <si>
    <t>1.7</t>
  </si>
  <si>
    <t>rozměr 60*58*76cm, provedení kovová jäklová konstrukce v barvě RAL s rektifikačními šrouby a ukotvením do podlahy, okopové desky LTD tl.18 mm s ABS hranou, pracovní deska LTD tl.25 mm s ABS hranou</t>
  </si>
  <si>
    <t>1.8</t>
  </si>
  <si>
    <t>kovový rám z plochooválných profilů 38x20mm tl.1,5 mm s povrchovou úpravou žárový komaxit v barvě RAL,  nohy jsou opatřeny plastovými návleky zabraňujícím poškození podlahy, v horní části profil zakončen kovovou záslepkou, vyztužení židle po celém obvodu sedáku, podsedák s plastovými elementy pro uložení židle do košíku, anatomicky tvarovaný sedák a opěrák z vícevrstvé překližky s CPL fólií, bezpečnostní krytí vyčnívajících částí nýtů opěrky, vel. č. 6</t>
  </si>
  <si>
    <t>1.9</t>
  </si>
  <si>
    <t>jednostranná laboratorní digestoř</t>
  </si>
  <si>
    <t>1.10</t>
  </si>
  <si>
    <t>skříňová sestava 2 skříní</t>
  </si>
  <si>
    <t>skříňová sestava 2 skříní vysokých policových se společnými posuvnými dvířky na velmi kvalitním kování, sestava složena z: 1 ks skříně - rozměr cca 80*46*215cm, 5 polic a 1 ks skříně - rozměr cca 80*25*215cm, 5 polic, provedení LTD tl.18 mm s 2mm ABS hranou, spoje kolíkové lepené, kovové rektifikační patky seřiditelné z vnitřního prostoru, úchytky po celé délce obou bočních hran posuvných dvířek</t>
  </si>
  <si>
    <t>1.11</t>
  </si>
  <si>
    <t>skříňová sestava 2 skříní vysokých policových se společnými posuvnými dvířky na velmi kvalitním kování, sestava složena ze: 2 ks skříní - rozměr cca 80*46*215cm, 5 polic, provedení LTD tl.18 mm s 2mm ABS hranou, spoje kolíkové lepené, kovové rektifikační patky seřiditelné z vnitřního prostoru, úchytky po celé délce obou bočních hran posuvných dvířek</t>
  </si>
  <si>
    <t>1.12</t>
  </si>
  <si>
    <t>skříň otevřená vysoká, pro uložení 30 plášťů</t>
  </si>
  <si>
    <t>rozměr cca 80*25*215cm, provedení LTD tl.18 mm s 2mm ABS hranou, spoje kolíkové lepené, kovové rektifikační patky seřiditelné z vnitřního prostoru, kovové háčky pro umístění plášťů, pevná záda</t>
  </si>
  <si>
    <t>1.13</t>
  </si>
  <si>
    <t>sestava 2 skříňových nástavců</t>
  </si>
  <si>
    <t>sestava 2 skříňových nástavců s jednou policí se společnými posuvnými dvířky na velmi kvalitním kování, sestava složena z: 1 ks nástavce - rozměr cca 80*46*75cm, a 1 ks nástavce - rozměr cca 80*25*75cm, provedení LTD tl.18 mm s 2mm ABS hranou, spoje kolíkové lepené, úchytky po celé délce obou bočních hran posuvných dvířek</t>
  </si>
  <si>
    <t>1.14</t>
  </si>
  <si>
    <t>sestava 2 skříňových nástavců s jednou policí se společnými posuvnými dvířky na velmi kvalitním kování, sestava složena ze: 2 ks nástavců - rozměr cca 80*46*75cm, provedení LTD tl.18 mm s 2mm ABS hranou, spoje kolíkové lepené, úchytky po celé délce obou bočních hran posuvných dvířek</t>
  </si>
  <si>
    <t>1.15</t>
  </si>
  <si>
    <t>skříňový nástavec otevřený</t>
  </si>
  <si>
    <t>rozměr cca 80*25*75cm, provedení LTD tl.18 mm s 2mm ABS hranou, spoje kolíkové lepené, 1 police</t>
  </si>
  <si>
    <t>1.16</t>
  </si>
  <si>
    <t>1.18</t>
  </si>
  <si>
    <t>1.19</t>
  </si>
  <si>
    <t>1.20</t>
  </si>
  <si>
    <t>1.21</t>
  </si>
  <si>
    <t>1.22</t>
  </si>
  <si>
    <t>1.23</t>
  </si>
  <si>
    <t>provedení LTD tl.18 mm s ABS hranou, rozměr 150x23x32 cm</t>
  </si>
  <si>
    <t>1.24</t>
  </si>
  <si>
    <t>rozměr 60*60*76cm, s 2 podvěsnými šuplíky, provedení LTD tl.18 mm s ABS hranou, úchytky kovové</t>
  </si>
  <si>
    <t>1.25</t>
  </si>
  <si>
    <t>rozměr 100*100 cm, korek tl. 3mm, podklad hobra tl.12mm, hliníkový rám s plastovými rohy, universální zadní kotvení pro zavěšení vodorovné i svislé</t>
  </si>
  <si>
    <t>1.26</t>
  </si>
  <si>
    <t>svýškově nastavitelným opěrákem,  podhlavník, područky, provedení synchro, čalouněný sedák a opěrák, nylonový černý kříž s kolečky, nosnost 130 kg</t>
  </si>
  <si>
    <t>1.27</t>
  </si>
  <si>
    <t>odpadkový koš – nášlapný, objem cca 60l</t>
  </si>
  <si>
    <t>ks</t>
  </si>
  <si>
    <t>1.28</t>
  </si>
  <si>
    <t>odpadkový koš – kovový, objem cca 60l</t>
  </si>
  <si>
    <t>1.29</t>
  </si>
  <si>
    <t>zásobník na papírové utěrky – nerezové provedení</t>
  </si>
  <si>
    <t>1.30</t>
  </si>
  <si>
    <t>zásobník na tekuté mýdlo – nerezové provedení</t>
  </si>
  <si>
    <t>1.31</t>
  </si>
  <si>
    <t>zrcadlo v plastovém rámu – rozměr cca 40*50 cm</t>
  </si>
  <si>
    <t>1.32</t>
  </si>
  <si>
    <t>hliníkové schůdky s vrchní plošinou ve výšce 150 cm</t>
  </si>
  <si>
    <t>1.33</t>
  </si>
  <si>
    <t>hasící přístroj (sněhový S5) vč.držáku</t>
  </si>
  <si>
    <t>1.34</t>
  </si>
  <si>
    <t>šatní stěna s poličkou a háčky</t>
  </si>
  <si>
    <t>š80*v205 cm, provedení LTD tl.18 mm s ABS hranou, 7ks kovových háčků</t>
  </si>
  <si>
    <t>79975</t>
  </si>
  <si>
    <t>Lampička na katedru</t>
  </si>
  <si>
    <t>Práce</t>
  </si>
  <si>
    <t>POL1_</t>
  </si>
  <si>
    <t>79978</t>
  </si>
  <si>
    <t>Pojízdný stolek na odkládání cemikálií</t>
  </si>
  <si>
    <t>79981</t>
  </si>
  <si>
    <t>004111021R</t>
  </si>
  <si>
    <t xml:space="preserve">Vypracování dílenské výrobní dokumentace </t>
  </si>
  <si>
    <t>Soubor</t>
  </si>
  <si>
    <t>VRN</t>
  </si>
  <si>
    <t>POL99_8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</si>
  <si>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</si>
  <si>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2.1.</t>
  </si>
  <si>
    <t>roznos, ustavení  a montáž</t>
  </si>
  <si>
    <t>POL1_9</t>
  </si>
  <si>
    <t>2.2.</t>
  </si>
  <si>
    <t>doprava</t>
  </si>
  <si>
    <t>SUM</t>
  </si>
  <si>
    <t>Poznámky uchazeče k zadání</t>
  </si>
  <si>
    <t>POPUZIV</t>
  </si>
  <si>
    <t>END</t>
  </si>
  <si>
    <t>stůl pracovní s 4 bočními šuplíky a nikou</t>
  </si>
  <si>
    <t xml:space="preserve">šálová židle otočná s kolečky </t>
  </si>
  <si>
    <t xml:space="preserve">žákovský trojmístný stůl </t>
  </si>
  <si>
    <t>středový instalační díl s dřezem s umělého kamene a stojánkovou baterií</t>
  </si>
  <si>
    <t>středový instalační díl koncový</t>
  </si>
  <si>
    <t>židle žákovská pevná</t>
  </si>
  <si>
    <t>rozměr š125xh70xv220 cm, konstrukce ze sendvičového skeletu a panely z polyethylenu a hliníku, pracovní plocha kyselinovzdorná keramická dlažba 15 x 15 cm, bílé barvy a kyselinovzdorná spárovací hmota, skříňka pod digestoří s posuvnými dveřmi, čelní vertikálně posuvné okno s bezpečnostní výplní , manuální ovládání zdvihu okna pomocí protizávaží, vybavení – zásuvka 230 V – 1ks (zvenku), plynový ventil na zemní plyn, 2x světelná trubice v protiprašném krytu oddělené od vnitřního prostoru bezpečnostním sklem, tl. 6 mm, odtah - ventilátor plastový 160mm, včetně regulace otáček, bez odtahu ven, na výstupu filtr pro recirkulaci a vyměnitelné filtry</t>
  </si>
  <si>
    <t>skříň vysoká šatní s odkládací policí a šatní tyčí,</t>
  </si>
  <si>
    <t>skříň vysoká šatní s odkládací policí a šatní tyčí - rozměr 80*60*180cm, provedení LTD tl.18 mm s ABS hranou, spoje kolíkové lepené, kovové rektifikační patky seřiditelné z vnitřního prostoru, úchytky kovové</t>
  </si>
  <si>
    <t xml:space="preserve">skříň vysoká policová se spodními (3/5) plnými dvířky a horními prosklenými dvířky, </t>
  </si>
  <si>
    <t>skříň vysoká policová se spodními (3/5) plnými dvířky a horními prosklenými dvířky - rozměr 80*40*180cm, provedení LTD tl.18 mm s ABS hranou, spoje kolíkové lepené, kovové rektifikační patky seřiditelné z vnitřního prostoru, bezpečnostní sklo kalené, úchytky kovové</t>
  </si>
  <si>
    <t>skříň vysoká policová se spodními plnými dvířky</t>
  </si>
  <si>
    <t>skříň vysoká policová se spodními plnými dvířky - rozměr 80*40*180cm, provedení LTD tl.18 mm s ABS hranou, spoje kolíkové lepené, kovové rektifikační patky seřiditelné z vnitřního prostoru, úchytky kovové</t>
  </si>
  <si>
    <t xml:space="preserve">stůl pod tiskárnu </t>
  </si>
  <si>
    <t>stůl pod tiskárnu - rozměr 80*80*76cm, s 2 podvěsnými šuplíky, provedení LTD tl.18 mm s ABS hranou, úchytky kovové</t>
  </si>
  <si>
    <t xml:space="preserve">stůl pracovní </t>
  </si>
  <si>
    <t>stůl pracovní - rozměr 150*80*76cm, provedení LTD tl.18 mm s ABS hranou, úchytky kovové</t>
  </si>
  <si>
    <t>4zásuvkový mobilní kontejner bez zámku</t>
  </si>
  <si>
    <t>4zásuvkový mobilní kontejner bez zámku - rozměr 43*55*69cm, provedení LTD tl.18 mm s ABS hranou</t>
  </si>
  <si>
    <t xml:space="preserve">nástavba na stůl s policemi </t>
  </si>
  <si>
    <t xml:space="preserve">stůl doplňkový </t>
  </si>
  <si>
    <t xml:space="preserve">nástěnka korková </t>
  </si>
  <si>
    <t>ergonomická kancelářská židle</t>
  </si>
  <si>
    <t>Laboratorní chladnička s mechanickým řízením, čistý objem 160L, 86/ 60/60</t>
  </si>
  <si>
    <t>rozměr 200x100 cm, pylon výšky 290 cm, ocelová tabule s keramickým povrchem, magnetická, barva zelená pro popis křídou,  s odkládací poličkou na křídy, hliníkové orámování jednotlivých tabulí s plastovými rohy, hliníkové pylony 290 cm se skrytým protizávažím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</si>
</sst>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sheetProtection algorithmName="SHA-512" hashValue="Xmxn1xpggWHIqyidOrqUN3Rva99LxecAYiCcfRyXl+yjJtKYFqiOkrDMNN/nMNv2PqKZvjCRYxTUFfF5mzietw==" saltValue="z3pHTcAFimUBFeetH/UgM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5" t="s">
        <v>24</v>
      </c>
      <c r="C2" s="76"/>
      <c r="D2" s="77" t="s">
        <v>49</v>
      </c>
      <c r="E2" s="197" t="s">
        <v>50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8" t="s">
        <v>47</v>
      </c>
      <c r="C3" s="76"/>
      <c r="D3" s="79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72">
        <v>1257</v>
      </c>
      <c r="B4" s="80" t="s">
        <v>48</v>
      </c>
      <c r="C4" s="81"/>
      <c r="D4" s="82" t="s">
        <v>43</v>
      </c>
      <c r="E4" s="210" t="s">
        <v>44</v>
      </c>
      <c r="F4" s="211"/>
      <c r="G4" s="211"/>
      <c r="H4" s="211"/>
      <c r="I4" s="211"/>
      <c r="J4" s="212"/>
    </row>
    <row r="5" spans="1:15" ht="24" customHeight="1" x14ac:dyDescent="0.2">
      <c r="A5" s="2"/>
      <c r="B5" s="30" t="s">
        <v>23</v>
      </c>
      <c r="D5" s="215" t="s">
        <v>51</v>
      </c>
      <c r="E5" s="216"/>
      <c r="F5" s="216"/>
      <c r="G5" s="216"/>
      <c r="H5" s="18" t="s">
        <v>42</v>
      </c>
      <c r="I5" s="83" t="s">
        <v>55</v>
      </c>
      <c r="J5" s="8"/>
    </row>
    <row r="6" spans="1:15" ht="15.75" customHeight="1" x14ac:dyDescent="0.2">
      <c r="A6" s="2"/>
      <c r="B6" s="27"/>
      <c r="C6" s="52"/>
      <c r="D6" s="217" t="s">
        <v>52</v>
      </c>
      <c r="E6" s="218"/>
      <c r="F6" s="218"/>
      <c r="G6" s="218"/>
      <c r="H6" s="18" t="s">
        <v>36</v>
      </c>
      <c r="I6" s="83" t="s">
        <v>56</v>
      </c>
      <c r="J6" s="8"/>
    </row>
    <row r="7" spans="1:15" ht="15.75" customHeight="1" x14ac:dyDescent="0.2">
      <c r="A7" s="2"/>
      <c r="B7" s="28"/>
      <c r="C7" s="53"/>
      <c r="D7" s="73" t="s">
        <v>54</v>
      </c>
      <c r="E7" s="219" t="s">
        <v>53</v>
      </c>
      <c r="F7" s="220"/>
      <c r="G7" s="220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57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58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54</v>
      </c>
      <c r="E10" s="84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04"/>
      <c r="E11" s="204"/>
      <c r="F11" s="204"/>
      <c r="G11" s="204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6"/>
      <c r="E13" s="213"/>
      <c r="F13" s="214"/>
      <c r="G13" s="214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194"/>
      <c r="F16" s="195"/>
      <c r="G16" s="194"/>
      <c r="H16" s="195"/>
      <c r="I16" s="194">
        <f>SUMIF(F52:F55,A16,I52:I55)+SUMIF(F52:F55,"PSU",I52:I55)</f>
        <v>0</v>
      </c>
      <c r="J16" s="196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194"/>
      <c r="F17" s="195"/>
      <c r="G17" s="194"/>
      <c r="H17" s="195"/>
      <c r="I17" s="194">
        <f>SUMIF(F52:F55,A17,I52:I55)</f>
        <v>0</v>
      </c>
      <c r="J17" s="196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194"/>
      <c r="F18" s="195"/>
      <c r="G18" s="194"/>
      <c r="H18" s="195"/>
      <c r="I18" s="194">
        <f>SUMIF(F52:F55,A18,I52:I55)</f>
        <v>0</v>
      </c>
      <c r="J18" s="196"/>
    </row>
    <row r="19" spans="1:10" ht="23.25" customHeight="1" x14ac:dyDescent="0.2">
      <c r="A19" s="139" t="s">
        <v>80</v>
      </c>
      <c r="B19" s="37" t="s">
        <v>29</v>
      </c>
      <c r="C19" s="58"/>
      <c r="D19" s="59"/>
      <c r="E19" s="194"/>
      <c r="F19" s="195"/>
      <c r="G19" s="194"/>
      <c r="H19" s="195"/>
      <c r="I19" s="194">
        <f>SUMIF(F52:F55,A19,I52:I55)</f>
        <v>0</v>
      </c>
      <c r="J19" s="196"/>
    </row>
    <row r="20" spans="1:10" ht="23.25" customHeight="1" x14ac:dyDescent="0.2">
      <c r="A20" s="139" t="s">
        <v>79</v>
      </c>
      <c r="B20" s="37" t="s">
        <v>30</v>
      </c>
      <c r="C20" s="58"/>
      <c r="D20" s="59"/>
      <c r="E20" s="194"/>
      <c r="F20" s="195"/>
      <c r="G20" s="194"/>
      <c r="H20" s="195"/>
      <c r="I20" s="194">
        <f>SUMIF(F52:F55,A20,I52:I55)</f>
        <v>0</v>
      </c>
      <c r="J20" s="196"/>
    </row>
    <row r="21" spans="1:10" ht="23.25" customHeight="1" x14ac:dyDescent="0.2">
      <c r="A21" s="2"/>
      <c r="B21" s="47" t="s">
        <v>31</v>
      </c>
      <c r="C21" s="60"/>
      <c r="D21" s="61"/>
      <c r="E21" s="207"/>
      <c r="F21" s="208"/>
      <c r="G21" s="207"/>
      <c r="H21" s="208"/>
      <c r="I21" s="207">
        <f>SUM(I16:J20)</f>
        <v>0</v>
      </c>
      <c r="J21" s="226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24">
        <f>ZakladDPHSniVypocet</f>
        <v>0</v>
      </c>
      <c r="H23" s="225"/>
      <c r="I23" s="225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22">
        <f>A23</f>
        <v>0</v>
      </c>
      <c r="H24" s="223"/>
      <c r="I24" s="223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4">
        <f>ZakladDPHZaklVypocet</f>
        <v>0</v>
      </c>
      <c r="H25" s="225"/>
      <c r="I25" s="225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191">
        <f>A25</f>
        <v>0</v>
      </c>
      <c r="H26" s="192"/>
      <c r="I26" s="192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193">
        <f>CenaCelkem-(ZakladDPHSni+DPHSni+ZakladDPHZakl+DPHZakl)</f>
        <v>0</v>
      </c>
      <c r="H27" s="193"/>
      <c r="I27" s="193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8">
        <f>ZakladDPHSniVypocet+ZakladDPHZaklVypocet</f>
        <v>0</v>
      </c>
      <c r="H28" s="228"/>
      <c r="I28" s="22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7">
        <f>A27</f>
        <v>0</v>
      </c>
      <c r="H29" s="227"/>
      <c r="I29" s="227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61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9"/>
      <c r="E34" s="230"/>
      <c r="G34" s="231"/>
      <c r="H34" s="232"/>
      <c r="I34" s="232"/>
      <c r="J34" s="24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62</v>
      </c>
      <c r="C39" s="235"/>
      <c r="D39" s="235"/>
      <c r="E39" s="235"/>
      <c r="F39" s="99">
        <f>'SO01 1 Pol'!AE79</f>
        <v>0</v>
      </c>
      <c r="G39" s="100">
        <f>'SO01 1 Pol'!AF79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36" t="s">
        <v>46</v>
      </c>
      <c r="D40" s="236"/>
      <c r="E40" s="236"/>
      <c r="F40" s="104">
        <f>'SO01 1 Pol'!AE79</f>
        <v>0</v>
      </c>
      <c r="G40" s="105">
        <f>'SO01 1 Pol'!AF79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35" t="s">
        <v>44</v>
      </c>
      <c r="D41" s="235"/>
      <c r="E41" s="235"/>
      <c r="F41" s="108">
        <f>'SO01 1 Pol'!AE79</f>
        <v>0</v>
      </c>
      <c r="G41" s="101">
        <f>'SO01 1 Pol'!AF79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37" t="s">
        <v>63</v>
      </c>
      <c r="C42" s="238"/>
      <c r="D42" s="238"/>
      <c r="E42" s="239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65</v>
      </c>
      <c r="B44" t="s">
        <v>66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9" spans="1:10" ht="15.75" x14ac:dyDescent="0.25">
      <c r="B49" s="120" t="s">
        <v>71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72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73</v>
      </c>
      <c r="C52" s="233" t="s">
        <v>74</v>
      </c>
      <c r="D52" s="234"/>
      <c r="E52" s="234"/>
      <c r="F52" s="135" t="s">
        <v>26</v>
      </c>
      <c r="G52" s="136"/>
      <c r="H52" s="136"/>
      <c r="I52" s="136">
        <f>'SO01 1 Pol'!G8</f>
        <v>0</v>
      </c>
      <c r="J52" s="132" t="str">
        <f>IF(I56=0,"",I52/I56*100)</f>
        <v/>
      </c>
    </row>
    <row r="53" spans="1:10" ht="36.75" customHeight="1" x14ac:dyDescent="0.2">
      <c r="A53" s="123"/>
      <c r="B53" s="128" t="s">
        <v>75</v>
      </c>
      <c r="C53" s="233" t="s">
        <v>76</v>
      </c>
      <c r="D53" s="234"/>
      <c r="E53" s="234"/>
      <c r="F53" s="135" t="s">
        <v>26</v>
      </c>
      <c r="G53" s="136"/>
      <c r="H53" s="136"/>
      <c r="I53" s="136">
        <f>'SO01 1 Pol'!G39</f>
        <v>0</v>
      </c>
      <c r="J53" s="132" t="str">
        <f>IF(I56=0,"",I53/I56*100)</f>
        <v/>
      </c>
    </row>
    <row r="54" spans="1:10" ht="36.75" customHeight="1" x14ac:dyDescent="0.2">
      <c r="A54" s="123"/>
      <c r="B54" s="128" t="s">
        <v>77</v>
      </c>
      <c r="C54" s="233" t="s">
        <v>78</v>
      </c>
      <c r="D54" s="234"/>
      <c r="E54" s="234"/>
      <c r="F54" s="135" t="s">
        <v>27</v>
      </c>
      <c r="G54" s="136"/>
      <c r="H54" s="136"/>
      <c r="I54" s="136">
        <f>'SO01 1 Pol'!G69</f>
        <v>0</v>
      </c>
      <c r="J54" s="132" t="str">
        <f>IF(I56=0,"",I54/I56*100)</f>
        <v/>
      </c>
    </row>
    <row r="55" spans="1:10" ht="36.75" customHeight="1" x14ac:dyDescent="0.2">
      <c r="A55" s="123"/>
      <c r="B55" s="128" t="s">
        <v>79</v>
      </c>
      <c r="C55" s="233" t="s">
        <v>30</v>
      </c>
      <c r="D55" s="234"/>
      <c r="E55" s="234"/>
      <c r="F55" s="135" t="s">
        <v>79</v>
      </c>
      <c r="G55" s="136"/>
      <c r="H55" s="136"/>
      <c r="I55" s="136">
        <f>'SO01 1 Pol'!G73</f>
        <v>0</v>
      </c>
      <c r="J55" s="132" t="str">
        <f>IF(I56=0,"",I55/I56*100)</f>
        <v/>
      </c>
    </row>
    <row r="56" spans="1:10" ht="25.5" customHeight="1" x14ac:dyDescent="0.2">
      <c r="A56" s="124"/>
      <c r="B56" s="129" t="s">
        <v>1</v>
      </c>
      <c r="C56" s="130"/>
      <c r="D56" s="131"/>
      <c r="E56" s="131"/>
      <c r="F56" s="137"/>
      <c r="G56" s="138"/>
      <c r="H56" s="138"/>
      <c r="I56" s="138">
        <f>SUM(I52:I55)</f>
        <v>0</v>
      </c>
      <c r="J56" s="133">
        <f>SUM(J52:J55)</f>
        <v>0</v>
      </c>
    </row>
    <row r="57" spans="1:10" x14ac:dyDescent="0.2">
      <c r="F57" s="87"/>
      <c r="G57" s="87"/>
      <c r="H57" s="87"/>
      <c r="I57" s="87"/>
      <c r="J57" s="134"/>
    </row>
    <row r="58" spans="1:10" x14ac:dyDescent="0.2">
      <c r="F58" s="87"/>
      <c r="G58" s="87"/>
      <c r="H58" s="87"/>
      <c r="I58" s="87"/>
      <c r="J58" s="134"/>
    </row>
    <row r="59" spans="1:10" x14ac:dyDescent="0.2">
      <c r="F59" s="87"/>
      <c r="G59" s="87"/>
      <c r="H59" s="87"/>
      <c r="I59" s="87"/>
      <c r="J59" s="134"/>
    </row>
  </sheetData>
  <sheetProtection algorithmName="SHA-512" hashValue="RqE0R/eDtkzlijuBVe8aN//UzQYejGxAf6e/EQgjyOQ0U7TcyGNZxFGhqes6ZxoLDhjgeRMYJeEhBOfvEdhSlg==" saltValue="Xu8uaprfnxetTDTpIKB5f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3:E53"/>
    <mergeCell ref="C54:E54"/>
    <mergeCell ref="C55:E55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49" t="s">
        <v>8</v>
      </c>
      <c r="B2" s="48"/>
      <c r="C2" s="242"/>
      <c r="D2" s="242"/>
      <c r="E2" s="242"/>
      <c r="F2" s="242"/>
      <c r="G2" s="243"/>
    </row>
    <row r="3" spans="1:7" ht="24.95" customHeight="1" x14ac:dyDescent="0.2">
      <c r="A3" s="49" t="s">
        <v>9</v>
      </c>
      <c r="B3" s="48"/>
      <c r="C3" s="242"/>
      <c r="D3" s="242"/>
      <c r="E3" s="242"/>
      <c r="F3" s="242"/>
      <c r="G3" s="243"/>
    </row>
    <row r="4" spans="1:7" ht="24.95" customHeight="1" x14ac:dyDescent="0.2">
      <c r="A4" s="49" t="s">
        <v>10</v>
      </c>
      <c r="B4" s="48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/MvUgORXi7JKmaymcqGTcCVUF7VbpBiAjmBbza+RKWyw7oESCdz3BeZpvTBcyDpfkMupuWfHVXi9FxtPqofBVw==" saltValue="xEMPYYIXDuHrpAK6sI5I7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71" sqref="C71"/>
    </sheetView>
  </sheetViews>
  <sheetFormatPr defaultRowHeight="12.75" outlineLevelRow="2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81</v>
      </c>
    </row>
    <row r="2" spans="1:60" ht="25.15" customHeight="1" x14ac:dyDescent="0.2">
      <c r="A2" s="140" t="s">
        <v>8</v>
      </c>
      <c r="B2" s="48" t="s">
        <v>49</v>
      </c>
      <c r="C2" s="261" t="s">
        <v>50</v>
      </c>
      <c r="D2" s="262"/>
      <c r="E2" s="262"/>
      <c r="F2" s="262"/>
      <c r="G2" s="263"/>
      <c r="AG2" t="s">
        <v>82</v>
      </c>
    </row>
    <row r="3" spans="1:60" ht="25.15" customHeight="1" x14ac:dyDescent="0.2">
      <c r="A3" s="140" t="s">
        <v>9</v>
      </c>
      <c r="B3" s="48" t="s">
        <v>45</v>
      </c>
      <c r="C3" s="261" t="s">
        <v>46</v>
      </c>
      <c r="D3" s="262"/>
      <c r="E3" s="262"/>
      <c r="F3" s="262"/>
      <c r="G3" s="263"/>
      <c r="AC3" s="121" t="s">
        <v>82</v>
      </c>
      <c r="AG3" t="s">
        <v>83</v>
      </c>
    </row>
    <row r="4" spans="1:60" ht="25.15" customHeight="1" x14ac:dyDescent="0.2">
      <c r="A4" s="141" t="s">
        <v>10</v>
      </c>
      <c r="B4" s="142" t="s">
        <v>43</v>
      </c>
      <c r="C4" s="264" t="s">
        <v>44</v>
      </c>
      <c r="D4" s="265"/>
      <c r="E4" s="265"/>
      <c r="F4" s="265"/>
      <c r="G4" s="266"/>
      <c r="AG4" t="s">
        <v>84</v>
      </c>
    </row>
    <row r="5" spans="1:60" x14ac:dyDescent="0.2">
      <c r="D5" s="10"/>
    </row>
    <row r="6" spans="1:60" ht="38.25" x14ac:dyDescent="0.2">
      <c r="A6" s="144" t="s">
        <v>85</v>
      </c>
      <c r="B6" s="146" t="s">
        <v>86</v>
      </c>
      <c r="C6" s="146" t="s">
        <v>87</v>
      </c>
      <c r="D6" s="145" t="s">
        <v>88</v>
      </c>
      <c r="E6" s="144" t="s">
        <v>89</v>
      </c>
      <c r="F6" s="143" t="s">
        <v>90</v>
      </c>
      <c r="G6" s="144" t="s">
        <v>31</v>
      </c>
      <c r="H6" s="147" t="s">
        <v>32</v>
      </c>
      <c r="I6" s="147" t="s">
        <v>91</v>
      </c>
      <c r="J6" s="147" t="s">
        <v>33</v>
      </c>
      <c r="K6" s="147" t="s">
        <v>92</v>
      </c>
      <c r="L6" s="147" t="s">
        <v>93</v>
      </c>
      <c r="M6" s="147" t="s">
        <v>94</v>
      </c>
      <c r="N6" s="147" t="s">
        <v>95</v>
      </c>
      <c r="O6" s="147" t="s">
        <v>96</v>
      </c>
      <c r="P6" s="147" t="s">
        <v>97</v>
      </c>
      <c r="Q6" s="147" t="s">
        <v>98</v>
      </c>
      <c r="R6" s="147" t="s">
        <v>99</v>
      </c>
      <c r="S6" s="147" t="s">
        <v>100</v>
      </c>
      <c r="T6" s="147" t="s">
        <v>101</v>
      </c>
      <c r="U6" s="147" t="s">
        <v>102</v>
      </c>
      <c r="V6" s="147" t="s">
        <v>103</v>
      </c>
      <c r="W6" s="147" t="s">
        <v>104</v>
      </c>
      <c r="X6" s="147" t="s">
        <v>105</v>
      </c>
      <c r="Y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59" t="s">
        <v>107</v>
      </c>
      <c r="B8" s="160" t="s">
        <v>73</v>
      </c>
      <c r="C8" s="181" t="s">
        <v>74</v>
      </c>
      <c r="D8" s="161"/>
      <c r="E8" s="162"/>
      <c r="F8" s="163"/>
      <c r="G8" s="163">
        <f>SUMIF(AG9:AG38,"&lt;&gt;NOR",G9:G38)</f>
        <v>0</v>
      </c>
      <c r="H8" s="163"/>
      <c r="I8" s="163">
        <f>SUM(I9:I38)</f>
        <v>0</v>
      </c>
      <c r="J8" s="163"/>
      <c r="K8" s="163">
        <f>SUM(K9:K38)</f>
        <v>0</v>
      </c>
      <c r="L8" s="163"/>
      <c r="M8" s="163">
        <f>SUM(M9:M38)</f>
        <v>0</v>
      </c>
      <c r="N8" s="162"/>
      <c r="O8" s="162">
        <f>SUM(O9:O38)</f>
        <v>0</v>
      </c>
      <c r="P8" s="162"/>
      <c r="Q8" s="162">
        <f>SUM(Q9:Q38)</f>
        <v>0</v>
      </c>
      <c r="R8" s="163"/>
      <c r="S8" s="163"/>
      <c r="T8" s="163"/>
      <c r="U8" s="163"/>
      <c r="V8" s="163">
        <f>SUM(V9:V38)</f>
        <v>0</v>
      </c>
      <c r="W8" s="163"/>
      <c r="X8" s="163"/>
      <c r="Y8" s="164"/>
      <c r="AG8" t="s">
        <v>108</v>
      </c>
    </row>
    <row r="9" spans="1:60" outlineLevel="1" x14ac:dyDescent="0.2">
      <c r="A9" s="166">
        <v>1</v>
      </c>
      <c r="B9" s="167" t="s">
        <v>109</v>
      </c>
      <c r="C9" s="182" t="s">
        <v>110</v>
      </c>
      <c r="D9" s="168" t="s">
        <v>111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71"/>
      <c r="S9" s="171" t="s">
        <v>112</v>
      </c>
      <c r="T9" s="171" t="s">
        <v>113</v>
      </c>
      <c r="U9" s="171">
        <v>0</v>
      </c>
      <c r="V9" s="171">
        <f>ROUND(E9*U9,2)</f>
        <v>0</v>
      </c>
      <c r="W9" s="171"/>
      <c r="X9" s="171" t="s">
        <v>114</v>
      </c>
      <c r="Y9" s="172" t="s">
        <v>115</v>
      </c>
      <c r="Z9" s="148"/>
      <c r="AA9" s="148"/>
      <c r="AB9" s="148"/>
      <c r="AC9" s="148"/>
      <c r="AD9" s="148"/>
      <c r="AE9" s="148"/>
      <c r="AF9" s="148"/>
      <c r="AG9" s="148" t="s">
        <v>116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2" x14ac:dyDescent="0.2">
      <c r="A10" s="155"/>
      <c r="B10" s="156"/>
      <c r="C10" s="258" t="s">
        <v>229</v>
      </c>
      <c r="D10" s="259"/>
      <c r="E10" s="259"/>
      <c r="F10" s="259"/>
      <c r="G10" s="259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117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3" t="str">
        <f>C10</f>
        <v>rozměr 200x100 cm, pylon výšky 290 cm, ocelová tabule s keramickým povrchem, magnetická, barva zelená pro popis křídou,  s odkládací poličkou na křídy, hliníkové orámování jednotlivých tabulí s plastovými rohy, hliníkové pylony 290 cm se skrytým protizávažím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6">
        <v>2</v>
      </c>
      <c r="B11" s="167" t="s">
        <v>118</v>
      </c>
      <c r="C11" s="182" t="s">
        <v>119</v>
      </c>
      <c r="D11" s="168" t="s">
        <v>111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71"/>
      <c r="S11" s="171" t="s">
        <v>112</v>
      </c>
      <c r="T11" s="171" t="s">
        <v>113</v>
      </c>
      <c r="U11" s="171">
        <v>0</v>
      </c>
      <c r="V11" s="171">
        <f>ROUND(E11*U11,2)</f>
        <v>0</v>
      </c>
      <c r="W11" s="171"/>
      <c r="X11" s="171" t="s">
        <v>114</v>
      </c>
      <c r="Y11" s="172" t="s">
        <v>115</v>
      </c>
      <c r="Z11" s="148"/>
      <c r="AA11" s="148"/>
      <c r="AB11" s="148"/>
      <c r="AC11" s="148"/>
      <c r="AD11" s="148"/>
      <c r="AE11" s="148"/>
      <c r="AF11" s="148"/>
      <c r="AG11" s="148" t="s">
        <v>116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67.5" outlineLevel="2" x14ac:dyDescent="0.2">
      <c r="A12" s="155"/>
      <c r="B12" s="156"/>
      <c r="C12" s="258" t="s">
        <v>120</v>
      </c>
      <c r="D12" s="259"/>
      <c r="E12" s="259"/>
      <c r="F12" s="259"/>
      <c r="G12" s="259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117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3" t="str">
        <f>C12</f>
        <v>celkový rozměr 302*60*85 cm – sestava modulů: 1x  uzamykatelná skříňka š60 cm s dřezem z umělého kamene vč.stojánkové baterie a plynového ventilu, 1x zásuvková skříňka š60 cm  s 5 zásuvkami, 3x skřínka policová š60 cm s dvířky, všechny skříňky mají kovové rektifikační nožky seřiditelné z vnitřního prostoru, v zadní části katedry prostor pro vedení instalací na celou výšku i šířku katedry, provedení LTD tl.18 mm s 2mm ABS hranou, pracovní deska umělý kámen tl.20 mm s fazetou po celém obvodu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6">
        <v>3</v>
      </c>
      <c r="B13" s="167" t="s">
        <v>121</v>
      </c>
      <c r="C13" s="182" t="s">
        <v>205</v>
      </c>
      <c r="D13" s="168" t="s">
        <v>111</v>
      </c>
      <c r="E13" s="169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71"/>
      <c r="S13" s="171" t="s">
        <v>112</v>
      </c>
      <c r="T13" s="171" t="s">
        <v>113</v>
      </c>
      <c r="U13" s="171">
        <v>0</v>
      </c>
      <c r="V13" s="171">
        <f>ROUND(E13*U13,2)</f>
        <v>0</v>
      </c>
      <c r="W13" s="171"/>
      <c r="X13" s="171" t="s">
        <v>114</v>
      </c>
      <c r="Y13" s="172" t="s">
        <v>115</v>
      </c>
      <c r="Z13" s="148"/>
      <c r="AA13" s="148"/>
      <c r="AB13" s="148"/>
      <c r="AC13" s="148"/>
      <c r="AD13" s="148"/>
      <c r="AE13" s="148"/>
      <c r="AF13" s="148"/>
      <c r="AG13" s="148" t="s">
        <v>116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2" x14ac:dyDescent="0.2">
      <c r="A14" s="155"/>
      <c r="B14" s="156"/>
      <c r="C14" s="258" t="s">
        <v>122</v>
      </c>
      <c r="D14" s="259"/>
      <c r="E14" s="259"/>
      <c r="F14" s="259"/>
      <c r="G14" s="259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117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3" t="str">
        <f>C14</f>
        <v>rozměr 120*60*76cm, s centrálním zámkem, okopová deska na celou výšku stolu, provedení LTD tl.18 mm s ABS hranou, v pracovní desce osazena kabelová průchodka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6">
        <v>4</v>
      </c>
      <c r="B15" s="167" t="s">
        <v>123</v>
      </c>
      <c r="C15" s="182" t="s">
        <v>206</v>
      </c>
      <c r="D15" s="168" t="s">
        <v>111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112</v>
      </c>
      <c r="T15" s="171" t="s">
        <v>113</v>
      </c>
      <c r="U15" s="171">
        <v>0</v>
      </c>
      <c r="V15" s="171">
        <f>ROUND(E15*U15,2)</f>
        <v>0</v>
      </c>
      <c r="W15" s="171"/>
      <c r="X15" s="171" t="s">
        <v>114</v>
      </c>
      <c r="Y15" s="172" t="s">
        <v>115</v>
      </c>
      <c r="Z15" s="148"/>
      <c r="AA15" s="148"/>
      <c r="AB15" s="148"/>
      <c r="AC15" s="148"/>
      <c r="AD15" s="148"/>
      <c r="AE15" s="148"/>
      <c r="AF15" s="148"/>
      <c r="AG15" s="148" t="s">
        <v>116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2" x14ac:dyDescent="0.2">
      <c r="A16" s="155"/>
      <c r="B16" s="156"/>
      <c r="C16" s="258" t="s">
        <v>124</v>
      </c>
      <c r="D16" s="259"/>
      <c r="E16" s="259"/>
      <c r="F16" s="259"/>
      <c r="G16" s="259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117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3" t="str">
        <f>C16</f>
        <v>na plyn.pístu možné nastavení 42-55 cm, ergonomická celopřekližková skořepina s čalouněným sedákem, kovový nosný kříž s povrchovou úpravou žárový komaxit v barvě RAL s kolečky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6">
        <v>5</v>
      </c>
      <c r="B17" s="167" t="s">
        <v>125</v>
      </c>
      <c r="C17" s="182" t="s">
        <v>207</v>
      </c>
      <c r="D17" s="168" t="s">
        <v>111</v>
      </c>
      <c r="E17" s="169">
        <v>10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112</v>
      </c>
      <c r="T17" s="171" t="s">
        <v>113</v>
      </c>
      <c r="U17" s="171">
        <v>0</v>
      </c>
      <c r="V17" s="171">
        <f>ROUND(E17*U17,2)</f>
        <v>0</v>
      </c>
      <c r="W17" s="171"/>
      <c r="X17" s="171" t="s">
        <v>114</v>
      </c>
      <c r="Y17" s="172" t="s">
        <v>115</v>
      </c>
      <c r="Z17" s="148"/>
      <c r="AA17" s="148"/>
      <c r="AB17" s="148"/>
      <c r="AC17" s="148"/>
      <c r="AD17" s="148"/>
      <c r="AE17" s="148"/>
      <c r="AF17" s="148"/>
      <c r="AG17" s="148" t="s">
        <v>116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67.5" outlineLevel="2" x14ac:dyDescent="0.2">
      <c r="A18" s="155"/>
      <c r="B18" s="156"/>
      <c r="C18" s="258" t="s">
        <v>126</v>
      </c>
      <c r="D18" s="259"/>
      <c r="E18" s="259"/>
      <c r="F18" s="259"/>
      <c r="G18" s="259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117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3" t="str">
        <f>C18</f>
        <v>laboratorní stůl s uzamykatelným kabelovým kanálem uvnitř kterého je přístupný plynový ventil, kanál zároveň slouží pro skryté vedení plynového rozvodu a uschování plynových kahanů a propojovacích hadic, kovová kostra z jäklových profilů 30x30 mm s povrchovou úpravou komaxit v barvě RAL, pracovní deska LTD tl.25 mm s 2mm ABS hranou, okopové desky LTD tl.18 mm s ABS hranou, v pracovní desce speciální prostup pro plynovou hadici a práci s kahanem na pracovní ploše, rozměr 180*60*76 cm</v>
      </c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66">
        <v>6</v>
      </c>
      <c r="B19" s="167" t="s">
        <v>127</v>
      </c>
      <c r="C19" s="182" t="s">
        <v>208</v>
      </c>
      <c r="D19" s="168" t="s">
        <v>111</v>
      </c>
      <c r="E19" s="169">
        <v>4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71"/>
      <c r="S19" s="171" t="s">
        <v>112</v>
      </c>
      <c r="T19" s="171" t="s">
        <v>113</v>
      </c>
      <c r="U19" s="171">
        <v>0</v>
      </c>
      <c r="V19" s="171">
        <f>ROUND(E19*U19,2)</f>
        <v>0</v>
      </c>
      <c r="W19" s="171"/>
      <c r="X19" s="171" t="s">
        <v>114</v>
      </c>
      <c r="Y19" s="172" t="s">
        <v>115</v>
      </c>
      <c r="Z19" s="148"/>
      <c r="AA19" s="148"/>
      <c r="AB19" s="148"/>
      <c r="AC19" s="148"/>
      <c r="AD19" s="148"/>
      <c r="AE19" s="148"/>
      <c r="AF19" s="148"/>
      <c r="AG19" s="148" t="s">
        <v>116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2" x14ac:dyDescent="0.2">
      <c r="A20" s="155"/>
      <c r="B20" s="156"/>
      <c r="C20" s="258" t="s">
        <v>128</v>
      </c>
      <c r="D20" s="259"/>
      <c r="E20" s="259"/>
      <c r="F20" s="259"/>
      <c r="G20" s="259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117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3" t="str">
        <f>C20</f>
        <v>rozměr 58*125*76cm, provedení kovová jäklová konstrukce v barvě RAL s rektifikačními šrouby, boční krycí desky LTD tl.18 mm s ABS hranou, pracovní deska LTD tl.25 mm s ABS hranou</v>
      </c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6">
        <v>7</v>
      </c>
      <c r="B21" s="167" t="s">
        <v>129</v>
      </c>
      <c r="C21" s="182" t="s">
        <v>209</v>
      </c>
      <c r="D21" s="168" t="s">
        <v>111</v>
      </c>
      <c r="E21" s="169">
        <v>1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112</v>
      </c>
      <c r="T21" s="171" t="s">
        <v>113</v>
      </c>
      <c r="U21" s="171">
        <v>0</v>
      </c>
      <c r="V21" s="171">
        <f>ROUND(E21*U21,2)</f>
        <v>0</v>
      </c>
      <c r="W21" s="171"/>
      <c r="X21" s="171" t="s">
        <v>114</v>
      </c>
      <c r="Y21" s="172" t="s">
        <v>115</v>
      </c>
      <c r="Z21" s="148"/>
      <c r="AA21" s="148"/>
      <c r="AB21" s="148"/>
      <c r="AC21" s="148"/>
      <c r="AD21" s="148"/>
      <c r="AE21" s="148"/>
      <c r="AF21" s="148"/>
      <c r="AG21" s="148" t="s">
        <v>116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2" x14ac:dyDescent="0.2">
      <c r="A22" s="155"/>
      <c r="B22" s="156"/>
      <c r="C22" s="258" t="s">
        <v>130</v>
      </c>
      <c r="D22" s="259"/>
      <c r="E22" s="259"/>
      <c r="F22" s="259"/>
      <c r="G22" s="259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117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3" t="str">
        <f>C22</f>
        <v>rozměr 60*58*76cm, provedení kovová jäklová konstrukce v barvě RAL s rektifikačními šrouby a ukotvením do podlahy, okopové desky LTD tl.18 mm s ABS hranou, pracovní deska LTD tl.25 mm s ABS hranou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6">
        <v>8</v>
      </c>
      <c r="B23" s="167" t="s">
        <v>131</v>
      </c>
      <c r="C23" s="182" t="s">
        <v>210</v>
      </c>
      <c r="D23" s="168" t="s">
        <v>111</v>
      </c>
      <c r="E23" s="169">
        <v>30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112</v>
      </c>
      <c r="T23" s="171" t="s">
        <v>113</v>
      </c>
      <c r="U23" s="171">
        <v>0</v>
      </c>
      <c r="V23" s="171">
        <f>ROUND(E23*U23,2)</f>
        <v>0</v>
      </c>
      <c r="W23" s="171"/>
      <c r="X23" s="171" t="s">
        <v>114</v>
      </c>
      <c r="Y23" s="172" t="s">
        <v>115</v>
      </c>
      <c r="Z23" s="148"/>
      <c r="AA23" s="148"/>
      <c r="AB23" s="148"/>
      <c r="AC23" s="148"/>
      <c r="AD23" s="148"/>
      <c r="AE23" s="148"/>
      <c r="AF23" s="148"/>
      <c r="AG23" s="148" t="s">
        <v>116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56.25" outlineLevel="2" x14ac:dyDescent="0.2">
      <c r="A24" s="155"/>
      <c r="B24" s="156"/>
      <c r="C24" s="258" t="s">
        <v>132</v>
      </c>
      <c r="D24" s="259"/>
      <c r="E24" s="259"/>
      <c r="F24" s="259"/>
      <c r="G24" s="259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117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3" t="str">
        <f>C24</f>
        <v>kovový rám z plochooválných profilů 38x20mm tl.1,5 mm s povrchovou úpravou žárový komaxit v barvě RAL,  nohy jsou opatřeny plastovými návleky zabraňujícím poškození podlahy, v horní části profil zakončen kovovou záslepkou, vyztužení židle po celém obvodu sedáku, podsedák s plastovými elementy pro uložení židle do košíku, anatomicky tvarovaný sedák a opěrák z vícevrstvé překližky s CPL fólií, bezpečnostní krytí vyčnívajících částí nýtů opěrky, vel. č. 6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6">
        <v>9</v>
      </c>
      <c r="B25" s="167" t="s">
        <v>133</v>
      </c>
      <c r="C25" s="182" t="s">
        <v>134</v>
      </c>
      <c r="D25" s="168" t="s">
        <v>111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112</v>
      </c>
      <c r="T25" s="171" t="s">
        <v>113</v>
      </c>
      <c r="U25" s="171">
        <v>0</v>
      </c>
      <c r="V25" s="171">
        <f>ROUND(E25*U25,2)</f>
        <v>0</v>
      </c>
      <c r="W25" s="171"/>
      <c r="X25" s="171" t="s">
        <v>114</v>
      </c>
      <c r="Y25" s="172" t="s">
        <v>115</v>
      </c>
      <c r="Z25" s="148"/>
      <c r="AA25" s="148"/>
      <c r="AB25" s="148"/>
      <c r="AC25" s="148"/>
      <c r="AD25" s="148"/>
      <c r="AE25" s="148"/>
      <c r="AF25" s="148"/>
      <c r="AG25" s="148" t="s">
        <v>116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78.75" outlineLevel="2" x14ac:dyDescent="0.2">
      <c r="A26" s="155"/>
      <c r="B26" s="156"/>
      <c r="C26" s="258" t="s">
        <v>211</v>
      </c>
      <c r="D26" s="259"/>
      <c r="E26" s="259"/>
      <c r="F26" s="259"/>
      <c r="G26" s="259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117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3" t="str">
        <f>C26</f>
        <v>rozměr š125xh70xv220 cm, konstrukce ze sendvičového skeletu a panely z polyethylenu a hliníku, pracovní plocha kyselinovzdorná keramická dlažba 15 x 15 cm, bílé barvy a kyselinovzdorná spárovací hmota, skříňka pod digestoří s posuvnými dveřmi, čelní vertikálně posuvné okno s bezpečnostní výplní , manuální ovládání zdvihu okna pomocí protizávaží, vybavení – zásuvka 230 V – 1ks (zvenku), plynový ventil na zemní plyn, 2x světelná trubice v protiprašném krytu oddělené od vnitřního prostoru bezpečnostním sklem, tl. 6 mm, odtah - ventilátor plastový 160mm, včetně regulace otáček, bez odtahu ven, na výstupu filtr pro recirkulaci a vyměnitelné filtry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6">
        <v>10</v>
      </c>
      <c r="B27" s="167" t="s">
        <v>135</v>
      </c>
      <c r="C27" s="182" t="s">
        <v>136</v>
      </c>
      <c r="D27" s="168" t="s">
        <v>111</v>
      </c>
      <c r="E27" s="169">
        <v>2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71"/>
      <c r="S27" s="171" t="s">
        <v>112</v>
      </c>
      <c r="T27" s="171" t="s">
        <v>113</v>
      </c>
      <c r="U27" s="171">
        <v>0</v>
      </c>
      <c r="V27" s="171">
        <f>ROUND(E27*U27,2)</f>
        <v>0</v>
      </c>
      <c r="W27" s="171"/>
      <c r="X27" s="171" t="s">
        <v>114</v>
      </c>
      <c r="Y27" s="172" t="s">
        <v>115</v>
      </c>
      <c r="Z27" s="148"/>
      <c r="AA27" s="148"/>
      <c r="AB27" s="148"/>
      <c r="AC27" s="148"/>
      <c r="AD27" s="148"/>
      <c r="AE27" s="148"/>
      <c r="AF27" s="148"/>
      <c r="AG27" s="148" t="s">
        <v>116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56.25" outlineLevel="2" x14ac:dyDescent="0.2">
      <c r="A28" s="155"/>
      <c r="B28" s="156"/>
      <c r="C28" s="258" t="s">
        <v>137</v>
      </c>
      <c r="D28" s="259"/>
      <c r="E28" s="259"/>
      <c r="F28" s="259"/>
      <c r="G28" s="25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117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73" t="str">
        <f>C28</f>
        <v>skříňová sestava 2 skříní vysokých policových se společnými posuvnými dvířky na velmi kvalitním kování, sestava složena z: 1 ks skříně - rozměr cca 80*46*215cm, 5 polic a 1 ks skříně - rozměr cca 80*25*215cm, 5 polic, provedení LTD tl.18 mm s 2mm ABS hranou, spoje kolíkové lepené, kovové rektifikační patky seřiditelné z vnitřního prostoru, úchytky po celé délce obou bočních hran posuvných dvířek</v>
      </c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6">
        <v>11</v>
      </c>
      <c r="B29" s="167" t="s">
        <v>138</v>
      </c>
      <c r="C29" s="182" t="s">
        <v>136</v>
      </c>
      <c r="D29" s="168" t="s">
        <v>111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71"/>
      <c r="S29" s="171" t="s">
        <v>112</v>
      </c>
      <c r="T29" s="171" t="s">
        <v>113</v>
      </c>
      <c r="U29" s="171">
        <v>0</v>
      </c>
      <c r="V29" s="171">
        <f>ROUND(E29*U29,2)</f>
        <v>0</v>
      </c>
      <c r="W29" s="171"/>
      <c r="X29" s="171" t="s">
        <v>114</v>
      </c>
      <c r="Y29" s="172" t="s">
        <v>115</v>
      </c>
      <c r="Z29" s="148"/>
      <c r="AA29" s="148"/>
      <c r="AB29" s="148"/>
      <c r="AC29" s="148"/>
      <c r="AD29" s="148"/>
      <c r="AE29" s="148"/>
      <c r="AF29" s="148"/>
      <c r="AG29" s="148" t="s">
        <v>116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45" outlineLevel="2" x14ac:dyDescent="0.2">
      <c r="A30" s="155"/>
      <c r="B30" s="156"/>
      <c r="C30" s="258" t="s">
        <v>139</v>
      </c>
      <c r="D30" s="259"/>
      <c r="E30" s="259"/>
      <c r="F30" s="259"/>
      <c r="G30" s="259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117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3" t="str">
        <f>C30</f>
        <v>skříňová sestava 2 skříní vysokých policových se společnými posuvnými dvířky na velmi kvalitním kování, sestava složena ze: 2 ks skříní - rozměr cca 80*46*215cm, 5 polic, provedení LTD tl.18 mm s 2mm ABS hranou, spoje kolíkové lepené, kovové rektifikační patky seřiditelné z vnitřního prostoru, úchytky po celé délce obou bočních hran posuvných dvířek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6">
        <v>12</v>
      </c>
      <c r="B31" s="167" t="s">
        <v>140</v>
      </c>
      <c r="C31" s="182" t="s">
        <v>141</v>
      </c>
      <c r="D31" s="168" t="s">
        <v>111</v>
      </c>
      <c r="E31" s="169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/>
      <c r="S31" s="171" t="s">
        <v>112</v>
      </c>
      <c r="T31" s="171" t="s">
        <v>113</v>
      </c>
      <c r="U31" s="171">
        <v>0</v>
      </c>
      <c r="V31" s="171">
        <f>ROUND(E31*U31,2)</f>
        <v>0</v>
      </c>
      <c r="W31" s="171"/>
      <c r="X31" s="171" t="s">
        <v>114</v>
      </c>
      <c r="Y31" s="172" t="s">
        <v>115</v>
      </c>
      <c r="Z31" s="148"/>
      <c r="AA31" s="148"/>
      <c r="AB31" s="148"/>
      <c r="AC31" s="148"/>
      <c r="AD31" s="148"/>
      <c r="AE31" s="148"/>
      <c r="AF31" s="148"/>
      <c r="AG31" s="148" t="s">
        <v>116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2" x14ac:dyDescent="0.2">
      <c r="A32" s="155"/>
      <c r="B32" s="156"/>
      <c r="C32" s="258" t="s">
        <v>142</v>
      </c>
      <c r="D32" s="259"/>
      <c r="E32" s="259"/>
      <c r="F32" s="259"/>
      <c r="G32" s="259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117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3" t="str">
        <f>C32</f>
        <v>rozměr cca 80*25*215cm, provedení LTD tl.18 mm s 2mm ABS hranou, spoje kolíkové lepené, kovové rektifikační patky seřiditelné z vnitřního prostoru, kovové háčky pro umístění plášťů, pevná záda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6">
        <v>13</v>
      </c>
      <c r="B33" s="167" t="s">
        <v>143</v>
      </c>
      <c r="C33" s="182" t="s">
        <v>144</v>
      </c>
      <c r="D33" s="168" t="s">
        <v>111</v>
      </c>
      <c r="E33" s="169">
        <v>2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71"/>
      <c r="S33" s="171" t="s">
        <v>112</v>
      </c>
      <c r="T33" s="171" t="s">
        <v>113</v>
      </c>
      <c r="U33" s="171">
        <v>0</v>
      </c>
      <c r="V33" s="171">
        <f>ROUND(E33*U33,2)</f>
        <v>0</v>
      </c>
      <c r="W33" s="171"/>
      <c r="X33" s="171" t="s">
        <v>114</v>
      </c>
      <c r="Y33" s="172" t="s">
        <v>115</v>
      </c>
      <c r="Z33" s="148"/>
      <c r="AA33" s="148"/>
      <c r="AB33" s="148"/>
      <c r="AC33" s="148"/>
      <c r="AD33" s="148"/>
      <c r="AE33" s="148"/>
      <c r="AF33" s="148"/>
      <c r="AG33" s="148" t="s">
        <v>116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45" outlineLevel="2" x14ac:dyDescent="0.2">
      <c r="A34" s="155"/>
      <c r="B34" s="156"/>
      <c r="C34" s="258" t="s">
        <v>145</v>
      </c>
      <c r="D34" s="259"/>
      <c r="E34" s="259"/>
      <c r="F34" s="259"/>
      <c r="G34" s="259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117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73" t="str">
        <f>C34</f>
        <v>sestava 2 skříňových nástavců s jednou policí se společnými posuvnými dvířky na velmi kvalitním kování, sestava složena z: 1 ks nástavce - rozměr cca 80*46*75cm, a 1 ks nástavce - rozměr cca 80*25*75cm, provedení LTD tl.18 mm s 2mm ABS hranou, spoje kolíkové lepené, úchytky po celé délce obou bočních hran posuvných dvířek</v>
      </c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6">
        <v>14</v>
      </c>
      <c r="B35" s="167" t="s">
        <v>146</v>
      </c>
      <c r="C35" s="182" t="s">
        <v>144</v>
      </c>
      <c r="D35" s="168" t="s">
        <v>111</v>
      </c>
      <c r="E35" s="169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71"/>
      <c r="S35" s="171" t="s">
        <v>112</v>
      </c>
      <c r="T35" s="171" t="s">
        <v>113</v>
      </c>
      <c r="U35" s="171">
        <v>0</v>
      </c>
      <c r="V35" s="171">
        <f>ROUND(E35*U35,2)</f>
        <v>0</v>
      </c>
      <c r="W35" s="171"/>
      <c r="X35" s="171" t="s">
        <v>114</v>
      </c>
      <c r="Y35" s="172" t="s">
        <v>115</v>
      </c>
      <c r="Z35" s="148"/>
      <c r="AA35" s="148"/>
      <c r="AB35" s="148"/>
      <c r="AC35" s="148"/>
      <c r="AD35" s="148"/>
      <c r="AE35" s="148"/>
      <c r="AF35" s="148"/>
      <c r="AG35" s="148" t="s">
        <v>116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2" x14ac:dyDescent="0.2">
      <c r="A36" s="155"/>
      <c r="B36" s="156"/>
      <c r="C36" s="258" t="s">
        <v>147</v>
      </c>
      <c r="D36" s="259"/>
      <c r="E36" s="259"/>
      <c r="F36" s="259"/>
      <c r="G36" s="259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117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3" t="str">
        <f>C36</f>
        <v>sestava 2 skříňových nástavců s jednou policí se společnými posuvnými dvířky na velmi kvalitním kování, sestava složena ze: 2 ks nástavců - rozměr cca 80*46*75cm, provedení LTD tl.18 mm s 2mm ABS hranou, spoje kolíkové lepené, úchytky po celé délce obou bočních hran posuvných dvířek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6">
        <v>15</v>
      </c>
      <c r="B37" s="167" t="s">
        <v>148</v>
      </c>
      <c r="C37" s="182" t="s">
        <v>149</v>
      </c>
      <c r="D37" s="168" t="s">
        <v>111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112</v>
      </c>
      <c r="T37" s="171" t="s">
        <v>113</v>
      </c>
      <c r="U37" s="171">
        <v>0</v>
      </c>
      <c r="V37" s="171">
        <f>ROUND(E37*U37,2)</f>
        <v>0</v>
      </c>
      <c r="W37" s="171"/>
      <c r="X37" s="171" t="s">
        <v>114</v>
      </c>
      <c r="Y37" s="172" t="s">
        <v>115</v>
      </c>
      <c r="Z37" s="148"/>
      <c r="AA37" s="148"/>
      <c r="AB37" s="148"/>
      <c r="AC37" s="148"/>
      <c r="AD37" s="148"/>
      <c r="AE37" s="148"/>
      <c r="AF37" s="148"/>
      <c r="AG37" s="148" t="s">
        <v>116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258" t="s">
        <v>150</v>
      </c>
      <c r="D38" s="259"/>
      <c r="E38" s="259"/>
      <c r="F38" s="259"/>
      <c r="G38" s="259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117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59" t="s">
        <v>107</v>
      </c>
      <c r="B39" s="160" t="s">
        <v>75</v>
      </c>
      <c r="C39" s="181" t="s">
        <v>76</v>
      </c>
      <c r="D39" s="161"/>
      <c r="E39" s="162"/>
      <c r="F39" s="163"/>
      <c r="G39" s="163">
        <f>SUMIF(AG40:AG68,"&lt;&gt;NOR",G40:G68)</f>
        <v>0</v>
      </c>
      <c r="H39" s="163"/>
      <c r="I39" s="163">
        <f>SUM(I40:I68)</f>
        <v>0</v>
      </c>
      <c r="J39" s="163"/>
      <c r="K39" s="163">
        <f>SUM(K40:K68)</f>
        <v>0</v>
      </c>
      <c r="L39" s="163"/>
      <c r="M39" s="163">
        <f>SUM(M40:M68)</f>
        <v>0</v>
      </c>
      <c r="N39" s="162"/>
      <c r="O39" s="162">
        <f>SUM(O40:O68)</f>
        <v>0</v>
      </c>
      <c r="P39" s="162"/>
      <c r="Q39" s="162">
        <f>SUM(Q40:Q68)</f>
        <v>0</v>
      </c>
      <c r="R39" s="163"/>
      <c r="S39" s="163"/>
      <c r="T39" s="163"/>
      <c r="U39" s="163"/>
      <c r="V39" s="163">
        <f>SUM(V40:V68)</f>
        <v>0</v>
      </c>
      <c r="W39" s="163"/>
      <c r="X39" s="163"/>
      <c r="Y39" s="164"/>
      <c r="AG39" t="s">
        <v>108</v>
      </c>
    </row>
    <row r="40" spans="1:60" outlineLevel="1" x14ac:dyDescent="0.2">
      <c r="A40" s="166">
        <v>16</v>
      </c>
      <c r="B40" s="167" t="s">
        <v>151</v>
      </c>
      <c r="C40" s="182" t="s">
        <v>212</v>
      </c>
      <c r="D40" s="168" t="s">
        <v>111</v>
      </c>
      <c r="E40" s="169">
        <v>1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71"/>
      <c r="S40" s="171" t="s">
        <v>112</v>
      </c>
      <c r="T40" s="171" t="s">
        <v>113</v>
      </c>
      <c r="U40" s="171">
        <v>0</v>
      </c>
      <c r="V40" s="171">
        <f>ROUND(E40*U40,2)</f>
        <v>0</v>
      </c>
      <c r="W40" s="171"/>
      <c r="X40" s="171" t="s">
        <v>114</v>
      </c>
      <c r="Y40" s="172" t="s">
        <v>115</v>
      </c>
      <c r="Z40" s="148"/>
      <c r="AA40" s="148"/>
      <c r="AB40" s="148"/>
      <c r="AC40" s="148"/>
      <c r="AD40" s="148"/>
      <c r="AE40" s="148"/>
      <c r="AF40" s="148"/>
      <c r="AG40" s="148" t="s">
        <v>116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2" x14ac:dyDescent="0.2">
      <c r="A41" s="155"/>
      <c r="B41" s="156"/>
      <c r="C41" s="258" t="s">
        <v>213</v>
      </c>
      <c r="D41" s="259"/>
      <c r="E41" s="259"/>
      <c r="F41" s="259"/>
      <c r="G41" s="259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117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3" t="str">
        <f>C41</f>
        <v>skříň vysoká šatní s odkládací policí a šatní tyčí - rozměr 80*60*180cm, provedení LTD tl.18 mm s ABS hranou, spoje kolíkové lepené, kovové rektifikační patky seřiditelné z vnitřního prostoru, úchytky kovové</v>
      </c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6">
        <v>17</v>
      </c>
      <c r="B42" s="167" t="s">
        <v>152</v>
      </c>
      <c r="C42" s="182" t="s">
        <v>214</v>
      </c>
      <c r="D42" s="168" t="s">
        <v>111</v>
      </c>
      <c r="E42" s="169">
        <v>1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9">
        <v>0</v>
      </c>
      <c r="O42" s="169">
        <f>ROUND(E42*N42,2)</f>
        <v>0</v>
      </c>
      <c r="P42" s="169">
        <v>0</v>
      </c>
      <c r="Q42" s="169">
        <f>ROUND(E42*P42,2)</f>
        <v>0</v>
      </c>
      <c r="R42" s="171"/>
      <c r="S42" s="171" t="s">
        <v>112</v>
      </c>
      <c r="T42" s="171" t="s">
        <v>113</v>
      </c>
      <c r="U42" s="171">
        <v>0</v>
      </c>
      <c r="V42" s="171">
        <f>ROUND(E42*U42,2)</f>
        <v>0</v>
      </c>
      <c r="W42" s="171"/>
      <c r="X42" s="171" t="s">
        <v>114</v>
      </c>
      <c r="Y42" s="172" t="s">
        <v>115</v>
      </c>
      <c r="Z42" s="148"/>
      <c r="AA42" s="148"/>
      <c r="AB42" s="148"/>
      <c r="AC42" s="148"/>
      <c r="AD42" s="148"/>
      <c r="AE42" s="148"/>
      <c r="AF42" s="148"/>
      <c r="AG42" s="148" t="s">
        <v>116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2" x14ac:dyDescent="0.2">
      <c r="A43" s="155"/>
      <c r="B43" s="156"/>
      <c r="C43" s="258" t="s">
        <v>215</v>
      </c>
      <c r="D43" s="259"/>
      <c r="E43" s="259"/>
      <c r="F43" s="259"/>
      <c r="G43" s="259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117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3" t="str">
        <f>C43</f>
        <v>skříň vysoká policová se spodními (3/5) plnými dvířky a horními prosklenými dvířky - rozměr 80*40*180cm, provedení LTD tl.18 mm s ABS hranou, spoje kolíkové lepené, kovové rektifikační patky seřiditelné z vnitřního prostoru, bezpečnostní sklo kalené, úchytky kovové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6">
        <v>18</v>
      </c>
      <c r="B44" s="167" t="s">
        <v>153</v>
      </c>
      <c r="C44" s="182" t="s">
        <v>216</v>
      </c>
      <c r="D44" s="168" t="s">
        <v>111</v>
      </c>
      <c r="E44" s="169">
        <v>1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71"/>
      <c r="S44" s="171" t="s">
        <v>112</v>
      </c>
      <c r="T44" s="171" t="s">
        <v>113</v>
      </c>
      <c r="U44" s="171">
        <v>0</v>
      </c>
      <c r="V44" s="171">
        <f>ROUND(E44*U44,2)</f>
        <v>0</v>
      </c>
      <c r="W44" s="171"/>
      <c r="X44" s="171" t="s">
        <v>114</v>
      </c>
      <c r="Y44" s="172" t="s">
        <v>115</v>
      </c>
      <c r="Z44" s="148"/>
      <c r="AA44" s="148"/>
      <c r="AB44" s="148"/>
      <c r="AC44" s="148"/>
      <c r="AD44" s="148"/>
      <c r="AE44" s="148"/>
      <c r="AF44" s="148"/>
      <c r="AG44" s="148" t="s">
        <v>116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2" x14ac:dyDescent="0.2">
      <c r="A45" s="155"/>
      <c r="B45" s="156"/>
      <c r="C45" s="258" t="s">
        <v>217</v>
      </c>
      <c r="D45" s="259"/>
      <c r="E45" s="259"/>
      <c r="F45" s="259"/>
      <c r="G45" s="259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117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73" t="str">
        <f>C45</f>
        <v>skříň vysoká policová se spodními plnými dvířky - rozměr 80*40*180cm, provedení LTD tl.18 mm s ABS hranou, spoje kolíkové lepené, kovové rektifikační patky seřiditelné z vnitřního prostoru, úchytky kovové</v>
      </c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6">
        <v>19</v>
      </c>
      <c r="B46" s="167" t="s">
        <v>154</v>
      </c>
      <c r="C46" s="182" t="s">
        <v>218</v>
      </c>
      <c r="D46" s="168" t="s">
        <v>111</v>
      </c>
      <c r="E46" s="169">
        <v>1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9">
        <v>0</v>
      </c>
      <c r="O46" s="169">
        <f>ROUND(E46*N46,2)</f>
        <v>0</v>
      </c>
      <c r="P46" s="169">
        <v>0</v>
      </c>
      <c r="Q46" s="169">
        <f>ROUND(E46*P46,2)</f>
        <v>0</v>
      </c>
      <c r="R46" s="171"/>
      <c r="S46" s="171" t="s">
        <v>112</v>
      </c>
      <c r="T46" s="171" t="s">
        <v>113</v>
      </c>
      <c r="U46" s="171">
        <v>0</v>
      </c>
      <c r="V46" s="171">
        <f>ROUND(E46*U46,2)</f>
        <v>0</v>
      </c>
      <c r="W46" s="171"/>
      <c r="X46" s="171" t="s">
        <v>114</v>
      </c>
      <c r="Y46" s="172" t="s">
        <v>115</v>
      </c>
      <c r="Z46" s="148"/>
      <c r="AA46" s="148"/>
      <c r="AB46" s="148"/>
      <c r="AC46" s="148"/>
      <c r="AD46" s="148"/>
      <c r="AE46" s="148"/>
      <c r="AF46" s="148"/>
      <c r="AG46" s="148" t="s">
        <v>116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2" x14ac:dyDescent="0.2">
      <c r="A47" s="155"/>
      <c r="B47" s="156"/>
      <c r="C47" s="258" t="s">
        <v>219</v>
      </c>
      <c r="D47" s="259"/>
      <c r="E47" s="259"/>
      <c r="F47" s="259"/>
      <c r="G47" s="259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117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73" t="str">
        <f>C47</f>
        <v>stůl pod tiskárnu - rozměr 80*80*76cm, s 2 podvěsnými šuplíky, provedení LTD tl.18 mm s ABS hranou, úchytky kovové</v>
      </c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6">
        <v>20</v>
      </c>
      <c r="B48" s="167" t="s">
        <v>155</v>
      </c>
      <c r="C48" s="182" t="s">
        <v>220</v>
      </c>
      <c r="D48" s="168" t="s">
        <v>111</v>
      </c>
      <c r="E48" s="169">
        <v>4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69">
        <v>0</v>
      </c>
      <c r="O48" s="169">
        <f>ROUND(E48*N48,2)</f>
        <v>0</v>
      </c>
      <c r="P48" s="169">
        <v>0</v>
      </c>
      <c r="Q48" s="169">
        <f>ROUND(E48*P48,2)</f>
        <v>0</v>
      </c>
      <c r="R48" s="171"/>
      <c r="S48" s="171" t="s">
        <v>112</v>
      </c>
      <c r="T48" s="171" t="s">
        <v>113</v>
      </c>
      <c r="U48" s="171">
        <v>0</v>
      </c>
      <c r="V48" s="171">
        <f>ROUND(E48*U48,2)</f>
        <v>0</v>
      </c>
      <c r="W48" s="171"/>
      <c r="X48" s="171" t="s">
        <v>114</v>
      </c>
      <c r="Y48" s="172" t="s">
        <v>115</v>
      </c>
      <c r="Z48" s="148"/>
      <c r="AA48" s="148"/>
      <c r="AB48" s="148"/>
      <c r="AC48" s="148"/>
      <c r="AD48" s="148"/>
      <c r="AE48" s="148"/>
      <c r="AF48" s="148"/>
      <c r="AG48" s="148" t="s">
        <v>116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258" t="s">
        <v>221</v>
      </c>
      <c r="D49" s="259"/>
      <c r="E49" s="259"/>
      <c r="F49" s="259"/>
      <c r="G49" s="259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117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6">
        <v>21</v>
      </c>
      <c r="B50" s="167" t="s">
        <v>156</v>
      </c>
      <c r="C50" s="182" t="s">
        <v>222</v>
      </c>
      <c r="D50" s="168" t="s">
        <v>111</v>
      </c>
      <c r="E50" s="169">
        <v>4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69">
        <v>0</v>
      </c>
      <c r="O50" s="169">
        <f>ROUND(E50*N50,2)</f>
        <v>0</v>
      </c>
      <c r="P50" s="169">
        <v>0</v>
      </c>
      <c r="Q50" s="169">
        <f>ROUND(E50*P50,2)</f>
        <v>0</v>
      </c>
      <c r="R50" s="171"/>
      <c r="S50" s="171" t="s">
        <v>112</v>
      </c>
      <c r="T50" s="171" t="s">
        <v>113</v>
      </c>
      <c r="U50" s="171">
        <v>0</v>
      </c>
      <c r="V50" s="171">
        <f>ROUND(E50*U50,2)</f>
        <v>0</v>
      </c>
      <c r="W50" s="171"/>
      <c r="X50" s="171" t="s">
        <v>114</v>
      </c>
      <c r="Y50" s="172" t="s">
        <v>115</v>
      </c>
      <c r="Z50" s="148"/>
      <c r="AA50" s="148"/>
      <c r="AB50" s="148"/>
      <c r="AC50" s="148"/>
      <c r="AD50" s="148"/>
      <c r="AE50" s="148"/>
      <c r="AF50" s="148"/>
      <c r="AG50" s="148" t="s">
        <v>116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58" t="s">
        <v>223</v>
      </c>
      <c r="D51" s="259"/>
      <c r="E51" s="259"/>
      <c r="F51" s="259"/>
      <c r="G51" s="259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117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73" t="str">
        <f>C51</f>
        <v>4zásuvkový mobilní kontejner bez zámku - rozměr 43*55*69cm, provedení LTD tl.18 mm s ABS hranou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6">
        <v>22</v>
      </c>
      <c r="B52" s="167" t="s">
        <v>157</v>
      </c>
      <c r="C52" s="182" t="s">
        <v>224</v>
      </c>
      <c r="D52" s="168" t="s">
        <v>111</v>
      </c>
      <c r="E52" s="169">
        <v>4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71"/>
      <c r="S52" s="171" t="s">
        <v>112</v>
      </c>
      <c r="T52" s="171" t="s">
        <v>113</v>
      </c>
      <c r="U52" s="171">
        <v>0</v>
      </c>
      <c r="V52" s="171">
        <f>ROUND(E52*U52,2)</f>
        <v>0</v>
      </c>
      <c r="W52" s="171"/>
      <c r="X52" s="171" t="s">
        <v>114</v>
      </c>
      <c r="Y52" s="172" t="s">
        <v>115</v>
      </c>
      <c r="Z52" s="148"/>
      <c r="AA52" s="148"/>
      <c r="AB52" s="148"/>
      <c r="AC52" s="148"/>
      <c r="AD52" s="148"/>
      <c r="AE52" s="148"/>
      <c r="AF52" s="148"/>
      <c r="AG52" s="148" t="s">
        <v>116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258" t="s">
        <v>158</v>
      </c>
      <c r="D53" s="259"/>
      <c r="E53" s="259"/>
      <c r="F53" s="259"/>
      <c r="G53" s="259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117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6">
        <v>23</v>
      </c>
      <c r="B54" s="167" t="s">
        <v>159</v>
      </c>
      <c r="C54" s="182" t="s">
        <v>225</v>
      </c>
      <c r="D54" s="168" t="s">
        <v>111</v>
      </c>
      <c r="E54" s="169">
        <v>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71"/>
      <c r="S54" s="171" t="s">
        <v>112</v>
      </c>
      <c r="T54" s="171" t="s">
        <v>113</v>
      </c>
      <c r="U54" s="171">
        <v>0</v>
      </c>
      <c r="V54" s="171">
        <f>ROUND(E54*U54,2)</f>
        <v>0</v>
      </c>
      <c r="W54" s="171"/>
      <c r="X54" s="171" t="s">
        <v>114</v>
      </c>
      <c r="Y54" s="172" t="s">
        <v>115</v>
      </c>
      <c r="Z54" s="148"/>
      <c r="AA54" s="148"/>
      <c r="AB54" s="148"/>
      <c r="AC54" s="148"/>
      <c r="AD54" s="148"/>
      <c r="AE54" s="148"/>
      <c r="AF54" s="148"/>
      <c r="AG54" s="148" t="s">
        <v>116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58" t="s">
        <v>160</v>
      </c>
      <c r="D55" s="259"/>
      <c r="E55" s="259"/>
      <c r="F55" s="259"/>
      <c r="G55" s="259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117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6">
        <v>24</v>
      </c>
      <c r="B56" s="167" t="s">
        <v>161</v>
      </c>
      <c r="C56" s="182" t="s">
        <v>226</v>
      </c>
      <c r="D56" s="168" t="s">
        <v>111</v>
      </c>
      <c r="E56" s="169">
        <v>4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71"/>
      <c r="S56" s="171" t="s">
        <v>112</v>
      </c>
      <c r="T56" s="171" t="s">
        <v>113</v>
      </c>
      <c r="U56" s="171">
        <v>0</v>
      </c>
      <c r="V56" s="171">
        <f>ROUND(E56*U56,2)</f>
        <v>0</v>
      </c>
      <c r="W56" s="171"/>
      <c r="X56" s="171" t="s">
        <v>114</v>
      </c>
      <c r="Y56" s="172" t="s">
        <v>115</v>
      </c>
      <c r="Z56" s="148"/>
      <c r="AA56" s="148"/>
      <c r="AB56" s="148"/>
      <c r="AC56" s="148"/>
      <c r="AD56" s="148"/>
      <c r="AE56" s="148"/>
      <c r="AF56" s="148"/>
      <c r="AG56" s="148" t="s">
        <v>116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2" x14ac:dyDescent="0.2">
      <c r="A57" s="155"/>
      <c r="B57" s="156"/>
      <c r="C57" s="258" t="s">
        <v>162</v>
      </c>
      <c r="D57" s="259"/>
      <c r="E57" s="259"/>
      <c r="F57" s="259"/>
      <c r="G57" s="259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117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73" t="str">
        <f>C57</f>
        <v>rozměr 100*100 cm, korek tl. 3mm, podklad hobra tl.12mm, hliníkový rám s plastovými rohy, universální zadní kotvení pro zavěšení vodorovné i svislé</v>
      </c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6">
        <v>25</v>
      </c>
      <c r="B58" s="167" t="s">
        <v>163</v>
      </c>
      <c r="C58" s="182" t="s">
        <v>227</v>
      </c>
      <c r="D58" s="168" t="s">
        <v>111</v>
      </c>
      <c r="E58" s="169">
        <v>4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9">
        <v>0</v>
      </c>
      <c r="O58" s="169">
        <f>ROUND(E58*N58,2)</f>
        <v>0</v>
      </c>
      <c r="P58" s="169">
        <v>0</v>
      </c>
      <c r="Q58" s="169">
        <f>ROUND(E58*P58,2)</f>
        <v>0</v>
      </c>
      <c r="R58" s="171"/>
      <c r="S58" s="171" t="s">
        <v>112</v>
      </c>
      <c r="T58" s="171" t="s">
        <v>113</v>
      </c>
      <c r="U58" s="171">
        <v>0</v>
      </c>
      <c r="V58" s="171">
        <f>ROUND(E58*U58,2)</f>
        <v>0</v>
      </c>
      <c r="W58" s="171"/>
      <c r="X58" s="171" t="s">
        <v>114</v>
      </c>
      <c r="Y58" s="172" t="s">
        <v>115</v>
      </c>
      <c r="Z58" s="148"/>
      <c r="AA58" s="148"/>
      <c r="AB58" s="148"/>
      <c r="AC58" s="148"/>
      <c r="AD58" s="148"/>
      <c r="AE58" s="148"/>
      <c r="AF58" s="148"/>
      <c r="AG58" s="148" t="s">
        <v>116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2" x14ac:dyDescent="0.2">
      <c r="A59" s="155"/>
      <c r="B59" s="156"/>
      <c r="C59" s="258" t="s">
        <v>164</v>
      </c>
      <c r="D59" s="259"/>
      <c r="E59" s="259"/>
      <c r="F59" s="259"/>
      <c r="G59" s="259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117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3" t="str">
        <f>C59</f>
        <v>svýškově nastavitelným opěrákem,  podhlavník, područky, provedení synchro, čalouněný sedák a opěrák, nylonový černý kříž s kolečky, nosnost 130 kg</v>
      </c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4">
        <v>26</v>
      </c>
      <c r="B60" s="175" t="s">
        <v>165</v>
      </c>
      <c r="C60" s="183" t="s">
        <v>166</v>
      </c>
      <c r="D60" s="176" t="s">
        <v>167</v>
      </c>
      <c r="E60" s="177">
        <v>2</v>
      </c>
      <c r="F60" s="178"/>
      <c r="G60" s="179">
        <f t="shared" ref="G60:G67" si="0">ROUND(E60*F60,2)</f>
        <v>0</v>
      </c>
      <c r="H60" s="178"/>
      <c r="I60" s="179">
        <f t="shared" ref="I60:I67" si="1">ROUND(E60*H60,2)</f>
        <v>0</v>
      </c>
      <c r="J60" s="178"/>
      <c r="K60" s="179">
        <f t="shared" ref="K60:K67" si="2">ROUND(E60*J60,2)</f>
        <v>0</v>
      </c>
      <c r="L60" s="179">
        <v>21</v>
      </c>
      <c r="M60" s="179">
        <f t="shared" ref="M60:M67" si="3">G60*(1+L60/100)</f>
        <v>0</v>
      </c>
      <c r="N60" s="177">
        <v>0</v>
      </c>
      <c r="O60" s="177">
        <f t="shared" ref="O60:O67" si="4">ROUND(E60*N60,2)</f>
        <v>0</v>
      </c>
      <c r="P60" s="177">
        <v>0</v>
      </c>
      <c r="Q60" s="177">
        <f t="shared" ref="Q60:Q67" si="5">ROUND(E60*P60,2)</f>
        <v>0</v>
      </c>
      <c r="R60" s="179"/>
      <c r="S60" s="179" t="s">
        <v>112</v>
      </c>
      <c r="T60" s="179" t="s">
        <v>113</v>
      </c>
      <c r="U60" s="179">
        <v>0</v>
      </c>
      <c r="V60" s="179">
        <f t="shared" ref="V60:V67" si="6">ROUND(E60*U60,2)</f>
        <v>0</v>
      </c>
      <c r="W60" s="179"/>
      <c r="X60" s="179" t="s">
        <v>114</v>
      </c>
      <c r="Y60" s="180" t="s">
        <v>115</v>
      </c>
      <c r="Z60" s="148"/>
      <c r="AA60" s="148"/>
      <c r="AB60" s="148"/>
      <c r="AC60" s="148"/>
      <c r="AD60" s="148"/>
      <c r="AE60" s="148"/>
      <c r="AF60" s="148"/>
      <c r="AG60" s="148" t="s">
        <v>116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74">
        <v>27</v>
      </c>
      <c r="B61" s="175" t="s">
        <v>168</v>
      </c>
      <c r="C61" s="183" t="s">
        <v>169</v>
      </c>
      <c r="D61" s="176" t="s">
        <v>167</v>
      </c>
      <c r="E61" s="177">
        <v>1</v>
      </c>
      <c r="F61" s="178"/>
      <c r="G61" s="179">
        <f t="shared" si="0"/>
        <v>0</v>
      </c>
      <c r="H61" s="178"/>
      <c r="I61" s="179">
        <f t="shared" si="1"/>
        <v>0</v>
      </c>
      <c r="J61" s="178"/>
      <c r="K61" s="179">
        <f t="shared" si="2"/>
        <v>0</v>
      </c>
      <c r="L61" s="179">
        <v>21</v>
      </c>
      <c r="M61" s="179">
        <f t="shared" si="3"/>
        <v>0</v>
      </c>
      <c r="N61" s="177">
        <v>0</v>
      </c>
      <c r="O61" s="177">
        <f t="shared" si="4"/>
        <v>0</v>
      </c>
      <c r="P61" s="177">
        <v>0</v>
      </c>
      <c r="Q61" s="177">
        <f t="shared" si="5"/>
        <v>0</v>
      </c>
      <c r="R61" s="179"/>
      <c r="S61" s="179" t="s">
        <v>112</v>
      </c>
      <c r="T61" s="179" t="s">
        <v>113</v>
      </c>
      <c r="U61" s="179">
        <v>0</v>
      </c>
      <c r="V61" s="179">
        <f t="shared" si="6"/>
        <v>0</v>
      </c>
      <c r="W61" s="179"/>
      <c r="X61" s="179" t="s">
        <v>114</v>
      </c>
      <c r="Y61" s="180" t="s">
        <v>115</v>
      </c>
      <c r="Z61" s="148"/>
      <c r="AA61" s="148"/>
      <c r="AB61" s="148"/>
      <c r="AC61" s="148"/>
      <c r="AD61" s="148"/>
      <c r="AE61" s="148"/>
      <c r="AF61" s="148"/>
      <c r="AG61" s="148" t="s">
        <v>116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4">
        <v>28</v>
      </c>
      <c r="B62" s="175" t="s">
        <v>170</v>
      </c>
      <c r="C62" s="183" t="s">
        <v>171</v>
      </c>
      <c r="D62" s="176" t="s">
        <v>167</v>
      </c>
      <c r="E62" s="177">
        <v>1</v>
      </c>
      <c r="F62" s="178"/>
      <c r="G62" s="179">
        <f t="shared" si="0"/>
        <v>0</v>
      </c>
      <c r="H62" s="178"/>
      <c r="I62" s="179">
        <f t="shared" si="1"/>
        <v>0</v>
      </c>
      <c r="J62" s="178"/>
      <c r="K62" s="179">
        <f t="shared" si="2"/>
        <v>0</v>
      </c>
      <c r="L62" s="179">
        <v>21</v>
      </c>
      <c r="M62" s="179">
        <f t="shared" si="3"/>
        <v>0</v>
      </c>
      <c r="N62" s="177">
        <v>0</v>
      </c>
      <c r="O62" s="177">
        <f t="shared" si="4"/>
        <v>0</v>
      </c>
      <c r="P62" s="177">
        <v>0</v>
      </c>
      <c r="Q62" s="177">
        <f t="shared" si="5"/>
        <v>0</v>
      </c>
      <c r="R62" s="179"/>
      <c r="S62" s="179" t="s">
        <v>112</v>
      </c>
      <c r="T62" s="179" t="s">
        <v>113</v>
      </c>
      <c r="U62" s="179">
        <v>0</v>
      </c>
      <c r="V62" s="179">
        <f t="shared" si="6"/>
        <v>0</v>
      </c>
      <c r="W62" s="179"/>
      <c r="X62" s="179" t="s">
        <v>114</v>
      </c>
      <c r="Y62" s="180" t="s">
        <v>115</v>
      </c>
      <c r="Z62" s="148"/>
      <c r="AA62" s="148"/>
      <c r="AB62" s="148"/>
      <c r="AC62" s="148"/>
      <c r="AD62" s="148"/>
      <c r="AE62" s="148"/>
      <c r="AF62" s="148"/>
      <c r="AG62" s="148" t="s">
        <v>116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29</v>
      </c>
      <c r="B63" s="175" t="s">
        <v>172</v>
      </c>
      <c r="C63" s="183" t="s">
        <v>173</v>
      </c>
      <c r="D63" s="176" t="s">
        <v>167</v>
      </c>
      <c r="E63" s="177">
        <v>1</v>
      </c>
      <c r="F63" s="178"/>
      <c r="G63" s="179">
        <f t="shared" si="0"/>
        <v>0</v>
      </c>
      <c r="H63" s="178"/>
      <c r="I63" s="179">
        <f t="shared" si="1"/>
        <v>0</v>
      </c>
      <c r="J63" s="178"/>
      <c r="K63" s="179">
        <f t="shared" si="2"/>
        <v>0</v>
      </c>
      <c r="L63" s="179">
        <v>21</v>
      </c>
      <c r="M63" s="179">
        <f t="shared" si="3"/>
        <v>0</v>
      </c>
      <c r="N63" s="177">
        <v>0</v>
      </c>
      <c r="O63" s="177">
        <f t="shared" si="4"/>
        <v>0</v>
      </c>
      <c r="P63" s="177">
        <v>0</v>
      </c>
      <c r="Q63" s="177">
        <f t="shared" si="5"/>
        <v>0</v>
      </c>
      <c r="R63" s="179"/>
      <c r="S63" s="179" t="s">
        <v>112</v>
      </c>
      <c r="T63" s="179" t="s">
        <v>113</v>
      </c>
      <c r="U63" s="179">
        <v>0</v>
      </c>
      <c r="V63" s="179">
        <f t="shared" si="6"/>
        <v>0</v>
      </c>
      <c r="W63" s="179"/>
      <c r="X63" s="179" t="s">
        <v>114</v>
      </c>
      <c r="Y63" s="180" t="s">
        <v>115</v>
      </c>
      <c r="Z63" s="148"/>
      <c r="AA63" s="148"/>
      <c r="AB63" s="148"/>
      <c r="AC63" s="148"/>
      <c r="AD63" s="148"/>
      <c r="AE63" s="148"/>
      <c r="AF63" s="148"/>
      <c r="AG63" s="148" t="s">
        <v>116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30</v>
      </c>
      <c r="B64" s="175" t="s">
        <v>174</v>
      </c>
      <c r="C64" s="183" t="s">
        <v>175</v>
      </c>
      <c r="D64" s="176" t="s">
        <v>167</v>
      </c>
      <c r="E64" s="177">
        <v>1</v>
      </c>
      <c r="F64" s="178"/>
      <c r="G64" s="179">
        <f t="shared" si="0"/>
        <v>0</v>
      </c>
      <c r="H64" s="178"/>
      <c r="I64" s="179">
        <f t="shared" si="1"/>
        <v>0</v>
      </c>
      <c r="J64" s="178"/>
      <c r="K64" s="179">
        <f t="shared" si="2"/>
        <v>0</v>
      </c>
      <c r="L64" s="179">
        <v>21</v>
      </c>
      <c r="M64" s="179">
        <f t="shared" si="3"/>
        <v>0</v>
      </c>
      <c r="N64" s="177">
        <v>0</v>
      </c>
      <c r="O64" s="177">
        <f t="shared" si="4"/>
        <v>0</v>
      </c>
      <c r="P64" s="177">
        <v>0</v>
      </c>
      <c r="Q64" s="177">
        <f t="shared" si="5"/>
        <v>0</v>
      </c>
      <c r="R64" s="179"/>
      <c r="S64" s="179" t="s">
        <v>112</v>
      </c>
      <c r="T64" s="179" t="s">
        <v>113</v>
      </c>
      <c r="U64" s="179">
        <v>0</v>
      </c>
      <c r="V64" s="179">
        <f t="shared" si="6"/>
        <v>0</v>
      </c>
      <c r="W64" s="179"/>
      <c r="X64" s="179" t="s">
        <v>114</v>
      </c>
      <c r="Y64" s="180" t="s">
        <v>115</v>
      </c>
      <c r="Z64" s="148"/>
      <c r="AA64" s="148"/>
      <c r="AB64" s="148"/>
      <c r="AC64" s="148"/>
      <c r="AD64" s="148"/>
      <c r="AE64" s="148"/>
      <c r="AF64" s="148"/>
      <c r="AG64" s="148" t="s">
        <v>116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31</v>
      </c>
      <c r="B65" s="175" t="s">
        <v>176</v>
      </c>
      <c r="C65" s="183" t="s">
        <v>177</v>
      </c>
      <c r="D65" s="176" t="s">
        <v>167</v>
      </c>
      <c r="E65" s="177">
        <v>1</v>
      </c>
      <c r="F65" s="178"/>
      <c r="G65" s="179">
        <f t="shared" si="0"/>
        <v>0</v>
      </c>
      <c r="H65" s="178"/>
      <c r="I65" s="179">
        <f t="shared" si="1"/>
        <v>0</v>
      </c>
      <c r="J65" s="178"/>
      <c r="K65" s="179">
        <f t="shared" si="2"/>
        <v>0</v>
      </c>
      <c r="L65" s="179">
        <v>21</v>
      </c>
      <c r="M65" s="179">
        <f t="shared" si="3"/>
        <v>0</v>
      </c>
      <c r="N65" s="177">
        <v>0</v>
      </c>
      <c r="O65" s="177">
        <f t="shared" si="4"/>
        <v>0</v>
      </c>
      <c r="P65" s="177">
        <v>0</v>
      </c>
      <c r="Q65" s="177">
        <f t="shared" si="5"/>
        <v>0</v>
      </c>
      <c r="R65" s="179"/>
      <c r="S65" s="179" t="s">
        <v>112</v>
      </c>
      <c r="T65" s="179" t="s">
        <v>113</v>
      </c>
      <c r="U65" s="179">
        <v>0</v>
      </c>
      <c r="V65" s="179">
        <f t="shared" si="6"/>
        <v>0</v>
      </c>
      <c r="W65" s="179"/>
      <c r="X65" s="179" t="s">
        <v>114</v>
      </c>
      <c r="Y65" s="180" t="s">
        <v>115</v>
      </c>
      <c r="Z65" s="148"/>
      <c r="AA65" s="148"/>
      <c r="AB65" s="148"/>
      <c r="AC65" s="148"/>
      <c r="AD65" s="148"/>
      <c r="AE65" s="148"/>
      <c r="AF65" s="148"/>
      <c r="AG65" s="148" t="s">
        <v>116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32</v>
      </c>
      <c r="B66" s="175" t="s">
        <v>178</v>
      </c>
      <c r="C66" s="183" t="s">
        <v>179</v>
      </c>
      <c r="D66" s="176" t="s">
        <v>167</v>
      </c>
      <c r="E66" s="177">
        <v>1</v>
      </c>
      <c r="F66" s="178"/>
      <c r="G66" s="179">
        <f t="shared" si="0"/>
        <v>0</v>
      </c>
      <c r="H66" s="178"/>
      <c r="I66" s="179">
        <f t="shared" si="1"/>
        <v>0</v>
      </c>
      <c r="J66" s="178"/>
      <c r="K66" s="179">
        <f t="shared" si="2"/>
        <v>0</v>
      </c>
      <c r="L66" s="179">
        <v>21</v>
      </c>
      <c r="M66" s="179">
        <f t="shared" si="3"/>
        <v>0</v>
      </c>
      <c r="N66" s="177">
        <v>0</v>
      </c>
      <c r="O66" s="177">
        <f t="shared" si="4"/>
        <v>0</v>
      </c>
      <c r="P66" s="177">
        <v>0</v>
      </c>
      <c r="Q66" s="177">
        <f t="shared" si="5"/>
        <v>0</v>
      </c>
      <c r="R66" s="179"/>
      <c r="S66" s="179" t="s">
        <v>112</v>
      </c>
      <c r="T66" s="179" t="s">
        <v>113</v>
      </c>
      <c r="U66" s="179">
        <v>0</v>
      </c>
      <c r="V66" s="179">
        <f t="shared" si="6"/>
        <v>0</v>
      </c>
      <c r="W66" s="179"/>
      <c r="X66" s="179" t="s">
        <v>114</v>
      </c>
      <c r="Y66" s="180" t="s">
        <v>115</v>
      </c>
      <c r="Z66" s="148"/>
      <c r="AA66" s="148"/>
      <c r="AB66" s="148"/>
      <c r="AC66" s="148"/>
      <c r="AD66" s="148"/>
      <c r="AE66" s="148"/>
      <c r="AF66" s="148"/>
      <c r="AG66" s="148" t="s">
        <v>116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6">
        <v>33</v>
      </c>
      <c r="B67" s="167" t="s">
        <v>180</v>
      </c>
      <c r="C67" s="182" t="s">
        <v>181</v>
      </c>
      <c r="D67" s="168" t="s">
        <v>111</v>
      </c>
      <c r="E67" s="169">
        <v>1</v>
      </c>
      <c r="F67" s="170"/>
      <c r="G67" s="171">
        <f t="shared" si="0"/>
        <v>0</v>
      </c>
      <c r="H67" s="170"/>
      <c r="I67" s="171">
        <f t="shared" si="1"/>
        <v>0</v>
      </c>
      <c r="J67" s="170"/>
      <c r="K67" s="171">
        <f t="shared" si="2"/>
        <v>0</v>
      </c>
      <c r="L67" s="171">
        <v>21</v>
      </c>
      <c r="M67" s="171">
        <f t="shared" si="3"/>
        <v>0</v>
      </c>
      <c r="N67" s="169">
        <v>0</v>
      </c>
      <c r="O67" s="169">
        <f t="shared" si="4"/>
        <v>0</v>
      </c>
      <c r="P67" s="169">
        <v>0</v>
      </c>
      <c r="Q67" s="169">
        <f t="shared" si="5"/>
        <v>0</v>
      </c>
      <c r="R67" s="171"/>
      <c r="S67" s="171" t="s">
        <v>112</v>
      </c>
      <c r="T67" s="171" t="s">
        <v>113</v>
      </c>
      <c r="U67" s="171">
        <v>0</v>
      </c>
      <c r="V67" s="171">
        <f t="shared" si="6"/>
        <v>0</v>
      </c>
      <c r="W67" s="171"/>
      <c r="X67" s="171" t="s">
        <v>114</v>
      </c>
      <c r="Y67" s="172" t="s">
        <v>115</v>
      </c>
      <c r="Z67" s="148"/>
      <c r="AA67" s="148"/>
      <c r="AB67" s="148"/>
      <c r="AC67" s="148"/>
      <c r="AD67" s="148"/>
      <c r="AE67" s="148"/>
      <c r="AF67" s="148"/>
      <c r="AG67" s="148" t="s">
        <v>116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58" t="s">
        <v>182</v>
      </c>
      <c r="D68" s="259"/>
      <c r="E68" s="259"/>
      <c r="F68" s="259"/>
      <c r="G68" s="259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117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59" t="s">
        <v>107</v>
      </c>
      <c r="B69" s="160" t="s">
        <v>77</v>
      </c>
      <c r="C69" s="181" t="s">
        <v>78</v>
      </c>
      <c r="D69" s="161"/>
      <c r="E69" s="162"/>
      <c r="F69" s="163"/>
      <c r="G69" s="163">
        <f>SUMIF(AG70:AG72,"&lt;&gt;NOR",G70:G72)</f>
        <v>0</v>
      </c>
      <c r="H69" s="163"/>
      <c r="I69" s="163">
        <f>SUM(I70:I72)</f>
        <v>0</v>
      </c>
      <c r="J69" s="163"/>
      <c r="K69" s="163">
        <f>SUM(K70:K72)</f>
        <v>0</v>
      </c>
      <c r="L69" s="163"/>
      <c r="M69" s="163">
        <f>SUM(M70:M72)</f>
        <v>0</v>
      </c>
      <c r="N69" s="162"/>
      <c r="O69" s="162">
        <f>SUM(O70:O72)</f>
        <v>0</v>
      </c>
      <c r="P69" s="162"/>
      <c r="Q69" s="162">
        <f>SUM(Q70:Q72)</f>
        <v>0</v>
      </c>
      <c r="R69" s="163"/>
      <c r="S69" s="163"/>
      <c r="T69" s="163"/>
      <c r="U69" s="163"/>
      <c r="V69" s="163">
        <f>SUM(V70:V72)</f>
        <v>0</v>
      </c>
      <c r="W69" s="163"/>
      <c r="X69" s="163"/>
      <c r="Y69" s="164"/>
      <c r="AG69" t="s">
        <v>108</v>
      </c>
    </row>
    <row r="70" spans="1:60" outlineLevel="1" x14ac:dyDescent="0.2">
      <c r="A70" s="174">
        <v>34</v>
      </c>
      <c r="B70" s="175" t="s">
        <v>183</v>
      </c>
      <c r="C70" s="183" t="s">
        <v>184</v>
      </c>
      <c r="D70" s="176" t="s">
        <v>167</v>
      </c>
      <c r="E70" s="177">
        <v>1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112</v>
      </c>
      <c r="T70" s="179" t="s">
        <v>113</v>
      </c>
      <c r="U70" s="179">
        <v>0</v>
      </c>
      <c r="V70" s="179">
        <f>ROUND(E70*U70,2)</f>
        <v>0</v>
      </c>
      <c r="W70" s="179"/>
      <c r="X70" s="179" t="s">
        <v>185</v>
      </c>
      <c r="Y70" s="180" t="s">
        <v>115</v>
      </c>
      <c r="Z70" s="148"/>
      <c r="AA70" s="148"/>
      <c r="AB70" s="148"/>
      <c r="AC70" s="148"/>
      <c r="AD70" s="148"/>
      <c r="AE70" s="148"/>
      <c r="AF70" s="148"/>
      <c r="AG70" s="148" t="s">
        <v>186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4">
        <v>35</v>
      </c>
      <c r="B71" s="175" t="s">
        <v>187</v>
      </c>
      <c r="C71" s="183" t="s">
        <v>188</v>
      </c>
      <c r="D71" s="176" t="s">
        <v>167</v>
      </c>
      <c r="E71" s="177">
        <v>1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112</v>
      </c>
      <c r="T71" s="179" t="s">
        <v>113</v>
      </c>
      <c r="U71" s="179">
        <v>0</v>
      </c>
      <c r="V71" s="179">
        <f>ROUND(E71*U71,2)</f>
        <v>0</v>
      </c>
      <c r="W71" s="179"/>
      <c r="X71" s="179" t="s">
        <v>185</v>
      </c>
      <c r="Y71" s="180" t="s">
        <v>115</v>
      </c>
      <c r="Z71" s="148"/>
      <c r="AA71" s="148"/>
      <c r="AB71" s="148"/>
      <c r="AC71" s="148"/>
      <c r="AD71" s="148"/>
      <c r="AE71" s="148"/>
      <c r="AF71" s="148"/>
      <c r="AG71" s="148" t="s">
        <v>186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36</v>
      </c>
      <c r="B72" s="175" t="s">
        <v>189</v>
      </c>
      <c r="C72" s="183" t="s">
        <v>228</v>
      </c>
      <c r="D72" s="176" t="s">
        <v>167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112</v>
      </c>
      <c r="T72" s="179" t="s">
        <v>113</v>
      </c>
      <c r="U72" s="179">
        <v>0</v>
      </c>
      <c r="V72" s="179">
        <f>ROUND(E72*U72,2)</f>
        <v>0</v>
      </c>
      <c r="W72" s="179"/>
      <c r="X72" s="179" t="s">
        <v>185</v>
      </c>
      <c r="Y72" s="180" t="s">
        <v>115</v>
      </c>
      <c r="Z72" s="148"/>
      <c r="AA72" s="148"/>
      <c r="AB72" s="148"/>
      <c r="AC72" s="148"/>
      <c r="AD72" s="148"/>
      <c r="AE72" s="148"/>
      <c r="AF72" s="148"/>
      <c r="AG72" s="148" t="s">
        <v>186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59" t="s">
        <v>107</v>
      </c>
      <c r="B73" s="160" t="s">
        <v>79</v>
      </c>
      <c r="C73" s="181" t="s">
        <v>30</v>
      </c>
      <c r="D73" s="161"/>
      <c r="E73" s="162"/>
      <c r="F73" s="163"/>
      <c r="G73" s="163">
        <f>SUMIF(AG74:AG77,"&lt;&gt;NOR",G74:G77)</f>
        <v>0</v>
      </c>
      <c r="H73" s="163"/>
      <c r="I73" s="163">
        <f>SUM(I74:I77)</f>
        <v>0</v>
      </c>
      <c r="J73" s="163"/>
      <c r="K73" s="163">
        <f>SUM(K74:K77)</f>
        <v>0</v>
      </c>
      <c r="L73" s="163"/>
      <c r="M73" s="163">
        <f>SUM(M74:M77)</f>
        <v>0</v>
      </c>
      <c r="N73" s="162"/>
      <c r="O73" s="162">
        <f>SUM(O74:O77)</f>
        <v>0</v>
      </c>
      <c r="P73" s="162"/>
      <c r="Q73" s="162">
        <f>SUM(Q74:Q77)</f>
        <v>0</v>
      </c>
      <c r="R73" s="163"/>
      <c r="S73" s="163"/>
      <c r="T73" s="163"/>
      <c r="U73" s="163"/>
      <c r="V73" s="163">
        <f>SUM(V74:V77)</f>
        <v>0</v>
      </c>
      <c r="W73" s="163"/>
      <c r="X73" s="163"/>
      <c r="Y73" s="164"/>
      <c r="AG73" t="s">
        <v>108</v>
      </c>
    </row>
    <row r="74" spans="1:60" outlineLevel="1" x14ac:dyDescent="0.2">
      <c r="A74" s="166">
        <v>37</v>
      </c>
      <c r="B74" s="167" t="s">
        <v>190</v>
      </c>
      <c r="C74" s="182" t="s">
        <v>191</v>
      </c>
      <c r="D74" s="168" t="s">
        <v>192</v>
      </c>
      <c r="E74" s="169">
        <v>1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0</v>
      </c>
      <c r="O74" s="169">
        <f>ROUND(E74*N74,2)</f>
        <v>0</v>
      </c>
      <c r="P74" s="169">
        <v>0</v>
      </c>
      <c r="Q74" s="169">
        <f>ROUND(E74*P74,2)</f>
        <v>0</v>
      </c>
      <c r="R74" s="171"/>
      <c r="S74" s="171" t="s">
        <v>112</v>
      </c>
      <c r="T74" s="171" t="s">
        <v>113</v>
      </c>
      <c r="U74" s="171">
        <v>0</v>
      </c>
      <c r="V74" s="171">
        <f>ROUND(E74*U74,2)</f>
        <v>0</v>
      </c>
      <c r="W74" s="171"/>
      <c r="X74" s="171" t="s">
        <v>193</v>
      </c>
      <c r="Y74" s="172" t="s">
        <v>115</v>
      </c>
      <c r="Z74" s="148"/>
      <c r="AA74" s="148"/>
      <c r="AB74" s="148"/>
      <c r="AC74" s="148"/>
      <c r="AD74" s="148"/>
      <c r="AE74" s="148"/>
      <c r="AF74" s="148"/>
      <c r="AG74" s="148" t="s">
        <v>194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33.75" outlineLevel="2" x14ac:dyDescent="0.2">
      <c r="A75" s="155"/>
      <c r="B75" s="156"/>
      <c r="C75" s="258" t="s">
        <v>195</v>
      </c>
      <c r="D75" s="259"/>
      <c r="E75" s="259"/>
      <c r="F75" s="259"/>
      <c r="G75" s="25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117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73" t="str">
        <f>C75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4">
        <v>38</v>
      </c>
      <c r="B76" s="175" t="s">
        <v>196</v>
      </c>
      <c r="C76" s="183" t="s">
        <v>197</v>
      </c>
      <c r="D76" s="176" t="s">
        <v>111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/>
      <c r="S76" s="179" t="s">
        <v>112</v>
      </c>
      <c r="T76" s="179" t="s">
        <v>113</v>
      </c>
      <c r="U76" s="179">
        <v>0</v>
      </c>
      <c r="V76" s="179">
        <f>ROUND(E76*U76,2)</f>
        <v>0</v>
      </c>
      <c r="W76" s="179"/>
      <c r="X76" s="179" t="s">
        <v>185</v>
      </c>
      <c r="Y76" s="180" t="s">
        <v>115</v>
      </c>
      <c r="Z76" s="148"/>
      <c r="AA76" s="148"/>
      <c r="AB76" s="148"/>
      <c r="AC76" s="148"/>
      <c r="AD76" s="148"/>
      <c r="AE76" s="148"/>
      <c r="AF76" s="148"/>
      <c r="AG76" s="148" t="s">
        <v>198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6">
        <v>39</v>
      </c>
      <c r="B77" s="167" t="s">
        <v>199</v>
      </c>
      <c r="C77" s="182" t="s">
        <v>200</v>
      </c>
      <c r="D77" s="168" t="s">
        <v>111</v>
      </c>
      <c r="E77" s="169">
        <v>1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9">
        <v>0</v>
      </c>
      <c r="O77" s="169">
        <f>ROUND(E77*N77,2)</f>
        <v>0</v>
      </c>
      <c r="P77" s="169">
        <v>0</v>
      </c>
      <c r="Q77" s="169">
        <f>ROUND(E77*P77,2)</f>
        <v>0</v>
      </c>
      <c r="R77" s="171"/>
      <c r="S77" s="171" t="s">
        <v>112</v>
      </c>
      <c r="T77" s="171" t="s">
        <v>113</v>
      </c>
      <c r="U77" s="171">
        <v>0</v>
      </c>
      <c r="V77" s="171">
        <f>ROUND(E77*U77,2)</f>
        <v>0</v>
      </c>
      <c r="W77" s="171"/>
      <c r="X77" s="171" t="s">
        <v>185</v>
      </c>
      <c r="Y77" s="172" t="s">
        <v>115</v>
      </c>
      <c r="Z77" s="148"/>
      <c r="AA77" s="148"/>
      <c r="AB77" s="148"/>
      <c r="AC77" s="148"/>
      <c r="AD77" s="148"/>
      <c r="AE77" s="148"/>
      <c r="AF77" s="148"/>
      <c r="AG77" s="148" t="s">
        <v>198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x14ac:dyDescent="0.2">
      <c r="A78" s="3"/>
      <c r="B78" s="4"/>
      <c r="C78" s="184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93</v>
      </c>
    </row>
    <row r="79" spans="1:60" x14ac:dyDescent="0.2">
      <c r="A79" s="151"/>
      <c r="B79" s="152" t="s">
        <v>31</v>
      </c>
      <c r="C79" s="185"/>
      <c r="D79" s="153"/>
      <c r="E79" s="154"/>
      <c r="F79" s="154"/>
      <c r="G79" s="165">
        <f>G8+G39+G69+G73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201</v>
      </c>
    </row>
    <row r="80" spans="1:60" x14ac:dyDescent="0.2">
      <c r="A80" s="3"/>
      <c r="B80" s="4"/>
      <c r="C80" s="18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4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44" t="s">
        <v>202</v>
      </c>
      <c r="B82" s="244"/>
      <c r="C82" s="245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46"/>
      <c r="B83" s="247"/>
      <c r="C83" s="248"/>
      <c r="D83" s="247"/>
      <c r="E83" s="247"/>
      <c r="F83" s="247"/>
      <c r="G83" s="249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G83" t="s">
        <v>203</v>
      </c>
    </row>
    <row r="84" spans="1:33" x14ac:dyDescent="0.2">
      <c r="A84" s="250"/>
      <c r="B84" s="251"/>
      <c r="C84" s="252"/>
      <c r="D84" s="251"/>
      <c r="E84" s="251"/>
      <c r="F84" s="251"/>
      <c r="G84" s="25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50"/>
      <c r="B85" s="251"/>
      <c r="C85" s="252"/>
      <c r="D85" s="251"/>
      <c r="E85" s="251"/>
      <c r="F85" s="251"/>
      <c r="G85" s="25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0"/>
      <c r="B86" s="251"/>
      <c r="C86" s="252"/>
      <c r="D86" s="251"/>
      <c r="E86" s="251"/>
      <c r="F86" s="251"/>
      <c r="G86" s="25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54"/>
      <c r="B87" s="255"/>
      <c r="C87" s="256"/>
      <c r="D87" s="255"/>
      <c r="E87" s="255"/>
      <c r="F87" s="255"/>
      <c r="G87" s="25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3"/>
      <c r="B88" s="4"/>
      <c r="C88" s="18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C89" s="186"/>
      <c r="D89" s="10"/>
      <c r="AG89" t="s">
        <v>204</v>
      </c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zBV03Lk+ROHF3OVfjsbHoifi3OL6j70fX7qlQP82H2a1hwO4lq5QK/FpbTa/ZcL+gM0GtucmHUTSJtdvqjkQQ==" saltValue="oprLEmnkPZPBH/+sIAPcew==" spinCount="100000" sheet="1" formatRows="0"/>
  <mergeCells count="33">
    <mergeCell ref="C68:G68"/>
    <mergeCell ref="C75:G75"/>
    <mergeCell ref="C49:G49"/>
    <mergeCell ref="C51:G51"/>
    <mergeCell ref="C55:G55"/>
    <mergeCell ref="C57:G57"/>
    <mergeCell ref="C59:G59"/>
    <mergeCell ref="C38:G38"/>
    <mergeCell ref="C41:G41"/>
    <mergeCell ref="C43:G43"/>
    <mergeCell ref="C45:G45"/>
    <mergeCell ref="C47:G47"/>
    <mergeCell ref="A1:G1"/>
    <mergeCell ref="C2:G2"/>
    <mergeCell ref="C3:G3"/>
    <mergeCell ref="C4:G4"/>
    <mergeCell ref="C18:G18"/>
    <mergeCell ref="A82:C82"/>
    <mergeCell ref="A83:G87"/>
    <mergeCell ref="C10:G10"/>
    <mergeCell ref="C12:G12"/>
    <mergeCell ref="C14:G14"/>
    <mergeCell ref="C16:G16"/>
    <mergeCell ref="C28:G28"/>
    <mergeCell ref="C20:G20"/>
    <mergeCell ref="C22:G22"/>
    <mergeCell ref="C24:G24"/>
    <mergeCell ref="C26:G26"/>
    <mergeCell ref="C53:G53"/>
    <mergeCell ref="C30:G30"/>
    <mergeCell ref="C32:G32"/>
    <mergeCell ref="C34:G34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Kampa</dc:creator>
  <cp:lastModifiedBy>Gorduličová Janka, Mgr.</cp:lastModifiedBy>
  <cp:lastPrinted>2019-03-19T12:27:02Z</cp:lastPrinted>
  <dcterms:created xsi:type="dcterms:W3CDTF">2009-04-08T07:15:50Z</dcterms:created>
  <dcterms:modified xsi:type="dcterms:W3CDTF">2025-01-08T07:49:50Z</dcterms:modified>
</cp:coreProperties>
</file>