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6 VYHLÍDKA - nábytek\Vysvetleni ZD\"/>
    </mc:Choice>
  </mc:AlternateContent>
  <bookViews>
    <workbookView xWindow="0" yWindow="0" windowWidth="28800" windowHeight="12180" activeTab="1"/>
  </bookViews>
  <sheets>
    <sheet name="Rekapitulace stavby" sheetId="1" r:id="rId1"/>
    <sheet name="002 - Vybavení nábytkem" sheetId="2" r:id="rId2"/>
  </sheets>
  <definedNames>
    <definedName name="_xlnm._FilterDatabase" localSheetId="1" hidden="1">'002 - Vybavení nábytkem'!$C$117:$K$163</definedName>
    <definedName name="_xlnm.Print_Titles" localSheetId="1">'002 - Vybavení nábytkem'!$117:$117</definedName>
    <definedName name="_xlnm.Print_Titles" localSheetId="0">'Rekapitulace stavby'!$92:$92</definedName>
    <definedName name="_xlnm.Print_Area" localSheetId="1">'002 - Vybavení nábytkem'!$C$4:$J$76,'002 - Vybavení nábytkem'!$C$82:$J$99,'002 - Vybavení nábytkem'!$C$105:$K$163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F112" i="2"/>
  <c r="E110" i="2"/>
  <c r="F89" i="2"/>
  <c r="E87" i="2"/>
  <c r="J24" i="2"/>
  <c r="E24" i="2"/>
  <c r="J92" i="2" s="1"/>
  <c r="J23" i="2"/>
  <c r="J21" i="2"/>
  <c r="E21" i="2"/>
  <c r="J114" i="2" s="1"/>
  <c r="J20" i="2"/>
  <c r="J18" i="2"/>
  <c r="E18" i="2"/>
  <c r="F115" i="2" s="1"/>
  <c r="J17" i="2"/>
  <c r="J15" i="2"/>
  <c r="E15" i="2"/>
  <c r="F91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63" i="2"/>
  <c r="BK153" i="2"/>
  <c r="J140" i="2"/>
  <c r="BK120" i="2"/>
  <c r="BK144" i="2"/>
  <c r="J156" i="2"/>
  <c r="J150" i="2"/>
  <c r="J130" i="2"/>
  <c r="BK152" i="2"/>
  <c r="J133" i="2"/>
  <c r="J154" i="2"/>
  <c r="J128" i="2"/>
  <c r="J152" i="2"/>
  <c r="J120" i="2"/>
  <c r="BK155" i="2"/>
  <c r="BK141" i="2"/>
  <c r="BK123" i="2"/>
  <c r="J151" i="2"/>
  <c r="BK130" i="2"/>
  <c r="BK162" i="2"/>
  <c r="BK150" i="2"/>
  <c r="BK133" i="2"/>
  <c r="J155" i="2"/>
  <c r="BK129" i="2"/>
  <c r="J163" i="2"/>
  <c r="BK151" i="2"/>
  <c r="BK140" i="2"/>
  <c r="J162" i="2"/>
  <c r="J144" i="2"/>
  <c r="J129" i="2"/>
  <c r="BK156" i="2"/>
  <c r="J149" i="2"/>
  <c r="BK149" i="2"/>
  <c r="AS94" i="1"/>
  <c r="BK154" i="2"/>
  <c r="BK128" i="2"/>
  <c r="J153" i="2"/>
  <c r="J141" i="2"/>
  <c r="J123" i="2"/>
  <c r="BK119" i="2" l="1"/>
  <c r="P119" i="2"/>
  <c r="R119" i="2"/>
  <c r="BK161" i="2"/>
  <c r="J161" i="2"/>
  <c r="J98" i="2" s="1"/>
  <c r="R161" i="2"/>
  <c r="T119" i="2"/>
  <c r="T118" i="2" s="1"/>
  <c r="P161" i="2"/>
  <c r="T161" i="2"/>
  <c r="BE149" i="2"/>
  <c r="BE155" i="2"/>
  <c r="BE162" i="2"/>
  <c r="J91" i="2"/>
  <c r="E108" i="2"/>
  <c r="J112" i="2"/>
  <c r="J115" i="2"/>
  <c r="BE130" i="2"/>
  <c r="BE144" i="2"/>
  <c r="BE152" i="2"/>
  <c r="BE156" i="2"/>
  <c r="BE163" i="2"/>
  <c r="F92" i="2"/>
  <c r="F114" i="2"/>
  <c r="BE120" i="2"/>
  <c r="BE123" i="2"/>
  <c r="BE133" i="2"/>
  <c r="BE140" i="2"/>
  <c r="BE150" i="2"/>
  <c r="BE153" i="2"/>
  <c r="BE128" i="2"/>
  <c r="BE129" i="2"/>
  <c r="BE141" i="2"/>
  <c r="BE151" i="2"/>
  <c r="BE154" i="2"/>
  <c r="J34" i="2"/>
  <c r="AW95" i="1"/>
  <c r="F36" i="2"/>
  <c r="BC95" i="1"/>
  <c r="BC94" i="1" s="1"/>
  <c r="W32" i="1" s="1"/>
  <c r="F37" i="2"/>
  <c r="BD95" i="1"/>
  <c r="BD94" i="1"/>
  <c r="W33" i="1"/>
  <c r="F35" i="2"/>
  <c r="BB95" i="1"/>
  <c r="BB94" i="1" s="1"/>
  <c r="W31" i="1" s="1"/>
  <c r="F34" i="2"/>
  <c r="BA95" i="1"/>
  <c r="BA94" i="1"/>
  <c r="AW94" i="1"/>
  <c r="AK30" i="1"/>
  <c r="R118" i="2" l="1"/>
  <c r="P118" i="2"/>
  <c r="AU95" i="1" s="1"/>
  <c r="AU94" i="1" s="1"/>
  <c r="BK118" i="2"/>
  <c r="J118" i="2"/>
  <c r="J96" i="2"/>
  <c r="J119" i="2"/>
  <c r="J97" i="2"/>
  <c r="W30" i="1"/>
  <c r="AY94" i="1"/>
  <c r="AX94" i="1"/>
  <c r="J33" i="2"/>
  <c r="AV95" i="1"/>
  <c r="AT95" i="1"/>
  <c r="F33" i="2"/>
  <c r="AZ95" i="1" s="1"/>
  <c r="AZ94" i="1" s="1"/>
  <c r="AV94" i="1" s="1"/>
  <c r="AK29" i="1" s="1"/>
  <c r="J30" i="2" l="1"/>
  <c r="AG95" i="1"/>
  <c r="AG94" i="1"/>
  <c r="AK26" i="1"/>
  <c r="AK35" i="1"/>
  <c r="AT94" i="1"/>
  <c r="W29" i="1"/>
  <c r="J39" i="2" l="1"/>
  <c r="AN94" i="1"/>
  <c r="AN95" i="1"/>
</calcChain>
</file>

<file path=xl/sharedStrings.xml><?xml version="1.0" encoding="utf-8"?>
<sst xmlns="http://schemas.openxmlformats.org/spreadsheetml/2006/main" count="771" uniqueCount="191">
  <si>
    <t>Export Komplet</t>
  </si>
  <si>
    <t/>
  </si>
  <si>
    <t>2.0</t>
  </si>
  <si>
    <t>ZAMOK</t>
  </si>
  <si>
    <t>False</t>
  </si>
  <si>
    <t>{26752c05-379d-49d7-ae90-f4042aa8f06a}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</si>
  <si>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</si>
  <si>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</si>
  <si>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</si>
  <si>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</si>
  <si>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</si>
  <si>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</si>
  <si>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</si>
  <si>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</si>
  <si>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Mesto24030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</si>
  <si>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</si>
  <si>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</si>
  <si>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</si>
  <si>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</si>
  <si>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</si>
  <si>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</si>
  <si>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</si>
  <si>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</si>
  <si>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</si>
  <si>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</si>
  <si>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</si>
  <si>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</si>
  <si>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</si>
  <si>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</si>
  <si>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</si>
  <si>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</si>
  <si>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</si>
  <si>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</si>
  <si>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</si>
  <si>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</si>
  <si>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</si>
  <si>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</si>
  <si>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</si>
  <si>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</si>
  <si>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</si>
  <si>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</si>
  <si>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</si>
  <si>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</si>
  <si>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</si>
  <si>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</si>
  <si>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</si>
  <si>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</si>
  <si>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</si>
  <si>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</si>
  <si>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</si>
  <si>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</si>
  <si>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</si>
  <si>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</si>
  <si>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</si>
  <si>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</si>
  <si>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</si>
  <si>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</si>
  <si>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</si>
  <si>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</si>
  <si>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</si>
  <si>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</si>
  <si>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</si>
  <si>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</si>
  <si>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</si>
  <si>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</si>
  <si>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</si>
  <si>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</si>
  <si>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</si>
  <si>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</si>
  <si>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</si>
  <si>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</si>
  <si>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</si>
  <si>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</si>
  <si>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</si>
  <si>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</si>
  <si>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</si>
  <si>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</si>
  <si>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</si>
  <si>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</t>
  </si>
  <si>
    <t>Vybavení nábytkem</t>
  </si>
  <si>
    <t>STA</t>
  </si>
  <si>
    <t>1</t>
  </si>
  <si>
    <t>{34f79e12-2d7c-400b-a154-8156e202c929}</t>
  </si>
  <si>
    <t>2</t>
  </si>
  <si>
    <t>KRYCÍ LIST SOUPISU PRACÍ</t>
  </si>
  <si>
    <t>Objekt:</t>
  </si>
  <si>
    <t>002 -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</si>
  <si>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</si>
  <si>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</si>
  <si>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</si>
  <si>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</si>
  <si>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</si>
  <si>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D1 - Učebna</t>
  </si>
  <si>
    <t>D2 -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</si>
  <si>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</si>
  <si>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</si>
  <si>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</si>
  <si>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</si>
  <si>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</si>
  <si>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</si>
  <si>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</si>
  <si>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</si>
  <si>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</si>
  <si>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</si>
  <si>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</si>
  <si>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</si>
  <si>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</si>
  <si>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</si>
  <si>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Učebna</t>
  </si>
  <si>
    <t>ROZPOCET</t>
  </si>
  <si>
    <t>K</t>
  </si>
  <si>
    <t>N.1</t>
  </si>
  <si>
    <t>Školní keramická tabule s poličkou a pylonovým zvedacím systémem pro psaní fixem a křídami - rozměr 200x100 cm, pylon výšky 290 cm, ocelová tabule s keramickým povrchem Polyvizion, magnetická, barva zelená nebo bílá dle výběru zákazníka,  s odkládací</t>
  </si>
  <si>
    <t>kus</t>
  </si>
  <si>
    <t>4</t>
  </si>
  <si>
    <t>VV</t>
  </si>
  <si>
    <t>poličkou na křídy, hliníkové orámování tabule s plastovými rohy</t>
  </si>
  <si>
    <t>N.3</t>
  </si>
  <si>
    <t xml:space="preserve">Učitelský demonstrační stůl, celkový rozměr 240*60*85 cm – sestava modulů: 1x  uzamykatelná skříňka š 80 cm s dřezem z umělého kamene vč.stojánkové baterie a plynového kahanu, 2x skřínka policová š 80 cm s dvířky, všechny skříňky mají kovové rektifikační </t>
  </si>
  <si>
    <t>6</t>
  </si>
  <si>
    <t xml:space="preserve">rektifikační nožky, s  pracovní plochou z umělého kamene, konstrukce provedena z laminované dřevotřísky + ABS hrany, Vnitřní čelo katedry je opatřeno </t>
  </si>
  <si>
    <t>uzamykatelnými dvířky š = 400 mm ( 6 x 400 mm)</t>
  </si>
  <si>
    <t>s úložným policovým systémem</t>
  </si>
  <si>
    <t>N.4</t>
  </si>
  <si>
    <t>Učitelský stůl s plným čelem s 2 bočními šuplíky - rozměr 120*60*76cm, horní šuplík uzamykatelný, okopová deska na celou výšku stolu, provedení LTD tl.18 mm s ABS hranou, v pracovní desce osazena kabelová průchodka</t>
  </si>
  <si>
    <t>8</t>
  </si>
  <si>
    <t>N.5</t>
  </si>
  <si>
    <t>Židle otočná s kolečky na plyn.pístu možné nastavení 39-52 cm, ergonomická celopřekližková skořepina s čalouněným sedákem, kovový nosný kříž s povrchovou úpravou žárový komaxit v barvě RAL</t>
  </si>
  <si>
    <t>10</t>
  </si>
  <si>
    <t>N.6</t>
  </si>
  <si>
    <t xml:space="preserve">ákovský pult – se třemi dřezy z umělého kamene vč. 3 ks stojánkové baterie s variabilním ukončením, kovová jäklová konstrukce v barvě RAL, pracovní deska vč. obkladového panelu z umělého kamene tl.20 mm, opláštění pultu LTD tl.18 mm s ABS hranou,  </t>
  </si>
  <si>
    <t>celkový rozměr 240x60x90 cm, s přívodem TUV a SUV a vedením technických rozvodů</t>
  </si>
  <si>
    <t>N.7</t>
  </si>
  <si>
    <t>Žákovské lavice - laboratorní stůl o rozměru cca 600 x 1800 x 750 mm s uzamykatelným kabelovým kanálem uvnitř kterého je přístupný plynový ventil, kanál zároveň slouží pro skryté vedení plynového rozvodu a uschování plynových kahanů a propojovacích hadic,</t>
  </si>
  <si>
    <t>14</t>
  </si>
  <si>
    <t>kovová kostr.. Konstrukce provedena z laminované dřevotřísky doplněné ocelovou nosnou konstrukcí + ABS hrany.</t>
  </si>
  <si>
    <t xml:space="preserve">        Čelo a boční strana lavice je v přední straně upraveno pro vedení</t>
  </si>
  <si>
    <t xml:space="preserve">        Vertikálního a horizontálního rozvodu plynu a uzamykatelnou schránkou pro uschování plynových kahanů. Lavice jsou na spodní straně doplněny </t>
  </si>
  <si>
    <t xml:space="preserve">odkládací plochou z tzv. drátěného programu s možností zasunutí židlí na pracovní plochu </t>
  </si>
  <si>
    <t>lavic</t>
  </si>
  <si>
    <t>N.8</t>
  </si>
  <si>
    <t xml:space="preserve">Školní vertikální laboratorní kahan - Bunsenův kahan s jehlovým ventilem a regulací vzduchu s regulací výkonu plamene, včetně gumové hadice a doplňků s možností uschování do středu lavic délka hadice min. 1 000 mm   </t>
  </si>
  <si>
    <t>16</t>
  </si>
  <si>
    <t>N.9</t>
  </si>
  <si>
    <t xml:space="preserve">Žákovská židle s možností zasunutí na pracovní plochu lavic - kovový rám z plochooválných profilů 38x20mm tl.1,5 mm s povrchovou úpravou žárový komaxit v barvě RAL,  nohy jsou opatřeny plastovými návleky zabraňujícím poškození podlahy, </t>
  </si>
  <si>
    <t>18</t>
  </si>
  <si>
    <t xml:space="preserve">anatomicky tvarovaný sedák z lepené překližky barevnost dle RAL </t>
  </si>
  <si>
    <t>30</t>
  </si>
  <si>
    <t>N.10</t>
  </si>
  <si>
    <t xml:space="preserve">Skříňová sestava pro učebnu chemie v délce 4,50 m ( 5 x 800 mm - modul ) s posuvnými dveřmi + jedna policová skříňka 500 mm.Výška skříňové sestavy 2 150 mm ( skříně ) + 750 mm ( nástavce ), </t>
  </si>
  <si>
    <t>soubor</t>
  </si>
  <si>
    <t>20</t>
  </si>
  <si>
    <t xml:space="preserve">celkem </t>
  </si>
  <si>
    <t>2 900 mm, hloubka skříní a nástavců bude 480 mm. Konstrukce bude</t>
  </si>
  <si>
    <t>provedena z laminované dřevotřísky + ABS hrany. Skříně i nástavce musí být opatřeny zámky Nádstavec nebude na policové skříni</t>
  </si>
  <si>
    <t>N.11</t>
  </si>
  <si>
    <t xml:space="preserve">Informační a moderační tabule - tzv.paraván o rozměru cca 1000 x 1500 mm s korkovým povrchem včetně stojanu v = 1 900 mm </t>
  </si>
  <si>
    <t>24</t>
  </si>
  <si>
    <t>N.12</t>
  </si>
  <si>
    <t>odpadkový koš  nášlapný, o objemu cca 60l</t>
  </si>
  <si>
    <t>26</t>
  </si>
  <si>
    <t>N.13</t>
  </si>
  <si>
    <t>Odpadkový koš plechový o objemu cca 60l</t>
  </si>
  <si>
    <t>28</t>
  </si>
  <si>
    <t>N.14</t>
  </si>
  <si>
    <t>Zásobník tekutého mýdla ( nerezový )</t>
  </si>
  <si>
    <t>1081266496</t>
  </si>
  <si>
    <t>N.15</t>
  </si>
  <si>
    <t>Zrcadlo v plastovém rámu 400/500 mm</t>
  </si>
  <si>
    <t>1928977823</t>
  </si>
  <si>
    <t>3</t>
  </si>
  <si>
    <t>N.16</t>
  </si>
  <si>
    <t>Hliníkové schůdky s vrchní plošinou ve výšce v = 1 500 mm</t>
  </si>
  <si>
    <t>683607206</t>
  </si>
  <si>
    <t>N.17</t>
  </si>
  <si>
    <t>Hasící přístroj ( sněhový S5 ) včetně držáku</t>
  </si>
  <si>
    <t>-556589565</t>
  </si>
  <si>
    <t>N.18</t>
  </si>
  <si>
    <t>Atypická skříňka s dřezem a pracovní plochou z umělého kamene po celém povrchu o rozměru cca 600 x 1 850 x 900 mm, včetně baterie s variabilním ukončením. Uzavřená konstrukce z laminované dřevotřísky</t>
  </si>
  <si>
    <t>a ocelových profilů, dvířka, police + ABS hrany s přívodem TUV a SUV</t>
  </si>
  <si>
    <t>včetně vedení technických rozvodů</t>
  </si>
  <si>
    <t>Zakázková výroba - atyp !</t>
  </si>
  <si>
    <t>D2</t>
  </si>
  <si>
    <t>Ostatní náklady</t>
  </si>
  <si>
    <t>2.1</t>
  </si>
  <si>
    <t>roznos, ustavení  a montáž</t>
  </si>
  <si>
    <t>262144</t>
  </si>
  <si>
    <t>32</t>
  </si>
  <si>
    <t>2.2</t>
  </si>
  <si>
    <t>doprava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</si>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</sst>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0"/>
      <c r="AL5" s="20"/>
      <c r="AM5" s="20"/>
      <c r="AN5" s="20"/>
      <c r="AO5" s="20"/>
      <c r="AP5" s="20"/>
      <c r="AQ5" s="20"/>
      <c r="AR5" s="18"/>
      <c r="BE5" s="21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0"/>
      <c r="AL6" s="20"/>
      <c r="AM6" s="20"/>
      <c r="AN6" s="20"/>
      <c r="AO6" s="20"/>
      <c r="AP6" s="20"/>
      <c r="AQ6" s="20"/>
      <c r="AR6" s="18"/>
      <c r="BE6" s="21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1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1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3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13"/>
      <c r="BS13" s="15" t="s">
        <v>6</v>
      </c>
    </row>
    <row r="14" spans="1:74" ht="12.75">
      <c r="B14" s="19"/>
      <c r="C14" s="20"/>
      <c r="D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1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3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13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3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13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3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3"/>
    </row>
    <row r="23" spans="1:71" s="1" customFormat="1" ht="16.5" customHeight="1">
      <c r="B23" s="19"/>
      <c r="C23" s="20"/>
      <c r="D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0"/>
      <c r="AP23" s="20"/>
      <c r="AQ23" s="20"/>
      <c r="AR23" s="18"/>
      <c r="BE23" s="21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3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4"/>
      <c r="AQ26" s="34"/>
      <c r="AR26" s="37"/>
      <c r="BE26" s="21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3" t="s">
        <v>34</v>
      </c>
      <c r="M28" s="223"/>
      <c r="N28" s="223"/>
      <c r="O28" s="223"/>
      <c r="P28" s="223"/>
      <c r="Q28" s="34"/>
      <c r="R28" s="34"/>
      <c r="S28" s="34"/>
      <c r="T28" s="34"/>
      <c r="U28" s="34"/>
      <c r="V28" s="34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F28" s="34"/>
      <c r="AG28" s="34"/>
      <c r="AH28" s="34"/>
      <c r="AI28" s="34"/>
      <c r="AJ28" s="34"/>
      <c r="AK28" s="223" t="s">
        <v>36</v>
      </c>
      <c r="AL28" s="223"/>
      <c r="AM28" s="223"/>
      <c r="AN28" s="223"/>
      <c r="AO28" s="223"/>
      <c r="AP28" s="34"/>
      <c r="AQ28" s="34"/>
      <c r="AR28" s="37"/>
      <c r="BE28" s="213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26">
        <v>0.21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BE29" s="214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26">
        <v>0.12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BE30" s="214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26">
        <v>0.21</v>
      </c>
      <c r="M31" s="225"/>
      <c r="N31" s="225"/>
      <c r="O31" s="225"/>
      <c r="P31" s="225"/>
      <c r="Q31" s="39"/>
      <c r="R31" s="39"/>
      <c r="S31" s="39"/>
      <c r="T31" s="39"/>
      <c r="U31" s="39"/>
      <c r="V31" s="39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9"/>
      <c r="AG31" s="39"/>
      <c r="AH31" s="39"/>
      <c r="AI31" s="39"/>
      <c r="AJ31" s="39"/>
      <c r="AK31" s="224">
        <v>0</v>
      </c>
      <c r="AL31" s="225"/>
      <c r="AM31" s="225"/>
      <c r="AN31" s="225"/>
      <c r="AO31" s="225"/>
      <c r="AP31" s="39"/>
      <c r="AQ31" s="39"/>
      <c r="AR31" s="40"/>
      <c r="BE31" s="214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26">
        <v>0.12</v>
      </c>
      <c r="M32" s="225"/>
      <c r="N32" s="225"/>
      <c r="O32" s="225"/>
      <c r="P32" s="225"/>
      <c r="Q32" s="39"/>
      <c r="R32" s="39"/>
      <c r="S32" s="39"/>
      <c r="T32" s="39"/>
      <c r="U32" s="39"/>
      <c r="V32" s="39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9"/>
      <c r="AG32" s="39"/>
      <c r="AH32" s="39"/>
      <c r="AI32" s="39"/>
      <c r="AJ32" s="39"/>
      <c r="AK32" s="224">
        <v>0</v>
      </c>
      <c r="AL32" s="225"/>
      <c r="AM32" s="225"/>
      <c r="AN32" s="225"/>
      <c r="AO32" s="225"/>
      <c r="AP32" s="39"/>
      <c r="AQ32" s="39"/>
      <c r="AR32" s="40"/>
      <c r="BE32" s="214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BE33" s="21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3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27" t="s">
        <v>45</v>
      </c>
      <c r="Y35" s="228"/>
      <c r="Z35" s="228"/>
      <c r="AA35" s="228"/>
      <c r="AB35" s="228"/>
      <c r="AC35" s="43"/>
      <c r="AD35" s="43"/>
      <c r="AE35" s="43"/>
      <c r="AF35" s="43"/>
      <c r="AG35" s="43"/>
      <c r="AH35" s="43"/>
      <c r="AI35" s="43"/>
      <c r="AJ35" s="43"/>
      <c r="AK35" s="229">
        <f>SUM(AK26:AK33)</f>
        <v>0</v>
      </c>
      <c r="AL35" s="228"/>
      <c r="AM35" s="228"/>
      <c r="AN35" s="228"/>
      <c r="AO35" s="23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Mesto24030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ZŠ Vyhlídka - Rekonstrukce učebny chemie na biologicko-chemickou učebnu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19. 8. 2024</v>
      </c>
      <c r="AN87" s="23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34" t="str">
        <f>IF(E17="","",E17)</f>
        <v xml:space="preserve"> </v>
      </c>
      <c r="AN89" s="235"/>
      <c r="AO89" s="235"/>
      <c r="AP89" s="235"/>
      <c r="AQ89" s="34"/>
      <c r="AR89" s="37"/>
      <c r="AS89" s="236" t="s">
        <v>53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34" t="str">
        <f>IF(E20="","",E20)</f>
        <v xml:space="preserve"> 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2" t="s">
        <v>54</v>
      </c>
      <c r="D92" s="243"/>
      <c r="E92" s="243"/>
      <c r="F92" s="243"/>
      <c r="G92" s="243"/>
      <c r="H92" s="71"/>
      <c r="I92" s="244" t="s">
        <v>55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56</v>
      </c>
      <c r="AH92" s="243"/>
      <c r="AI92" s="243"/>
      <c r="AJ92" s="243"/>
      <c r="AK92" s="243"/>
      <c r="AL92" s="243"/>
      <c r="AM92" s="243"/>
      <c r="AN92" s="244" t="s">
        <v>57</v>
      </c>
      <c r="AO92" s="243"/>
      <c r="AP92" s="246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49" t="s">
        <v>78</v>
      </c>
      <c r="E95" s="249"/>
      <c r="F95" s="249"/>
      <c r="G95" s="249"/>
      <c r="H95" s="249"/>
      <c r="I95" s="94"/>
      <c r="J95" s="249" t="s">
        <v>79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'002 - Vybavení nábytkem'!J30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80</v>
      </c>
      <c r="AR95" s="96"/>
      <c r="AS95" s="97">
        <v>0</v>
      </c>
      <c r="AT95" s="98">
        <f>ROUND(SUM(AV95:AW95),2)</f>
        <v>0</v>
      </c>
      <c r="AU95" s="99">
        <f>'002 - Vybavení nábytkem'!P118</f>
        <v>0</v>
      </c>
      <c r="AV95" s="98">
        <f>'002 - Vybavení nábytkem'!J33</f>
        <v>0</v>
      </c>
      <c r="AW95" s="98">
        <f>'002 - Vybavení nábytkem'!J34</f>
        <v>0</v>
      </c>
      <c r="AX95" s="98">
        <f>'002 - Vybavení nábytkem'!J35</f>
        <v>0</v>
      </c>
      <c r="AY95" s="98">
        <f>'002 - Vybavení nábytkem'!J36</f>
        <v>0</v>
      </c>
      <c r="AZ95" s="98">
        <f>'002 - Vybavení nábytkem'!F33</f>
        <v>0</v>
      </c>
      <c r="BA95" s="98">
        <f>'002 - Vybavení nábytkem'!F34</f>
        <v>0</v>
      </c>
      <c r="BB95" s="98">
        <f>'002 - Vybavení nábytkem'!F35</f>
        <v>0</v>
      </c>
      <c r="BC95" s="98">
        <f>'002 - Vybavení nábytkem'!F36</f>
        <v>0</v>
      </c>
      <c r="BD95" s="100">
        <f>'002 - Vybavení nábytkem'!F37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eoQzrkVB/vj/1/DqPrNqqhmLM6dbalQj6Y/f88jBKVXyiTOf4C8tCyJ/25/1YKjZYBA9tFem90MmAgIrD2pwnA==" saltValue="+bLuUE3b9YObN1NCE2YaPIVmCrH4yTs8e/qEeasORVAa09gPZE5RMZJ6swPFfjYRi6NJLeA/kRQXPpAwEh6M3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2 - Vybavení nábytke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abSelected="1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26.25" customHeight="1">
      <c r="B7" s="18"/>
      <c r="E7" s="253" t="str">
        <f>'Rekapitulace stavby'!K6</f>
        <v>ZŠ Vyhlídka - Rekonstrukce učebny chemie na biologicko-chemickou učebnu</v>
      </c>
      <c r="F7" s="254"/>
      <c r="G7" s="254"/>
      <c r="H7" s="254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55" t="s">
        <v>86</v>
      </c>
      <c r="F9" s="256"/>
      <c r="G9" s="256"/>
      <c r="H9" s="25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7" t="str">
        <f>'Rekapitulace stavby'!E14</f>
        <v>Vyplň údaj</v>
      </c>
      <c r="F18" s="258"/>
      <c r="G18" s="258"/>
      <c r="H18" s="258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31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59" t="s">
        <v>1</v>
      </c>
      <c r="F27" s="259"/>
      <c r="G27" s="259"/>
      <c r="H27" s="2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ROUND((SUM(BE118:BE163)),  2)</f>
        <v>0</v>
      </c>
      <c r="G33" s="32"/>
      <c r="H33" s="32"/>
      <c r="I33" s="118">
        <v>0.21</v>
      </c>
      <c r="J33" s="117">
        <f>ROUND(((SUM(BE118:BE163))*I33),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ROUND((SUM(BF118:BF163)),  2)</f>
        <v>0</v>
      </c>
      <c r="G34" s="32"/>
      <c r="H34" s="32"/>
      <c r="I34" s="118">
        <v>0.12</v>
      </c>
      <c r="J34" s="117">
        <f>ROUND(((SUM(BF118:BF163))*I34),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ROUND((SUM(BG118:BG163)),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ROUND((SUM(BH118:BH163)),  2)</f>
        <v>0</v>
      </c>
      <c r="G36" s="32"/>
      <c r="H36" s="32"/>
      <c r="I36" s="118">
        <v>0.12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ROUND((SUM(BI118:BI163)),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60" t="str">
        <f>E7</f>
        <v>ZŠ Vyhlídka - Rekonstrukce učebny chemie na biologicko-chemickou učebnu</v>
      </c>
      <c r="F85" s="261"/>
      <c r="G85" s="261"/>
      <c r="H85" s="26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>002 - Vybavení nábytkem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1:31" s="9" customFormat="1" ht="24.95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1:31" s="9" customFormat="1" ht="24.95" customHeight="1">
      <c r="B98" s="141"/>
      <c r="C98" s="142"/>
      <c r="D98" s="143" t="s">
        <v>93</v>
      </c>
      <c r="E98" s="144"/>
      <c r="F98" s="144"/>
      <c r="G98" s="144"/>
      <c r="H98" s="144"/>
      <c r="I98" s="144"/>
      <c r="J98" s="145">
        <f>J161</f>
        <v>0</v>
      </c>
      <c r="K98" s="142"/>
      <c r="L98" s="146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94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6.25" customHeight="1">
      <c r="A108" s="32"/>
      <c r="B108" s="33"/>
      <c r="C108" s="34"/>
      <c r="D108" s="34"/>
      <c r="E108" s="260" t="str">
        <f>E7</f>
        <v>ZŠ Vyhlídka - Rekonstrukce učebny chemie na biologicko-chemickou učebnu</v>
      </c>
      <c r="F108" s="261"/>
      <c r="G108" s="261"/>
      <c r="H108" s="261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85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31" t="str">
        <f>E9</f>
        <v>002 - Vybavení nábytkem</v>
      </c>
      <c r="F110" s="262"/>
      <c r="G110" s="262"/>
      <c r="H110" s="262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27" t="s">
        <v>22</v>
      </c>
      <c r="J112" s="64" t="str">
        <f>IF(J12="","",J12)</f>
        <v>19. 8. 2024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4"/>
      <c r="E114" s="34"/>
      <c r="F114" s="25" t="str">
        <f>E15</f>
        <v xml:space="preserve"> </v>
      </c>
      <c r="G114" s="34"/>
      <c r="H114" s="34"/>
      <c r="I114" s="27" t="s">
        <v>29</v>
      </c>
      <c r="J114" s="30" t="str">
        <f>E21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4"/>
      <c r="E115" s="34"/>
      <c r="F115" s="25" t="str">
        <f>IF(E18="","",E18)</f>
        <v>Vyplň údaj</v>
      </c>
      <c r="G115" s="34"/>
      <c r="H115" s="34"/>
      <c r="I115" s="27" t="s">
        <v>31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47"/>
      <c r="B117" s="148"/>
      <c r="C117" s="149" t="s">
        <v>95</v>
      </c>
      <c r="D117" s="150" t="s">
        <v>58</v>
      </c>
      <c r="E117" s="150" t="s">
        <v>54</v>
      </c>
      <c r="F117" s="150" t="s">
        <v>55</v>
      </c>
      <c r="G117" s="150" t="s">
        <v>96</v>
      </c>
      <c r="H117" s="150" t="s">
        <v>97</v>
      </c>
      <c r="I117" s="150" t="s">
        <v>98</v>
      </c>
      <c r="J117" s="150" t="s">
        <v>89</v>
      </c>
      <c r="K117" s="151" t="s">
        <v>99</v>
      </c>
      <c r="L117" s="152"/>
      <c r="M117" s="73" t="s">
        <v>1</v>
      </c>
      <c r="N117" s="74" t="s">
        <v>37</v>
      </c>
      <c r="O117" s="74" t="s">
        <v>100</v>
      </c>
      <c r="P117" s="74" t="s">
        <v>101</v>
      </c>
      <c r="Q117" s="74" t="s">
        <v>102</v>
      </c>
      <c r="R117" s="74" t="s">
        <v>103</v>
      </c>
      <c r="S117" s="74" t="s">
        <v>104</v>
      </c>
      <c r="T117" s="75" t="s">
        <v>105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2" customFormat="1" ht="22.9" customHeight="1">
      <c r="A118" s="32"/>
      <c r="B118" s="33"/>
      <c r="C118" s="80" t="s">
        <v>106</v>
      </c>
      <c r="D118" s="34"/>
      <c r="E118" s="34"/>
      <c r="F118" s="34"/>
      <c r="G118" s="34"/>
      <c r="H118" s="34"/>
      <c r="I118" s="34"/>
      <c r="J118" s="153">
        <f>BK118</f>
        <v>0</v>
      </c>
      <c r="K118" s="34"/>
      <c r="L118" s="37"/>
      <c r="M118" s="76"/>
      <c r="N118" s="154"/>
      <c r="O118" s="77"/>
      <c r="P118" s="155">
        <f>P119+P161</f>
        <v>0</v>
      </c>
      <c r="Q118" s="77"/>
      <c r="R118" s="155">
        <f>R119+R161</f>
        <v>0</v>
      </c>
      <c r="S118" s="77"/>
      <c r="T118" s="156">
        <f>T119+T161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72</v>
      </c>
      <c r="AU118" s="15" t="s">
        <v>91</v>
      </c>
      <c r="BK118" s="157">
        <f>BK119+BK161</f>
        <v>0</v>
      </c>
    </row>
    <row r="119" spans="1:65" s="11" customFormat="1" ht="25.9" customHeight="1">
      <c r="B119" s="158"/>
      <c r="C119" s="159"/>
      <c r="D119" s="160" t="s">
        <v>72</v>
      </c>
      <c r="E119" s="161" t="s">
        <v>107</v>
      </c>
      <c r="F119" s="161" t="s">
        <v>108</v>
      </c>
      <c r="G119" s="159"/>
      <c r="H119" s="159"/>
      <c r="I119" s="162"/>
      <c r="J119" s="163">
        <f>BK119</f>
        <v>0</v>
      </c>
      <c r="K119" s="159"/>
      <c r="L119" s="164"/>
      <c r="M119" s="165"/>
      <c r="N119" s="166"/>
      <c r="O119" s="166"/>
      <c r="P119" s="167">
        <f>SUM(P120:P160)</f>
        <v>0</v>
      </c>
      <c r="Q119" s="166"/>
      <c r="R119" s="167">
        <f>SUM(R120:R160)</f>
        <v>0</v>
      </c>
      <c r="S119" s="166"/>
      <c r="T119" s="168">
        <f>SUM(T120:T160)</f>
        <v>0</v>
      </c>
      <c r="AR119" s="169" t="s">
        <v>81</v>
      </c>
      <c r="AT119" s="170" t="s">
        <v>72</v>
      </c>
      <c r="AU119" s="170" t="s">
        <v>73</v>
      </c>
      <c r="AY119" s="169" t="s">
        <v>109</v>
      </c>
      <c r="BK119" s="171">
        <f>SUM(BK120:BK160)</f>
        <v>0</v>
      </c>
    </row>
    <row r="120" spans="1:65" s="2" customFormat="1" ht="66.75" customHeight="1">
      <c r="A120" s="32"/>
      <c r="B120" s="33"/>
      <c r="C120" s="172" t="s">
        <v>73</v>
      </c>
      <c r="D120" s="172" t="s">
        <v>110</v>
      </c>
      <c r="E120" s="173" t="s">
        <v>111</v>
      </c>
      <c r="F120" s="174" t="s">
        <v>112</v>
      </c>
      <c r="G120" s="175" t="s">
        <v>113</v>
      </c>
      <c r="H120" s="176">
        <v>1</v>
      </c>
      <c r="I120" s="177"/>
      <c r="J120" s="178">
        <f>ROUND(I120*H120,2)</f>
        <v>0</v>
      </c>
      <c r="K120" s="174" t="s">
        <v>1</v>
      </c>
      <c r="L120" s="37"/>
      <c r="M120" s="179" t="s">
        <v>1</v>
      </c>
      <c r="N120" s="180" t="s">
        <v>38</v>
      </c>
      <c r="O120" s="69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3" t="s">
        <v>114</v>
      </c>
      <c r="AT120" s="183" t="s">
        <v>110</v>
      </c>
      <c r="AU120" s="183" t="s">
        <v>81</v>
      </c>
      <c r="AY120" s="15" t="s">
        <v>109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5" t="s">
        <v>81</v>
      </c>
      <c r="BK120" s="184">
        <f>ROUND(I120*H120,2)</f>
        <v>0</v>
      </c>
      <c r="BL120" s="15" t="s">
        <v>114</v>
      </c>
      <c r="BM120" s="183" t="s">
        <v>83</v>
      </c>
    </row>
    <row r="121" spans="1:65" s="12" customFormat="1" ht="22.5">
      <c r="B121" s="185"/>
      <c r="C121" s="186"/>
      <c r="D121" s="187" t="s">
        <v>115</v>
      </c>
      <c r="E121" s="188" t="s">
        <v>1</v>
      </c>
      <c r="F121" s="189" t="s">
        <v>116</v>
      </c>
      <c r="G121" s="186"/>
      <c r="H121" s="188" t="s">
        <v>1</v>
      </c>
      <c r="I121" s="190"/>
      <c r="J121" s="186"/>
      <c r="K121" s="186"/>
      <c r="L121" s="191"/>
      <c r="M121" s="192"/>
      <c r="N121" s="193"/>
      <c r="O121" s="193"/>
      <c r="P121" s="193"/>
      <c r="Q121" s="193"/>
      <c r="R121" s="193"/>
      <c r="S121" s="193"/>
      <c r="T121" s="194"/>
      <c r="AT121" s="195" t="s">
        <v>115</v>
      </c>
      <c r="AU121" s="195" t="s">
        <v>81</v>
      </c>
      <c r="AV121" s="12" t="s">
        <v>81</v>
      </c>
      <c r="AW121" s="12" t="s">
        <v>30</v>
      </c>
      <c r="AX121" s="12" t="s">
        <v>73</v>
      </c>
      <c r="AY121" s="195" t="s">
        <v>109</v>
      </c>
    </row>
    <row r="122" spans="1:65" s="13" customFormat="1" ht="11.25">
      <c r="B122" s="196"/>
      <c r="C122" s="197"/>
      <c r="D122" s="187" t="s">
        <v>115</v>
      </c>
      <c r="E122" s="198" t="s">
        <v>1</v>
      </c>
      <c r="F122" s="199" t="s">
        <v>81</v>
      </c>
      <c r="G122" s="197"/>
      <c r="H122" s="200">
        <v>1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115</v>
      </c>
      <c r="AU122" s="206" t="s">
        <v>81</v>
      </c>
      <c r="AV122" s="13" t="s">
        <v>83</v>
      </c>
      <c r="AW122" s="13" t="s">
        <v>30</v>
      </c>
      <c r="AX122" s="13" t="s">
        <v>81</v>
      </c>
      <c r="AY122" s="206" t="s">
        <v>109</v>
      </c>
    </row>
    <row r="123" spans="1:65" s="2" customFormat="1" ht="78" customHeight="1">
      <c r="A123" s="32"/>
      <c r="B123" s="33"/>
      <c r="C123" s="172" t="s">
        <v>73</v>
      </c>
      <c r="D123" s="172" t="s">
        <v>110</v>
      </c>
      <c r="E123" s="173" t="s">
        <v>117</v>
      </c>
      <c r="F123" s="174" t="s">
        <v>118</v>
      </c>
      <c r="G123" s="175" t="s">
        <v>113</v>
      </c>
      <c r="H123" s="176">
        <v>1</v>
      </c>
      <c r="I123" s="177"/>
      <c r="J123" s="178">
        <f>ROUND(I123*H123,2)</f>
        <v>0</v>
      </c>
      <c r="K123" s="174" t="s">
        <v>1</v>
      </c>
      <c r="L123" s="37"/>
      <c r="M123" s="179" t="s">
        <v>1</v>
      </c>
      <c r="N123" s="180" t="s">
        <v>38</v>
      </c>
      <c r="O123" s="69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3" t="s">
        <v>114</v>
      </c>
      <c r="AT123" s="183" t="s">
        <v>110</v>
      </c>
      <c r="AU123" s="183" t="s">
        <v>81</v>
      </c>
      <c r="AY123" s="15" t="s">
        <v>109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5" t="s">
        <v>81</v>
      </c>
      <c r="BK123" s="184">
        <f>ROUND(I123*H123,2)</f>
        <v>0</v>
      </c>
      <c r="BL123" s="15" t="s">
        <v>114</v>
      </c>
      <c r="BM123" s="183" t="s">
        <v>119</v>
      </c>
    </row>
    <row r="124" spans="1:65" s="12" customFormat="1" ht="33.75">
      <c r="B124" s="185"/>
      <c r="C124" s="186"/>
      <c r="D124" s="187" t="s">
        <v>115</v>
      </c>
      <c r="E124" s="188" t="s">
        <v>1</v>
      </c>
      <c r="F124" s="189" t="s">
        <v>120</v>
      </c>
      <c r="G124" s="186"/>
      <c r="H124" s="188" t="s">
        <v>1</v>
      </c>
      <c r="I124" s="190"/>
      <c r="J124" s="186"/>
      <c r="K124" s="186"/>
      <c r="L124" s="191"/>
      <c r="M124" s="192"/>
      <c r="N124" s="193"/>
      <c r="O124" s="193"/>
      <c r="P124" s="193"/>
      <c r="Q124" s="193"/>
      <c r="R124" s="193"/>
      <c r="S124" s="193"/>
      <c r="T124" s="194"/>
      <c r="AT124" s="195" t="s">
        <v>115</v>
      </c>
      <c r="AU124" s="195" t="s">
        <v>81</v>
      </c>
      <c r="AV124" s="12" t="s">
        <v>81</v>
      </c>
      <c r="AW124" s="12" t="s">
        <v>30</v>
      </c>
      <c r="AX124" s="12" t="s">
        <v>73</v>
      </c>
      <c r="AY124" s="195" t="s">
        <v>109</v>
      </c>
    </row>
    <row r="125" spans="1:65" s="12" customFormat="1" ht="11.25">
      <c r="B125" s="185"/>
      <c r="C125" s="186"/>
      <c r="D125" s="187" t="s">
        <v>115</v>
      </c>
      <c r="E125" s="188" t="s">
        <v>1</v>
      </c>
      <c r="F125" s="189" t="s">
        <v>121</v>
      </c>
      <c r="G125" s="186"/>
      <c r="H125" s="188" t="s">
        <v>1</v>
      </c>
      <c r="I125" s="190"/>
      <c r="J125" s="186"/>
      <c r="K125" s="186"/>
      <c r="L125" s="191"/>
      <c r="M125" s="192"/>
      <c r="N125" s="193"/>
      <c r="O125" s="193"/>
      <c r="P125" s="193"/>
      <c r="Q125" s="193"/>
      <c r="R125" s="193"/>
      <c r="S125" s="193"/>
      <c r="T125" s="194"/>
      <c r="AT125" s="195" t="s">
        <v>115</v>
      </c>
      <c r="AU125" s="195" t="s">
        <v>81</v>
      </c>
      <c r="AV125" s="12" t="s">
        <v>81</v>
      </c>
      <c r="AW125" s="12" t="s">
        <v>30</v>
      </c>
      <c r="AX125" s="12" t="s">
        <v>73</v>
      </c>
      <c r="AY125" s="195" t="s">
        <v>109</v>
      </c>
    </row>
    <row r="126" spans="1:65" s="12" customFormat="1" ht="11.25">
      <c r="B126" s="185"/>
      <c r="C126" s="186"/>
      <c r="D126" s="187" t="s">
        <v>115</v>
      </c>
      <c r="E126" s="188" t="s">
        <v>1</v>
      </c>
      <c r="F126" s="189" t="s">
        <v>122</v>
      </c>
      <c r="G126" s="186"/>
      <c r="H126" s="188" t="s">
        <v>1</v>
      </c>
      <c r="I126" s="190"/>
      <c r="J126" s="186"/>
      <c r="K126" s="186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115</v>
      </c>
      <c r="AU126" s="195" t="s">
        <v>81</v>
      </c>
      <c r="AV126" s="12" t="s">
        <v>81</v>
      </c>
      <c r="AW126" s="12" t="s">
        <v>30</v>
      </c>
      <c r="AX126" s="12" t="s">
        <v>73</v>
      </c>
      <c r="AY126" s="195" t="s">
        <v>109</v>
      </c>
    </row>
    <row r="127" spans="1:65" s="13" customFormat="1" ht="11.25">
      <c r="B127" s="196"/>
      <c r="C127" s="197"/>
      <c r="D127" s="187" t="s">
        <v>115</v>
      </c>
      <c r="E127" s="198" t="s">
        <v>1</v>
      </c>
      <c r="F127" s="199" t="s">
        <v>81</v>
      </c>
      <c r="G127" s="197"/>
      <c r="H127" s="200">
        <v>1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115</v>
      </c>
      <c r="AU127" s="206" t="s">
        <v>81</v>
      </c>
      <c r="AV127" s="13" t="s">
        <v>83</v>
      </c>
      <c r="AW127" s="13" t="s">
        <v>30</v>
      </c>
      <c r="AX127" s="13" t="s">
        <v>81</v>
      </c>
      <c r="AY127" s="206" t="s">
        <v>109</v>
      </c>
    </row>
    <row r="128" spans="1:65" s="2" customFormat="1" ht="62.65" customHeight="1">
      <c r="A128" s="32"/>
      <c r="B128" s="33"/>
      <c r="C128" s="172" t="s">
        <v>73</v>
      </c>
      <c r="D128" s="172" t="s">
        <v>110</v>
      </c>
      <c r="E128" s="173" t="s">
        <v>123</v>
      </c>
      <c r="F128" s="174" t="s">
        <v>124</v>
      </c>
      <c r="G128" s="175" t="s">
        <v>113</v>
      </c>
      <c r="H128" s="176">
        <v>1</v>
      </c>
      <c r="I128" s="177"/>
      <c r="J128" s="178">
        <f>ROUND(I128*H128,2)</f>
        <v>0</v>
      </c>
      <c r="K128" s="174" t="s">
        <v>1</v>
      </c>
      <c r="L128" s="37"/>
      <c r="M128" s="179" t="s">
        <v>1</v>
      </c>
      <c r="N128" s="180" t="s">
        <v>38</v>
      </c>
      <c r="O128" s="69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3" t="s">
        <v>114</v>
      </c>
      <c r="AT128" s="183" t="s">
        <v>110</v>
      </c>
      <c r="AU128" s="183" t="s">
        <v>81</v>
      </c>
      <c r="AY128" s="15" t="s">
        <v>109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5" t="s">
        <v>81</v>
      </c>
      <c r="BK128" s="184">
        <f>ROUND(I128*H128,2)</f>
        <v>0</v>
      </c>
      <c r="BL128" s="15" t="s">
        <v>114</v>
      </c>
      <c r="BM128" s="183" t="s">
        <v>125</v>
      </c>
    </row>
    <row r="129" spans="1:65" s="2" customFormat="1" ht="55.5" customHeight="1">
      <c r="A129" s="32"/>
      <c r="B129" s="33"/>
      <c r="C129" s="172" t="s">
        <v>73</v>
      </c>
      <c r="D129" s="172" t="s">
        <v>110</v>
      </c>
      <c r="E129" s="173" t="s">
        <v>126</v>
      </c>
      <c r="F129" s="174" t="s">
        <v>127</v>
      </c>
      <c r="G129" s="175" t="s">
        <v>113</v>
      </c>
      <c r="H129" s="176">
        <v>2</v>
      </c>
      <c r="I129" s="177"/>
      <c r="J129" s="178">
        <f>ROUND(I129*H129,2)</f>
        <v>0</v>
      </c>
      <c r="K129" s="174" t="s">
        <v>1</v>
      </c>
      <c r="L129" s="37"/>
      <c r="M129" s="179" t="s">
        <v>1</v>
      </c>
      <c r="N129" s="180" t="s">
        <v>38</v>
      </c>
      <c r="O129" s="69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3" t="s">
        <v>114</v>
      </c>
      <c r="AT129" s="183" t="s">
        <v>110</v>
      </c>
      <c r="AU129" s="183" t="s">
        <v>81</v>
      </c>
      <c r="AY129" s="15" t="s">
        <v>109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5" t="s">
        <v>81</v>
      </c>
      <c r="BK129" s="184">
        <f>ROUND(I129*H129,2)</f>
        <v>0</v>
      </c>
      <c r="BL129" s="15" t="s">
        <v>114</v>
      </c>
      <c r="BM129" s="183" t="s">
        <v>128</v>
      </c>
    </row>
    <row r="130" spans="1:65" s="2" customFormat="1" ht="66.75" customHeight="1">
      <c r="A130" s="32"/>
      <c r="B130" s="33"/>
      <c r="C130" s="172" t="s">
        <v>73</v>
      </c>
      <c r="D130" s="172" t="s">
        <v>110</v>
      </c>
      <c r="E130" s="173" t="s">
        <v>129</v>
      </c>
      <c r="F130" s="174" t="s">
        <v>130</v>
      </c>
      <c r="G130" s="175" t="s">
        <v>113</v>
      </c>
      <c r="H130" s="176">
        <v>1</v>
      </c>
      <c r="I130" s="177"/>
      <c r="J130" s="178">
        <f>ROUND(I130*H130,2)</f>
        <v>0</v>
      </c>
      <c r="K130" s="174" t="s">
        <v>1</v>
      </c>
      <c r="L130" s="37"/>
      <c r="M130" s="179" t="s">
        <v>1</v>
      </c>
      <c r="N130" s="180" t="s">
        <v>38</v>
      </c>
      <c r="O130" s="69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83" t="s">
        <v>114</v>
      </c>
      <c r="AT130" s="183" t="s">
        <v>110</v>
      </c>
      <c r="AU130" s="183" t="s">
        <v>81</v>
      </c>
      <c r="AY130" s="15" t="s">
        <v>109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5" t="s">
        <v>81</v>
      </c>
      <c r="BK130" s="184">
        <f>ROUND(I130*H130,2)</f>
        <v>0</v>
      </c>
      <c r="BL130" s="15" t="s">
        <v>114</v>
      </c>
      <c r="BM130" s="183" t="s">
        <v>8</v>
      </c>
    </row>
    <row r="131" spans="1:65" s="12" customFormat="1" ht="22.5">
      <c r="B131" s="185"/>
      <c r="C131" s="186"/>
      <c r="D131" s="187" t="s">
        <v>115</v>
      </c>
      <c r="E131" s="188" t="s">
        <v>1</v>
      </c>
      <c r="F131" s="189" t="s">
        <v>131</v>
      </c>
      <c r="G131" s="186"/>
      <c r="H131" s="188" t="s">
        <v>1</v>
      </c>
      <c r="I131" s="190"/>
      <c r="J131" s="186"/>
      <c r="K131" s="186"/>
      <c r="L131" s="191"/>
      <c r="M131" s="192"/>
      <c r="N131" s="193"/>
      <c r="O131" s="193"/>
      <c r="P131" s="193"/>
      <c r="Q131" s="193"/>
      <c r="R131" s="193"/>
      <c r="S131" s="193"/>
      <c r="T131" s="194"/>
      <c r="AT131" s="195" t="s">
        <v>115</v>
      </c>
      <c r="AU131" s="195" t="s">
        <v>81</v>
      </c>
      <c r="AV131" s="12" t="s">
        <v>81</v>
      </c>
      <c r="AW131" s="12" t="s">
        <v>30</v>
      </c>
      <c r="AX131" s="12" t="s">
        <v>73</v>
      </c>
      <c r="AY131" s="195" t="s">
        <v>109</v>
      </c>
    </row>
    <row r="132" spans="1:65" s="13" customFormat="1" ht="11.25">
      <c r="B132" s="196"/>
      <c r="C132" s="197"/>
      <c r="D132" s="187" t="s">
        <v>115</v>
      </c>
      <c r="E132" s="198" t="s">
        <v>1</v>
      </c>
      <c r="F132" s="199" t="s">
        <v>81</v>
      </c>
      <c r="G132" s="197"/>
      <c r="H132" s="200">
        <v>1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115</v>
      </c>
      <c r="AU132" s="206" t="s">
        <v>81</v>
      </c>
      <c r="AV132" s="13" t="s">
        <v>83</v>
      </c>
      <c r="AW132" s="13" t="s">
        <v>30</v>
      </c>
      <c r="AX132" s="13" t="s">
        <v>81</v>
      </c>
      <c r="AY132" s="206" t="s">
        <v>109</v>
      </c>
    </row>
    <row r="133" spans="1:65" s="2" customFormat="1" ht="66.75" customHeight="1">
      <c r="A133" s="32"/>
      <c r="B133" s="33"/>
      <c r="C133" s="172" t="s">
        <v>73</v>
      </c>
      <c r="D133" s="172" t="s">
        <v>110</v>
      </c>
      <c r="E133" s="173" t="s">
        <v>132</v>
      </c>
      <c r="F133" s="174" t="s">
        <v>133</v>
      </c>
      <c r="G133" s="175" t="s">
        <v>113</v>
      </c>
      <c r="H133" s="176">
        <v>10</v>
      </c>
      <c r="I133" s="177"/>
      <c r="J133" s="178">
        <f>ROUND(I133*H133,2)</f>
        <v>0</v>
      </c>
      <c r="K133" s="174" t="s">
        <v>1</v>
      </c>
      <c r="L133" s="37"/>
      <c r="M133" s="179" t="s">
        <v>1</v>
      </c>
      <c r="N133" s="180" t="s">
        <v>38</v>
      </c>
      <c r="O133" s="69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3" t="s">
        <v>114</v>
      </c>
      <c r="AT133" s="183" t="s">
        <v>110</v>
      </c>
      <c r="AU133" s="183" t="s">
        <v>81</v>
      </c>
      <c r="AY133" s="15" t="s">
        <v>109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5" t="s">
        <v>81</v>
      </c>
      <c r="BK133" s="184">
        <f>ROUND(I133*H133,2)</f>
        <v>0</v>
      </c>
      <c r="BL133" s="15" t="s">
        <v>114</v>
      </c>
      <c r="BM133" s="183" t="s">
        <v>134</v>
      </c>
    </row>
    <row r="134" spans="1:65" s="12" customFormat="1" ht="33.75">
      <c r="B134" s="185"/>
      <c r="C134" s="186"/>
      <c r="D134" s="187" t="s">
        <v>115</v>
      </c>
      <c r="E134" s="188" t="s">
        <v>1</v>
      </c>
      <c r="F134" s="189" t="s">
        <v>135</v>
      </c>
      <c r="G134" s="186"/>
      <c r="H134" s="188" t="s">
        <v>1</v>
      </c>
      <c r="I134" s="190"/>
      <c r="J134" s="186"/>
      <c r="K134" s="186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115</v>
      </c>
      <c r="AU134" s="195" t="s">
        <v>81</v>
      </c>
      <c r="AV134" s="12" t="s">
        <v>81</v>
      </c>
      <c r="AW134" s="12" t="s">
        <v>30</v>
      </c>
      <c r="AX134" s="12" t="s">
        <v>73</v>
      </c>
      <c r="AY134" s="195" t="s">
        <v>109</v>
      </c>
    </row>
    <row r="135" spans="1:65" s="12" customFormat="1" ht="22.5">
      <c r="B135" s="185"/>
      <c r="C135" s="186"/>
      <c r="D135" s="187" t="s">
        <v>115</v>
      </c>
      <c r="E135" s="188" t="s">
        <v>1</v>
      </c>
      <c r="F135" s="189" t="s">
        <v>136</v>
      </c>
      <c r="G135" s="186"/>
      <c r="H135" s="188" t="s">
        <v>1</v>
      </c>
      <c r="I135" s="190"/>
      <c r="J135" s="186"/>
      <c r="K135" s="186"/>
      <c r="L135" s="191"/>
      <c r="M135" s="192"/>
      <c r="N135" s="193"/>
      <c r="O135" s="193"/>
      <c r="P135" s="193"/>
      <c r="Q135" s="193"/>
      <c r="R135" s="193"/>
      <c r="S135" s="193"/>
      <c r="T135" s="194"/>
      <c r="AT135" s="195" t="s">
        <v>115</v>
      </c>
      <c r="AU135" s="195" t="s">
        <v>81</v>
      </c>
      <c r="AV135" s="12" t="s">
        <v>81</v>
      </c>
      <c r="AW135" s="12" t="s">
        <v>30</v>
      </c>
      <c r="AX135" s="12" t="s">
        <v>73</v>
      </c>
      <c r="AY135" s="195" t="s">
        <v>109</v>
      </c>
    </row>
    <row r="136" spans="1:65" s="12" customFormat="1" ht="33.75">
      <c r="B136" s="185"/>
      <c r="C136" s="186"/>
      <c r="D136" s="187" t="s">
        <v>115</v>
      </c>
      <c r="E136" s="188" t="s">
        <v>1</v>
      </c>
      <c r="F136" s="189" t="s">
        <v>137</v>
      </c>
      <c r="G136" s="186"/>
      <c r="H136" s="188" t="s">
        <v>1</v>
      </c>
      <c r="I136" s="190"/>
      <c r="J136" s="186"/>
      <c r="K136" s="186"/>
      <c r="L136" s="191"/>
      <c r="M136" s="192"/>
      <c r="N136" s="193"/>
      <c r="O136" s="193"/>
      <c r="P136" s="193"/>
      <c r="Q136" s="193"/>
      <c r="R136" s="193"/>
      <c r="S136" s="193"/>
      <c r="T136" s="194"/>
      <c r="AT136" s="195" t="s">
        <v>115</v>
      </c>
      <c r="AU136" s="195" t="s">
        <v>81</v>
      </c>
      <c r="AV136" s="12" t="s">
        <v>81</v>
      </c>
      <c r="AW136" s="12" t="s">
        <v>30</v>
      </c>
      <c r="AX136" s="12" t="s">
        <v>73</v>
      </c>
      <c r="AY136" s="195" t="s">
        <v>109</v>
      </c>
    </row>
    <row r="137" spans="1:65" s="12" customFormat="1" ht="22.5">
      <c r="B137" s="185"/>
      <c r="C137" s="186"/>
      <c r="D137" s="187" t="s">
        <v>115</v>
      </c>
      <c r="E137" s="188" t="s">
        <v>1</v>
      </c>
      <c r="F137" s="189" t="s">
        <v>138</v>
      </c>
      <c r="G137" s="186"/>
      <c r="H137" s="188" t="s">
        <v>1</v>
      </c>
      <c r="I137" s="190"/>
      <c r="J137" s="186"/>
      <c r="K137" s="186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115</v>
      </c>
      <c r="AU137" s="195" t="s">
        <v>81</v>
      </c>
      <c r="AV137" s="12" t="s">
        <v>81</v>
      </c>
      <c r="AW137" s="12" t="s">
        <v>30</v>
      </c>
      <c r="AX137" s="12" t="s">
        <v>73</v>
      </c>
      <c r="AY137" s="195" t="s">
        <v>109</v>
      </c>
    </row>
    <row r="138" spans="1:65" s="12" customFormat="1" ht="11.25">
      <c r="B138" s="185"/>
      <c r="C138" s="186"/>
      <c r="D138" s="187" t="s">
        <v>115</v>
      </c>
      <c r="E138" s="188" t="s">
        <v>1</v>
      </c>
      <c r="F138" s="189" t="s">
        <v>139</v>
      </c>
      <c r="G138" s="186"/>
      <c r="H138" s="188" t="s">
        <v>1</v>
      </c>
      <c r="I138" s="190"/>
      <c r="J138" s="186"/>
      <c r="K138" s="186"/>
      <c r="L138" s="191"/>
      <c r="M138" s="192"/>
      <c r="N138" s="193"/>
      <c r="O138" s="193"/>
      <c r="P138" s="193"/>
      <c r="Q138" s="193"/>
      <c r="R138" s="193"/>
      <c r="S138" s="193"/>
      <c r="T138" s="194"/>
      <c r="AT138" s="195" t="s">
        <v>115</v>
      </c>
      <c r="AU138" s="195" t="s">
        <v>81</v>
      </c>
      <c r="AV138" s="12" t="s">
        <v>81</v>
      </c>
      <c r="AW138" s="12" t="s">
        <v>30</v>
      </c>
      <c r="AX138" s="12" t="s">
        <v>73</v>
      </c>
      <c r="AY138" s="195" t="s">
        <v>109</v>
      </c>
    </row>
    <row r="139" spans="1:65" s="13" customFormat="1" ht="11.25">
      <c r="B139" s="196"/>
      <c r="C139" s="197"/>
      <c r="D139" s="187" t="s">
        <v>115</v>
      </c>
      <c r="E139" s="198" t="s">
        <v>1</v>
      </c>
      <c r="F139" s="199" t="s">
        <v>128</v>
      </c>
      <c r="G139" s="197"/>
      <c r="H139" s="200">
        <v>10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115</v>
      </c>
      <c r="AU139" s="206" t="s">
        <v>81</v>
      </c>
      <c r="AV139" s="13" t="s">
        <v>83</v>
      </c>
      <c r="AW139" s="13" t="s">
        <v>30</v>
      </c>
      <c r="AX139" s="13" t="s">
        <v>81</v>
      </c>
      <c r="AY139" s="206" t="s">
        <v>109</v>
      </c>
    </row>
    <row r="140" spans="1:65" s="2" customFormat="1" ht="62.65" customHeight="1">
      <c r="A140" s="32"/>
      <c r="B140" s="33"/>
      <c r="C140" s="172" t="s">
        <v>73</v>
      </c>
      <c r="D140" s="172" t="s">
        <v>110</v>
      </c>
      <c r="E140" s="173" t="s">
        <v>140</v>
      </c>
      <c r="F140" s="174" t="s">
        <v>141</v>
      </c>
      <c r="G140" s="175" t="s">
        <v>113</v>
      </c>
      <c r="H140" s="176">
        <v>11</v>
      </c>
      <c r="I140" s="177"/>
      <c r="J140" s="178">
        <f>ROUND(I140*H140,2)</f>
        <v>0</v>
      </c>
      <c r="K140" s="174" t="s">
        <v>1</v>
      </c>
      <c r="L140" s="37"/>
      <c r="M140" s="179" t="s">
        <v>1</v>
      </c>
      <c r="N140" s="180" t="s">
        <v>38</v>
      </c>
      <c r="O140" s="69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83" t="s">
        <v>114</v>
      </c>
      <c r="AT140" s="183" t="s">
        <v>110</v>
      </c>
      <c r="AU140" s="183" t="s">
        <v>81</v>
      </c>
      <c r="AY140" s="15" t="s">
        <v>109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5" t="s">
        <v>81</v>
      </c>
      <c r="BK140" s="184">
        <f>ROUND(I140*H140,2)</f>
        <v>0</v>
      </c>
      <c r="BL140" s="15" t="s">
        <v>114</v>
      </c>
      <c r="BM140" s="183" t="s">
        <v>142</v>
      </c>
    </row>
    <row r="141" spans="1:65" s="2" customFormat="1" ht="66.75" customHeight="1">
      <c r="A141" s="32"/>
      <c r="B141" s="33"/>
      <c r="C141" s="172" t="s">
        <v>73</v>
      </c>
      <c r="D141" s="172" t="s">
        <v>110</v>
      </c>
      <c r="E141" s="173" t="s">
        <v>143</v>
      </c>
      <c r="F141" s="174" t="s">
        <v>144</v>
      </c>
      <c r="G141" s="175" t="s">
        <v>113</v>
      </c>
      <c r="H141" s="176">
        <v>30</v>
      </c>
      <c r="I141" s="177"/>
      <c r="J141" s="178">
        <f>ROUND(I141*H141,2)</f>
        <v>0</v>
      </c>
      <c r="K141" s="174" t="s">
        <v>1</v>
      </c>
      <c r="L141" s="37"/>
      <c r="M141" s="179" t="s">
        <v>1</v>
      </c>
      <c r="N141" s="180" t="s">
        <v>38</v>
      </c>
      <c r="O141" s="69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3" t="s">
        <v>114</v>
      </c>
      <c r="AT141" s="183" t="s">
        <v>110</v>
      </c>
      <c r="AU141" s="183" t="s">
        <v>81</v>
      </c>
      <c r="AY141" s="15" t="s">
        <v>109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5" t="s">
        <v>81</v>
      </c>
      <c r="BK141" s="184">
        <f>ROUND(I141*H141,2)</f>
        <v>0</v>
      </c>
      <c r="BL141" s="15" t="s">
        <v>114</v>
      </c>
      <c r="BM141" s="183" t="s">
        <v>145</v>
      </c>
    </row>
    <row r="142" spans="1:65" s="12" customFormat="1" ht="22.5">
      <c r="B142" s="185"/>
      <c r="C142" s="186"/>
      <c r="D142" s="187" t="s">
        <v>115</v>
      </c>
      <c r="E142" s="188" t="s">
        <v>1</v>
      </c>
      <c r="F142" s="189" t="s">
        <v>146</v>
      </c>
      <c r="G142" s="186"/>
      <c r="H142" s="188" t="s">
        <v>1</v>
      </c>
      <c r="I142" s="190"/>
      <c r="J142" s="186"/>
      <c r="K142" s="186"/>
      <c r="L142" s="191"/>
      <c r="M142" s="192"/>
      <c r="N142" s="193"/>
      <c r="O142" s="193"/>
      <c r="P142" s="193"/>
      <c r="Q142" s="193"/>
      <c r="R142" s="193"/>
      <c r="S142" s="193"/>
      <c r="T142" s="194"/>
      <c r="AT142" s="195" t="s">
        <v>115</v>
      </c>
      <c r="AU142" s="195" t="s">
        <v>81</v>
      </c>
      <c r="AV142" s="12" t="s">
        <v>81</v>
      </c>
      <c r="AW142" s="12" t="s">
        <v>30</v>
      </c>
      <c r="AX142" s="12" t="s">
        <v>73</v>
      </c>
      <c r="AY142" s="195" t="s">
        <v>109</v>
      </c>
    </row>
    <row r="143" spans="1:65" s="13" customFormat="1" ht="11.25">
      <c r="B143" s="196"/>
      <c r="C143" s="197"/>
      <c r="D143" s="187" t="s">
        <v>115</v>
      </c>
      <c r="E143" s="198" t="s">
        <v>1</v>
      </c>
      <c r="F143" s="199" t="s">
        <v>147</v>
      </c>
      <c r="G143" s="197"/>
      <c r="H143" s="200">
        <v>30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115</v>
      </c>
      <c r="AU143" s="206" t="s">
        <v>81</v>
      </c>
      <c r="AV143" s="13" t="s">
        <v>83</v>
      </c>
      <c r="AW143" s="13" t="s">
        <v>30</v>
      </c>
      <c r="AX143" s="13" t="s">
        <v>81</v>
      </c>
      <c r="AY143" s="206" t="s">
        <v>109</v>
      </c>
    </row>
    <row r="144" spans="1:65" s="2" customFormat="1" ht="55.5" customHeight="1">
      <c r="A144" s="32"/>
      <c r="B144" s="33"/>
      <c r="C144" s="172" t="s">
        <v>73</v>
      </c>
      <c r="D144" s="172" t="s">
        <v>110</v>
      </c>
      <c r="E144" s="173" t="s">
        <v>148</v>
      </c>
      <c r="F144" s="174" t="s">
        <v>149</v>
      </c>
      <c r="G144" s="175" t="s">
        <v>150</v>
      </c>
      <c r="H144" s="176">
        <v>1</v>
      </c>
      <c r="I144" s="177"/>
      <c r="J144" s="178">
        <f>ROUND(I144*H144,2)</f>
        <v>0</v>
      </c>
      <c r="K144" s="174" t="s">
        <v>1</v>
      </c>
      <c r="L144" s="37"/>
      <c r="M144" s="179" t="s">
        <v>1</v>
      </c>
      <c r="N144" s="180" t="s">
        <v>38</v>
      </c>
      <c r="O144" s="69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3" t="s">
        <v>114</v>
      </c>
      <c r="AT144" s="183" t="s">
        <v>110</v>
      </c>
      <c r="AU144" s="183" t="s">
        <v>81</v>
      </c>
      <c r="AY144" s="15" t="s">
        <v>109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5" t="s">
        <v>81</v>
      </c>
      <c r="BK144" s="184">
        <f>ROUND(I144*H144,2)</f>
        <v>0</v>
      </c>
      <c r="BL144" s="15" t="s">
        <v>114</v>
      </c>
      <c r="BM144" s="183" t="s">
        <v>151</v>
      </c>
    </row>
    <row r="145" spans="1:65" s="12" customFormat="1" ht="11.25">
      <c r="B145" s="185"/>
      <c r="C145" s="186"/>
      <c r="D145" s="187" t="s">
        <v>115</v>
      </c>
      <c r="E145" s="188" t="s">
        <v>1</v>
      </c>
      <c r="F145" s="189" t="s">
        <v>152</v>
      </c>
      <c r="G145" s="186"/>
      <c r="H145" s="188" t="s">
        <v>1</v>
      </c>
      <c r="I145" s="190"/>
      <c r="J145" s="186"/>
      <c r="K145" s="186"/>
      <c r="L145" s="191"/>
      <c r="M145" s="192"/>
      <c r="N145" s="193"/>
      <c r="O145" s="193"/>
      <c r="P145" s="193"/>
      <c r="Q145" s="193"/>
      <c r="R145" s="193"/>
      <c r="S145" s="193"/>
      <c r="T145" s="194"/>
      <c r="AT145" s="195" t="s">
        <v>115</v>
      </c>
      <c r="AU145" s="195" t="s">
        <v>81</v>
      </c>
      <c r="AV145" s="12" t="s">
        <v>81</v>
      </c>
      <c r="AW145" s="12" t="s">
        <v>30</v>
      </c>
      <c r="AX145" s="12" t="s">
        <v>73</v>
      </c>
      <c r="AY145" s="195" t="s">
        <v>109</v>
      </c>
    </row>
    <row r="146" spans="1:65" s="12" customFormat="1" ht="22.5">
      <c r="B146" s="185"/>
      <c r="C146" s="186"/>
      <c r="D146" s="187" t="s">
        <v>115</v>
      </c>
      <c r="E146" s="188" t="s">
        <v>1</v>
      </c>
      <c r="F146" s="189" t="s">
        <v>153</v>
      </c>
      <c r="G146" s="186"/>
      <c r="H146" s="188" t="s">
        <v>1</v>
      </c>
      <c r="I146" s="190"/>
      <c r="J146" s="186"/>
      <c r="K146" s="186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115</v>
      </c>
      <c r="AU146" s="195" t="s">
        <v>81</v>
      </c>
      <c r="AV146" s="12" t="s">
        <v>81</v>
      </c>
      <c r="AW146" s="12" t="s">
        <v>30</v>
      </c>
      <c r="AX146" s="12" t="s">
        <v>73</v>
      </c>
      <c r="AY146" s="195" t="s">
        <v>109</v>
      </c>
    </row>
    <row r="147" spans="1:65" s="12" customFormat="1" ht="33.75">
      <c r="B147" s="185"/>
      <c r="C147" s="186"/>
      <c r="D147" s="187" t="s">
        <v>115</v>
      </c>
      <c r="E147" s="188" t="s">
        <v>1</v>
      </c>
      <c r="F147" s="189" t="s">
        <v>154</v>
      </c>
      <c r="G147" s="186"/>
      <c r="H147" s="188" t="s">
        <v>1</v>
      </c>
      <c r="I147" s="190"/>
      <c r="J147" s="186"/>
      <c r="K147" s="186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115</v>
      </c>
      <c r="AU147" s="195" t="s">
        <v>81</v>
      </c>
      <c r="AV147" s="12" t="s">
        <v>81</v>
      </c>
      <c r="AW147" s="12" t="s">
        <v>30</v>
      </c>
      <c r="AX147" s="12" t="s">
        <v>73</v>
      </c>
      <c r="AY147" s="195" t="s">
        <v>109</v>
      </c>
    </row>
    <row r="148" spans="1:65" s="13" customFormat="1" ht="11.25">
      <c r="B148" s="196"/>
      <c r="C148" s="197"/>
      <c r="D148" s="187" t="s">
        <v>115</v>
      </c>
      <c r="E148" s="198" t="s">
        <v>1</v>
      </c>
      <c r="F148" s="199" t="s">
        <v>81</v>
      </c>
      <c r="G148" s="197"/>
      <c r="H148" s="200">
        <v>1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115</v>
      </c>
      <c r="AU148" s="206" t="s">
        <v>81</v>
      </c>
      <c r="AV148" s="13" t="s">
        <v>83</v>
      </c>
      <c r="AW148" s="13" t="s">
        <v>30</v>
      </c>
      <c r="AX148" s="13" t="s">
        <v>81</v>
      </c>
      <c r="AY148" s="206" t="s">
        <v>109</v>
      </c>
    </row>
    <row r="149" spans="1:65" s="2" customFormat="1" ht="37.9" customHeight="1">
      <c r="A149" s="32"/>
      <c r="B149" s="33"/>
      <c r="C149" s="172" t="s">
        <v>73</v>
      </c>
      <c r="D149" s="172" t="s">
        <v>110</v>
      </c>
      <c r="E149" s="173" t="s">
        <v>155</v>
      </c>
      <c r="F149" s="174" t="s">
        <v>156</v>
      </c>
      <c r="G149" s="175" t="s">
        <v>113</v>
      </c>
      <c r="H149" s="176">
        <v>2</v>
      </c>
      <c r="I149" s="177"/>
      <c r="J149" s="178">
        <f t="shared" ref="J149:J156" si="0">ROUND(I149*H149,2)</f>
        <v>0</v>
      </c>
      <c r="K149" s="174" t="s">
        <v>1</v>
      </c>
      <c r="L149" s="37"/>
      <c r="M149" s="179" t="s">
        <v>1</v>
      </c>
      <c r="N149" s="180" t="s">
        <v>38</v>
      </c>
      <c r="O149" s="69"/>
      <c r="P149" s="181">
        <f t="shared" ref="P149:P156" si="1">O149*H149</f>
        <v>0</v>
      </c>
      <c r="Q149" s="181">
        <v>0</v>
      </c>
      <c r="R149" s="181">
        <f t="shared" ref="R149:R156" si="2">Q149*H149</f>
        <v>0</v>
      </c>
      <c r="S149" s="181">
        <v>0</v>
      </c>
      <c r="T149" s="182">
        <f t="shared" ref="T149:T156" si="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83" t="s">
        <v>114</v>
      </c>
      <c r="AT149" s="183" t="s">
        <v>110</v>
      </c>
      <c r="AU149" s="183" t="s">
        <v>81</v>
      </c>
      <c r="AY149" s="15" t="s">
        <v>109</v>
      </c>
      <c r="BE149" s="184">
        <f t="shared" ref="BE149:BE156" si="4">IF(N149="základní",J149,0)</f>
        <v>0</v>
      </c>
      <c r="BF149" s="184">
        <f t="shared" ref="BF149:BF156" si="5">IF(N149="snížená",J149,0)</f>
        <v>0</v>
      </c>
      <c r="BG149" s="184">
        <f t="shared" ref="BG149:BG156" si="6">IF(N149="zákl. přenesená",J149,0)</f>
        <v>0</v>
      </c>
      <c r="BH149" s="184">
        <f t="shared" ref="BH149:BH156" si="7">IF(N149="sníž. přenesená",J149,0)</f>
        <v>0</v>
      </c>
      <c r="BI149" s="184">
        <f t="shared" ref="BI149:BI156" si="8">IF(N149="nulová",J149,0)</f>
        <v>0</v>
      </c>
      <c r="BJ149" s="15" t="s">
        <v>81</v>
      </c>
      <c r="BK149" s="184">
        <f t="shared" ref="BK149:BK156" si="9">ROUND(I149*H149,2)</f>
        <v>0</v>
      </c>
      <c r="BL149" s="15" t="s">
        <v>114</v>
      </c>
      <c r="BM149" s="183" t="s">
        <v>157</v>
      </c>
    </row>
    <row r="150" spans="1:65" s="2" customFormat="1" ht="16.5" customHeight="1">
      <c r="A150" s="32"/>
      <c r="B150" s="33"/>
      <c r="C150" s="172" t="s">
        <v>73</v>
      </c>
      <c r="D150" s="172" t="s">
        <v>110</v>
      </c>
      <c r="E150" s="173" t="s">
        <v>158</v>
      </c>
      <c r="F150" s="174" t="s">
        <v>159</v>
      </c>
      <c r="G150" s="175" t="s">
        <v>113</v>
      </c>
      <c r="H150" s="176">
        <v>1</v>
      </c>
      <c r="I150" s="177"/>
      <c r="J150" s="178">
        <f t="shared" si="0"/>
        <v>0</v>
      </c>
      <c r="K150" s="174" t="s">
        <v>1</v>
      </c>
      <c r="L150" s="37"/>
      <c r="M150" s="179" t="s">
        <v>1</v>
      </c>
      <c r="N150" s="180" t="s">
        <v>38</v>
      </c>
      <c r="O150" s="69"/>
      <c r="P150" s="181">
        <f t="shared" si="1"/>
        <v>0</v>
      </c>
      <c r="Q150" s="181">
        <v>0</v>
      </c>
      <c r="R150" s="181">
        <f t="shared" si="2"/>
        <v>0</v>
      </c>
      <c r="S150" s="181">
        <v>0</v>
      </c>
      <c r="T150" s="182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83" t="s">
        <v>114</v>
      </c>
      <c r="AT150" s="183" t="s">
        <v>110</v>
      </c>
      <c r="AU150" s="183" t="s">
        <v>81</v>
      </c>
      <c r="AY150" s="15" t="s">
        <v>109</v>
      </c>
      <c r="BE150" s="184">
        <f t="shared" si="4"/>
        <v>0</v>
      </c>
      <c r="BF150" s="184">
        <f t="shared" si="5"/>
        <v>0</v>
      </c>
      <c r="BG150" s="184">
        <f t="shared" si="6"/>
        <v>0</v>
      </c>
      <c r="BH150" s="184">
        <f t="shared" si="7"/>
        <v>0</v>
      </c>
      <c r="BI150" s="184">
        <f t="shared" si="8"/>
        <v>0</v>
      </c>
      <c r="BJ150" s="15" t="s">
        <v>81</v>
      </c>
      <c r="BK150" s="184">
        <f t="shared" si="9"/>
        <v>0</v>
      </c>
      <c r="BL150" s="15" t="s">
        <v>114</v>
      </c>
      <c r="BM150" s="183" t="s">
        <v>160</v>
      </c>
    </row>
    <row r="151" spans="1:65" s="2" customFormat="1" ht="16.5" customHeight="1">
      <c r="A151" s="32"/>
      <c r="B151" s="33"/>
      <c r="C151" s="172" t="s">
        <v>73</v>
      </c>
      <c r="D151" s="172" t="s">
        <v>110</v>
      </c>
      <c r="E151" s="173" t="s">
        <v>161</v>
      </c>
      <c r="F151" s="174" t="s">
        <v>162</v>
      </c>
      <c r="G151" s="175" t="s">
        <v>113</v>
      </c>
      <c r="H151" s="176">
        <v>1</v>
      </c>
      <c r="I151" s="177"/>
      <c r="J151" s="178">
        <f t="shared" si="0"/>
        <v>0</v>
      </c>
      <c r="K151" s="174" t="s">
        <v>1</v>
      </c>
      <c r="L151" s="37"/>
      <c r="M151" s="179" t="s">
        <v>1</v>
      </c>
      <c r="N151" s="180" t="s">
        <v>38</v>
      </c>
      <c r="O151" s="69"/>
      <c r="P151" s="181">
        <f t="shared" si="1"/>
        <v>0</v>
      </c>
      <c r="Q151" s="181">
        <v>0</v>
      </c>
      <c r="R151" s="181">
        <f t="shared" si="2"/>
        <v>0</v>
      </c>
      <c r="S151" s="181">
        <v>0</v>
      </c>
      <c r="T151" s="182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83" t="s">
        <v>114</v>
      </c>
      <c r="AT151" s="183" t="s">
        <v>110</v>
      </c>
      <c r="AU151" s="183" t="s">
        <v>81</v>
      </c>
      <c r="AY151" s="15" t="s">
        <v>109</v>
      </c>
      <c r="BE151" s="184">
        <f t="shared" si="4"/>
        <v>0</v>
      </c>
      <c r="BF151" s="184">
        <f t="shared" si="5"/>
        <v>0</v>
      </c>
      <c r="BG151" s="184">
        <f t="shared" si="6"/>
        <v>0</v>
      </c>
      <c r="BH151" s="184">
        <f t="shared" si="7"/>
        <v>0</v>
      </c>
      <c r="BI151" s="184">
        <f t="shared" si="8"/>
        <v>0</v>
      </c>
      <c r="BJ151" s="15" t="s">
        <v>81</v>
      </c>
      <c r="BK151" s="184">
        <f t="shared" si="9"/>
        <v>0</v>
      </c>
      <c r="BL151" s="15" t="s">
        <v>114</v>
      </c>
      <c r="BM151" s="183" t="s">
        <v>163</v>
      </c>
    </row>
    <row r="152" spans="1:65" s="2" customFormat="1" ht="16.5" customHeight="1">
      <c r="A152" s="32"/>
      <c r="B152" s="33"/>
      <c r="C152" s="172" t="s">
        <v>81</v>
      </c>
      <c r="D152" s="172" t="s">
        <v>110</v>
      </c>
      <c r="E152" s="173" t="s">
        <v>164</v>
      </c>
      <c r="F152" s="174" t="s">
        <v>165</v>
      </c>
      <c r="G152" s="175" t="s">
        <v>113</v>
      </c>
      <c r="H152" s="176">
        <v>1</v>
      </c>
      <c r="I152" s="177"/>
      <c r="J152" s="178">
        <f t="shared" si="0"/>
        <v>0</v>
      </c>
      <c r="K152" s="174" t="s">
        <v>1</v>
      </c>
      <c r="L152" s="37"/>
      <c r="M152" s="179" t="s">
        <v>1</v>
      </c>
      <c r="N152" s="180" t="s">
        <v>38</v>
      </c>
      <c r="O152" s="69"/>
      <c r="P152" s="181">
        <f t="shared" si="1"/>
        <v>0</v>
      </c>
      <c r="Q152" s="181">
        <v>0</v>
      </c>
      <c r="R152" s="181">
        <f t="shared" si="2"/>
        <v>0</v>
      </c>
      <c r="S152" s="181">
        <v>0</v>
      </c>
      <c r="T152" s="182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3" t="s">
        <v>114</v>
      </c>
      <c r="AT152" s="183" t="s">
        <v>110</v>
      </c>
      <c r="AU152" s="183" t="s">
        <v>81</v>
      </c>
      <c r="AY152" s="15" t="s">
        <v>109</v>
      </c>
      <c r="BE152" s="184">
        <f t="shared" si="4"/>
        <v>0</v>
      </c>
      <c r="BF152" s="184">
        <f t="shared" si="5"/>
        <v>0</v>
      </c>
      <c r="BG152" s="184">
        <f t="shared" si="6"/>
        <v>0</v>
      </c>
      <c r="BH152" s="184">
        <f t="shared" si="7"/>
        <v>0</v>
      </c>
      <c r="BI152" s="184">
        <f t="shared" si="8"/>
        <v>0</v>
      </c>
      <c r="BJ152" s="15" t="s">
        <v>81</v>
      </c>
      <c r="BK152" s="184">
        <f t="shared" si="9"/>
        <v>0</v>
      </c>
      <c r="BL152" s="15" t="s">
        <v>114</v>
      </c>
      <c r="BM152" s="183" t="s">
        <v>166</v>
      </c>
    </row>
    <row r="153" spans="1:65" s="2" customFormat="1" ht="16.5" customHeight="1">
      <c r="A153" s="32"/>
      <c r="B153" s="33"/>
      <c r="C153" s="172" t="s">
        <v>83</v>
      </c>
      <c r="D153" s="172" t="s">
        <v>110</v>
      </c>
      <c r="E153" s="173" t="s">
        <v>167</v>
      </c>
      <c r="F153" s="174" t="s">
        <v>168</v>
      </c>
      <c r="G153" s="175" t="s">
        <v>113</v>
      </c>
      <c r="H153" s="176">
        <v>1</v>
      </c>
      <c r="I153" s="177"/>
      <c r="J153" s="178">
        <f t="shared" si="0"/>
        <v>0</v>
      </c>
      <c r="K153" s="174" t="s">
        <v>1</v>
      </c>
      <c r="L153" s="37"/>
      <c r="M153" s="179" t="s">
        <v>1</v>
      </c>
      <c r="N153" s="180" t="s">
        <v>38</v>
      </c>
      <c r="O153" s="69"/>
      <c r="P153" s="181">
        <f t="shared" si="1"/>
        <v>0</v>
      </c>
      <c r="Q153" s="181">
        <v>0</v>
      </c>
      <c r="R153" s="181">
        <f t="shared" si="2"/>
        <v>0</v>
      </c>
      <c r="S153" s="181">
        <v>0</v>
      </c>
      <c r="T153" s="182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83" t="s">
        <v>114</v>
      </c>
      <c r="AT153" s="183" t="s">
        <v>110</v>
      </c>
      <c r="AU153" s="183" t="s">
        <v>81</v>
      </c>
      <c r="AY153" s="15" t="s">
        <v>109</v>
      </c>
      <c r="BE153" s="184">
        <f t="shared" si="4"/>
        <v>0</v>
      </c>
      <c r="BF153" s="184">
        <f t="shared" si="5"/>
        <v>0</v>
      </c>
      <c r="BG153" s="184">
        <f t="shared" si="6"/>
        <v>0</v>
      </c>
      <c r="BH153" s="184">
        <f t="shared" si="7"/>
        <v>0</v>
      </c>
      <c r="BI153" s="184">
        <f t="shared" si="8"/>
        <v>0</v>
      </c>
      <c r="BJ153" s="15" t="s">
        <v>81</v>
      </c>
      <c r="BK153" s="184">
        <f t="shared" si="9"/>
        <v>0</v>
      </c>
      <c r="BL153" s="15" t="s">
        <v>114</v>
      </c>
      <c r="BM153" s="183" t="s">
        <v>169</v>
      </c>
    </row>
    <row r="154" spans="1:65" s="2" customFormat="1" ht="24.2" customHeight="1">
      <c r="A154" s="32"/>
      <c r="B154" s="33"/>
      <c r="C154" s="172" t="s">
        <v>170</v>
      </c>
      <c r="D154" s="172" t="s">
        <v>110</v>
      </c>
      <c r="E154" s="173" t="s">
        <v>171</v>
      </c>
      <c r="F154" s="174" t="s">
        <v>172</v>
      </c>
      <c r="G154" s="175" t="s">
        <v>113</v>
      </c>
      <c r="H154" s="176">
        <v>1</v>
      </c>
      <c r="I154" s="177"/>
      <c r="J154" s="178">
        <f t="shared" si="0"/>
        <v>0</v>
      </c>
      <c r="K154" s="174" t="s">
        <v>1</v>
      </c>
      <c r="L154" s="37"/>
      <c r="M154" s="179" t="s">
        <v>1</v>
      </c>
      <c r="N154" s="180" t="s">
        <v>38</v>
      </c>
      <c r="O154" s="69"/>
      <c r="P154" s="181">
        <f t="shared" si="1"/>
        <v>0</v>
      </c>
      <c r="Q154" s="181">
        <v>0</v>
      </c>
      <c r="R154" s="181">
        <f t="shared" si="2"/>
        <v>0</v>
      </c>
      <c r="S154" s="181">
        <v>0</v>
      </c>
      <c r="T154" s="182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3" t="s">
        <v>114</v>
      </c>
      <c r="AT154" s="183" t="s">
        <v>110</v>
      </c>
      <c r="AU154" s="183" t="s">
        <v>81</v>
      </c>
      <c r="AY154" s="15" t="s">
        <v>109</v>
      </c>
      <c r="BE154" s="184">
        <f t="shared" si="4"/>
        <v>0</v>
      </c>
      <c r="BF154" s="184">
        <f t="shared" si="5"/>
        <v>0</v>
      </c>
      <c r="BG154" s="184">
        <f t="shared" si="6"/>
        <v>0</v>
      </c>
      <c r="BH154" s="184">
        <f t="shared" si="7"/>
        <v>0</v>
      </c>
      <c r="BI154" s="184">
        <f t="shared" si="8"/>
        <v>0</v>
      </c>
      <c r="BJ154" s="15" t="s">
        <v>81</v>
      </c>
      <c r="BK154" s="184">
        <f t="shared" si="9"/>
        <v>0</v>
      </c>
      <c r="BL154" s="15" t="s">
        <v>114</v>
      </c>
      <c r="BM154" s="183" t="s">
        <v>173</v>
      </c>
    </row>
    <row r="155" spans="1:65" s="2" customFormat="1" ht="16.5" customHeight="1">
      <c r="A155" s="32"/>
      <c r="B155" s="33"/>
      <c r="C155" s="172" t="s">
        <v>114</v>
      </c>
      <c r="D155" s="172" t="s">
        <v>110</v>
      </c>
      <c r="E155" s="173" t="s">
        <v>174</v>
      </c>
      <c r="F155" s="174" t="s">
        <v>175</v>
      </c>
      <c r="G155" s="175" t="s">
        <v>113</v>
      </c>
      <c r="H155" s="176">
        <v>1</v>
      </c>
      <c r="I155" s="177"/>
      <c r="J155" s="178">
        <f t="shared" si="0"/>
        <v>0</v>
      </c>
      <c r="K155" s="174" t="s">
        <v>1</v>
      </c>
      <c r="L155" s="37"/>
      <c r="M155" s="179" t="s">
        <v>1</v>
      </c>
      <c r="N155" s="180" t="s">
        <v>38</v>
      </c>
      <c r="O155" s="69"/>
      <c r="P155" s="181">
        <f t="shared" si="1"/>
        <v>0</v>
      </c>
      <c r="Q155" s="181">
        <v>0</v>
      </c>
      <c r="R155" s="181">
        <f t="shared" si="2"/>
        <v>0</v>
      </c>
      <c r="S155" s="181">
        <v>0</v>
      </c>
      <c r="T155" s="182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83" t="s">
        <v>114</v>
      </c>
      <c r="AT155" s="183" t="s">
        <v>110</v>
      </c>
      <c r="AU155" s="183" t="s">
        <v>81</v>
      </c>
      <c r="AY155" s="15" t="s">
        <v>109</v>
      </c>
      <c r="BE155" s="184">
        <f t="shared" si="4"/>
        <v>0</v>
      </c>
      <c r="BF155" s="184">
        <f t="shared" si="5"/>
        <v>0</v>
      </c>
      <c r="BG155" s="184">
        <f t="shared" si="6"/>
        <v>0</v>
      </c>
      <c r="BH155" s="184">
        <f t="shared" si="7"/>
        <v>0</v>
      </c>
      <c r="BI155" s="184">
        <f t="shared" si="8"/>
        <v>0</v>
      </c>
      <c r="BJ155" s="15" t="s">
        <v>81</v>
      </c>
      <c r="BK155" s="184">
        <f t="shared" si="9"/>
        <v>0</v>
      </c>
      <c r="BL155" s="15" t="s">
        <v>114</v>
      </c>
      <c r="BM155" s="183" t="s">
        <v>176</v>
      </c>
    </row>
    <row r="156" spans="1:65" s="2" customFormat="1" ht="62.65" customHeight="1">
      <c r="A156" s="32"/>
      <c r="B156" s="33"/>
      <c r="C156" s="172" t="s">
        <v>73</v>
      </c>
      <c r="D156" s="172" t="s">
        <v>110</v>
      </c>
      <c r="E156" s="173" t="s">
        <v>177</v>
      </c>
      <c r="F156" s="174" t="s">
        <v>178</v>
      </c>
      <c r="G156" s="175" t="s">
        <v>113</v>
      </c>
      <c r="H156" s="176">
        <v>1</v>
      </c>
      <c r="I156" s="177"/>
      <c r="J156" s="178">
        <f t="shared" si="0"/>
        <v>0</v>
      </c>
      <c r="K156" s="174" t="s">
        <v>1</v>
      </c>
      <c r="L156" s="37"/>
      <c r="M156" s="179" t="s">
        <v>1</v>
      </c>
      <c r="N156" s="180" t="s">
        <v>38</v>
      </c>
      <c r="O156" s="69"/>
      <c r="P156" s="181">
        <f t="shared" si="1"/>
        <v>0</v>
      </c>
      <c r="Q156" s="181">
        <v>0</v>
      </c>
      <c r="R156" s="181">
        <f t="shared" si="2"/>
        <v>0</v>
      </c>
      <c r="S156" s="181">
        <v>0</v>
      </c>
      <c r="T156" s="182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83" t="s">
        <v>114</v>
      </c>
      <c r="AT156" s="183" t="s">
        <v>110</v>
      </c>
      <c r="AU156" s="183" t="s">
        <v>81</v>
      </c>
      <c r="AY156" s="15" t="s">
        <v>109</v>
      </c>
      <c r="BE156" s="184">
        <f t="shared" si="4"/>
        <v>0</v>
      </c>
      <c r="BF156" s="184">
        <f t="shared" si="5"/>
        <v>0</v>
      </c>
      <c r="BG156" s="184">
        <f t="shared" si="6"/>
        <v>0</v>
      </c>
      <c r="BH156" s="184">
        <f t="shared" si="7"/>
        <v>0</v>
      </c>
      <c r="BI156" s="184">
        <f t="shared" si="8"/>
        <v>0</v>
      </c>
      <c r="BJ156" s="15" t="s">
        <v>81</v>
      </c>
      <c r="BK156" s="184">
        <f t="shared" si="9"/>
        <v>0</v>
      </c>
      <c r="BL156" s="15" t="s">
        <v>114</v>
      </c>
      <c r="BM156" s="183" t="s">
        <v>147</v>
      </c>
    </row>
    <row r="157" spans="1:65" s="12" customFormat="1" ht="22.5">
      <c r="B157" s="185"/>
      <c r="C157" s="186"/>
      <c r="D157" s="187" t="s">
        <v>115</v>
      </c>
      <c r="E157" s="188" t="s">
        <v>1</v>
      </c>
      <c r="F157" s="189" t="s">
        <v>179</v>
      </c>
      <c r="G157" s="186"/>
      <c r="H157" s="188" t="s">
        <v>1</v>
      </c>
      <c r="I157" s="190"/>
      <c r="J157" s="186"/>
      <c r="K157" s="186"/>
      <c r="L157" s="191"/>
      <c r="M157" s="192"/>
      <c r="N157" s="193"/>
      <c r="O157" s="193"/>
      <c r="P157" s="193"/>
      <c r="Q157" s="193"/>
      <c r="R157" s="193"/>
      <c r="S157" s="193"/>
      <c r="T157" s="194"/>
      <c r="AT157" s="195" t="s">
        <v>115</v>
      </c>
      <c r="AU157" s="195" t="s">
        <v>81</v>
      </c>
      <c r="AV157" s="12" t="s">
        <v>81</v>
      </c>
      <c r="AW157" s="12" t="s">
        <v>30</v>
      </c>
      <c r="AX157" s="12" t="s">
        <v>73</v>
      </c>
      <c r="AY157" s="195" t="s">
        <v>109</v>
      </c>
    </row>
    <row r="158" spans="1:65" s="12" customFormat="1" ht="11.25">
      <c r="B158" s="185"/>
      <c r="C158" s="186"/>
      <c r="D158" s="187" t="s">
        <v>115</v>
      </c>
      <c r="E158" s="188" t="s">
        <v>1</v>
      </c>
      <c r="F158" s="189" t="s">
        <v>180</v>
      </c>
      <c r="G158" s="186"/>
      <c r="H158" s="188" t="s">
        <v>1</v>
      </c>
      <c r="I158" s="190"/>
      <c r="J158" s="186"/>
      <c r="K158" s="186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115</v>
      </c>
      <c r="AU158" s="195" t="s">
        <v>81</v>
      </c>
      <c r="AV158" s="12" t="s">
        <v>81</v>
      </c>
      <c r="AW158" s="12" t="s">
        <v>30</v>
      </c>
      <c r="AX158" s="12" t="s">
        <v>73</v>
      </c>
      <c r="AY158" s="195" t="s">
        <v>109</v>
      </c>
    </row>
    <row r="159" spans="1:65" s="12" customFormat="1" ht="11.25">
      <c r="B159" s="185"/>
      <c r="C159" s="186"/>
      <c r="D159" s="187" t="s">
        <v>115</v>
      </c>
      <c r="E159" s="188" t="s">
        <v>1</v>
      </c>
      <c r="F159" s="189" t="s">
        <v>181</v>
      </c>
      <c r="G159" s="186"/>
      <c r="H159" s="188" t="s">
        <v>1</v>
      </c>
      <c r="I159" s="190"/>
      <c r="J159" s="186"/>
      <c r="K159" s="186"/>
      <c r="L159" s="191"/>
      <c r="M159" s="192"/>
      <c r="N159" s="193"/>
      <c r="O159" s="193"/>
      <c r="P159" s="193"/>
      <c r="Q159" s="193"/>
      <c r="R159" s="193"/>
      <c r="S159" s="193"/>
      <c r="T159" s="194"/>
      <c r="AT159" s="195" t="s">
        <v>115</v>
      </c>
      <c r="AU159" s="195" t="s">
        <v>81</v>
      </c>
      <c r="AV159" s="12" t="s">
        <v>81</v>
      </c>
      <c r="AW159" s="12" t="s">
        <v>30</v>
      </c>
      <c r="AX159" s="12" t="s">
        <v>73</v>
      </c>
      <c r="AY159" s="195" t="s">
        <v>109</v>
      </c>
    </row>
    <row r="160" spans="1:65" s="13" customFormat="1" ht="11.25">
      <c r="B160" s="196"/>
      <c r="C160" s="197"/>
      <c r="D160" s="187" t="s">
        <v>115</v>
      </c>
      <c r="E160" s="198" t="s">
        <v>1</v>
      </c>
      <c r="F160" s="199" t="s">
        <v>81</v>
      </c>
      <c r="G160" s="197"/>
      <c r="H160" s="200">
        <v>1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115</v>
      </c>
      <c r="AU160" s="206" t="s">
        <v>81</v>
      </c>
      <c r="AV160" s="13" t="s">
        <v>83</v>
      </c>
      <c r="AW160" s="13" t="s">
        <v>30</v>
      </c>
      <c r="AX160" s="13" t="s">
        <v>81</v>
      </c>
      <c r="AY160" s="206" t="s">
        <v>109</v>
      </c>
    </row>
    <row r="161" spans="1:65" s="11" customFormat="1" ht="25.9" customHeight="1">
      <c r="B161" s="158"/>
      <c r="C161" s="159"/>
      <c r="D161" s="160" t="s">
        <v>72</v>
      </c>
      <c r="E161" s="161" t="s">
        <v>182</v>
      </c>
      <c r="F161" s="161" t="s">
        <v>183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SUM(P162:P163)</f>
        <v>0</v>
      </c>
      <c r="Q161" s="166"/>
      <c r="R161" s="167">
        <f>SUM(R162:R163)</f>
        <v>0</v>
      </c>
      <c r="S161" s="166"/>
      <c r="T161" s="168">
        <f>SUM(T162:T163)</f>
        <v>0</v>
      </c>
      <c r="AR161" s="169" t="s">
        <v>81</v>
      </c>
      <c r="AT161" s="170" t="s">
        <v>72</v>
      </c>
      <c r="AU161" s="170" t="s">
        <v>73</v>
      </c>
      <c r="AY161" s="169" t="s">
        <v>109</v>
      </c>
      <c r="BK161" s="171">
        <f>SUM(BK162:BK163)</f>
        <v>0</v>
      </c>
    </row>
    <row r="162" spans="1:65" s="2" customFormat="1" ht="16.5" customHeight="1">
      <c r="A162" s="32"/>
      <c r="B162" s="33"/>
      <c r="C162" s="172" t="s">
        <v>73</v>
      </c>
      <c r="D162" s="172" t="s">
        <v>110</v>
      </c>
      <c r="E162" s="173" t="s">
        <v>184</v>
      </c>
      <c r="F162" s="174" t="s">
        <v>185</v>
      </c>
      <c r="G162" s="175" t="s">
        <v>81</v>
      </c>
      <c r="H162" s="176">
        <v>1</v>
      </c>
      <c r="I162" s="177"/>
      <c r="J162" s="178">
        <f>ROUND(I162*H162,2)</f>
        <v>0</v>
      </c>
      <c r="K162" s="174" t="s">
        <v>1</v>
      </c>
      <c r="L162" s="37"/>
      <c r="M162" s="179" t="s">
        <v>1</v>
      </c>
      <c r="N162" s="180" t="s">
        <v>38</v>
      </c>
      <c r="O162" s="69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83" t="s">
        <v>186</v>
      </c>
      <c r="AT162" s="183" t="s">
        <v>110</v>
      </c>
      <c r="AU162" s="183" t="s">
        <v>81</v>
      </c>
      <c r="AY162" s="15" t="s">
        <v>109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5" t="s">
        <v>81</v>
      </c>
      <c r="BK162" s="184">
        <f>ROUND(I162*H162,2)</f>
        <v>0</v>
      </c>
      <c r="BL162" s="15" t="s">
        <v>186</v>
      </c>
      <c r="BM162" s="183" t="s">
        <v>187</v>
      </c>
    </row>
    <row r="163" spans="1:65" s="2" customFormat="1" ht="16.5" customHeight="1">
      <c r="A163" s="32"/>
      <c r="B163" s="33"/>
      <c r="C163" s="172" t="s">
        <v>73</v>
      </c>
      <c r="D163" s="172" t="s">
        <v>110</v>
      </c>
      <c r="E163" s="173" t="s">
        <v>188</v>
      </c>
      <c r="F163" s="174" t="s">
        <v>189</v>
      </c>
      <c r="G163" s="175" t="s">
        <v>81</v>
      </c>
      <c r="H163" s="176">
        <v>1</v>
      </c>
      <c r="I163" s="177"/>
      <c r="J163" s="178">
        <f>ROUND(I163*H163,2)</f>
        <v>0</v>
      </c>
      <c r="K163" s="174" t="s">
        <v>1</v>
      </c>
      <c r="L163" s="37"/>
      <c r="M163" s="207" t="s">
        <v>1</v>
      </c>
      <c r="N163" s="208" t="s">
        <v>38</v>
      </c>
      <c r="O163" s="209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83" t="s">
        <v>186</v>
      </c>
      <c r="AT163" s="183" t="s">
        <v>110</v>
      </c>
      <c r="AU163" s="183" t="s">
        <v>81</v>
      </c>
      <c r="AY163" s="15" t="s">
        <v>109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5" t="s">
        <v>81</v>
      </c>
      <c r="BK163" s="184">
        <f>ROUND(I163*H163,2)</f>
        <v>0</v>
      </c>
      <c r="BL163" s="15" t="s">
        <v>186</v>
      </c>
      <c r="BM163" s="183" t="s">
        <v>190</v>
      </c>
    </row>
    <row r="164" spans="1:65" s="2" customFormat="1" ht="6.95" customHeight="1">
      <c r="A164" s="32"/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37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sheetProtection algorithmName="SHA-512" hashValue="Zu+UF0rm4dYr8cN789N2MNZ+tvruhcp5FOOAsrVF731SGlkabI79dQBrm9t9Ckq5BJMaYSC1jttGiuz4gm+vhg==" saltValue="WAYoeaDakpXmUFl4QwGXwAjMorIYl0H3wGDPdEhCNl0hH6KLlaX18xsSZxXP5AvdIt3Ng6ABkBBQkWnXukaxag==" spinCount="100000" sheet="1" objects="1" scenarios="1" formatColumns="0" formatRows="0" autoFilter="0"/>
  <autoFilter ref="C117:K16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002 - Vybavení nábytkem</vt:lpstr>
      <vt:lpstr>'002 - Vybavení nábytkem'!Názvy_tisku</vt:lpstr>
      <vt:lpstr>'Rekapitulace stavby'!Názvy_tisku</vt:lpstr>
      <vt:lpstr>'002 - Vybavení nábytkem'!Oblast_tisku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2025-01-14T09:54:09Z</dcterms:created>
  <dcterms:modified xsi:type="dcterms:W3CDTF">2025-01-15T12:00:54Z</dcterms:modified>
</cp:coreProperties>
</file>