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část, zdrav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Stavební část, zdrav...'!$C$112:$K$592</definedName>
    <definedName name="_xlnm.Print_Area" localSheetId="1">'01 - Stavební část, zdrav...'!$C$4:$J$39,'01 - Stavební část, zdrav...'!$C$45:$J$94,'01 - Stavební část, zdrav...'!$C$100:$J$592</definedName>
    <definedName name="_xlnm.Print_Titles" localSheetId="1">'01 - Stavební část, zdrav...'!$112:$112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591"/>
  <c r="BH591"/>
  <c r="BG591"/>
  <c r="BF591"/>
  <c r="T591"/>
  <c r="T590"/>
  <c r="R591"/>
  <c r="R590"/>
  <c r="P591"/>
  <c r="P590"/>
  <c r="BI588"/>
  <c r="BH588"/>
  <c r="BG588"/>
  <c r="BF588"/>
  <c r="T588"/>
  <c r="T587"/>
  <c r="R588"/>
  <c r="R587"/>
  <c r="P588"/>
  <c r="P587"/>
  <c r="BI585"/>
  <c r="BH585"/>
  <c r="BG585"/>
  <c r="BF585"/>
  <c r="T585"/>
  <c r="T584"/>
  <c r="R585"/>
  <c r="R584"/>
  <c r="P585"/>
  <c r="P584"/>
  <c r="BI582"/>
  <c r="BH582"/>
  <c r="BG582"/>
  <c r="BF582"/>
  <c r="T582"/>
  <c r="T581"/>
  <c r="R582"/>
  <c r="R581"/>
  <c r="P582"/>
  <c r="P581"/>
  <c r="BI579"/>
  <c r="BH579"/>
  <c r="BG579"/>
  <c r="BF579"/>
  <c r="T579"/>
  <c r="T578"/>
  <c r="T577"/>
  <c r="R579"/>
  <c r="R578"/>
  <c r="R577"/>
  <c r="P579"/>
  <c r="P578"/>
  <c r="P577"/>
  <c r="BI575"/>
  <c r="BH575"/>
  <c r="BG575"/>
  <c r="BF575"/>
  <c r="T575"/>
  <c r="T574"/>
  <c r="R575"/>
  <c r="R574"/>
  <c r="P575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7"/>
  <c r="BH567"/>
  <c r="BG567"/>
  <c r="BF567"/>
  <c r="T567"/>
  <c r="R567"/>
  <c r="P567"/>
  <c r="BI565"/>
  <c r="BH565"/>
  <c r="BG565"/>
  <c r="BF565"/>
  <c r="T565"/>
  <c r="R565"/>
  <c r="P565"/>
  <c r="BI564"/>
  <c r="BH564"/>
  <c r="BG564"/>
  <c r="BF564"/>
  <c r="T564"/>
  <c r="R564"/>
  <c r="P564"/>
  <c r="BI562"/>
  <c r="BH562"/>
  <c r="BG562"/>
  <c r="BF562"/>
  <c r="T562"/>
  <c r="R562"/>
  <c r="P562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4"/>
  <c r="BH534"/>
  <c r="BG534"/>
  <c r="BF534"/>
  <c r="T534"/>
  <c r="R534"/>
  <c r="P534"/>
  <c r="BI532"/>
  <c r="BH532"/>
  <c r="BG532"/>
  <c r="BF532"/>
  <c r="T532"/>
  <c r="R532"/>
  <c r="P532"/>
  <c r="BI531"/>
  <c r="BH531"/>
  <c r="BG531"/>
  <c r="BF531"/>
  <c r="T531"/>
  <c r="R531"/>
  <c r="P531"/>
  <c r="BI529"/>
  <c r="BH529"/>
  <c r="BG529"/>
  <c r="BF529"/>
  <c r="T529"/>
  <c r="R529"/>
  <c r="P529"/>
  <c r="BI528"/>
  <c r="BH528"/>
  <c r="BG528"/>
  <c r="BF528"/>
  <c r="T528"/>
  <c r="R528"/>
  <c r="P528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9"/>
  <c r="BH479"/>
  <c r="BG479"/>
  <c r="BF479"/>
  <c r="T479"/>
  <c r="R479"/>
  <c r="P479"/>
  <c r="BI476"/>
  <c r="BH476"/>
  <c r="BG476"/>
  <c r="BF476"/>
  <c r="T476"/>
  <c r="R476"/>
  <c r="P476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7"/>
  <c r="BH467"/>
  <c r="BG467"/>
  <c r="BF467"/>
  <c r="T467"/>
  <c r="R467"/>
  <c r="P467"/>
  <c r="BI465"/>
  <c r="BH465"/>
  <c r="BG465"/>
  <c r="BF465"/>
  <c r="T465"/>
  <c r="R465"/>
  <c r="P465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T430"/>
  <c r="R431"/>
  <c r="R430"/>
  <c r="P431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T220"/>
  <c r="R221"/>
  <c r="R220"/>
  <c r="P221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T141"/>
  <c r="R142"/>
  <c r="R141"/>
  <c r="P142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J110"/>
  <c r="J109"/>
  <c r="F109"/>
  <c r="F107"/>
  <c r="E105"/>
  <c r="J55"/>
  <c r="J54"/>
  <c r="F54"/>
  <c r="F52"/>
  <c r="E50"/>
  <c r="J18"/>
  <c r="E18"/>
  <c r="F55"/>
  <c r="J17"/>
  <c r="J12"/>
  <c r="J107"/>
  <c r="E7"/>
  <c r="E103"/>
  <c i="1" r="L50"/>
  <c r="AM50"/>
  <c r="AM49"/>
  <c r="L49"/>
  <c r="AM47"/>
  <c r="L47"/>
  <c r="L45"/>
  <c r="L44"/>
  <c i="2" r="J564"/>
  <c r="J491"/>
  <c r="J417"/>
  <c r="BK289"/>
  <c r="BK178"/>
  <c r="BK401"/>
  <c r="BK297"/>
  <c r="BK171"/>
  <c r="J557"/>
  <c r="BK519"/>
  <c r="J415"/>
  <c r="J360"/>
  <c r="J283"/>
  <c r="BK230"/>
  <c r="J133"/>
  <c r="J513"/>
  <c r="BK431"/>
  <c r="J375"/>
  <c r="J351"/>
  <c r="BK291"/>
  <c r="J142"/>
  <c r="BK476"/>
  <c r="J331"/>
  <c r="BK221"/>
  <c r="BK501"/>
  <c r="J387"/>
  <c r="BK331"/>
  <c r="BK161"/>
  <c r="BK126"/>
  <c r="BK537"/>
  <c r="J480"/>
  <c r="J364"/>
  <c r="BK242"/>
  <c r="BK176"/>
  <c r="J567"/>
  <c r="J468"/>
  <c r="J341"/>
  <c r="BK227"/>
  <c r="J159"/>
  <c r="BK582"/>
  <c r="J561"/>
  <c r="BK494"/>
  <c r="J413"/>
  <c r="BK366"/>
  <c r="J260"/>
  <c r="BK163"/>
  <c r="J462"/>
  <c r="BK308"/>
  <c r="BK193"/>
  <c r="BK122"/>
  <c r="BK508"/>
  <c r="J455"/>
  <c r="BK420"/>
  <c r="J277"/>
  <c r="BK468"/>
  <c r="J411"/>
  <c r="J355"/>
  <c r="J165"/>
  <c r="J552"/>
  <c r="BK498"/>
  <c r="J435"/>
  <c r="J373"/>
  <c r="BK169"/>
  <c r="BK362"/>
  <c r="J327"/>
  <c r="J236"/>
  <c r="J167"/>
  <c r="J526"/>
  <c r="BK480"/>
  <c r="J362"/>
  <c r="J334"/>
  <c r="BK252"/>
  <c r="J214"/>
  <c r="BK550"/>
  <c r="J424"/>
  <c r="BK379"/>
  <c r="J320"/>
  <c r="BK238"/>
  <c r="J467"/>
  <c r="J369"/>
  <c r="BK318"/>
  <c r="BK195"/>
  <c r="BK531"/>
  <c r="J406"/>
  <c r="BK337"/>
  <c r="J212"/>
  <c r="BK137"/>
  <c r="J517"/>
  <c r="J476"/>
  <c r="BK359"/>
  <c r="J209"/>
  <c r="J582"/>
  <c r="BK505"/>
  <c r="BK460"/>
  <c r="BK336"/>
  <c r="J265"/>
  <c r="J203"/>
  <c r="J149"/>
  <c r="J588"/>
  <c r="BK568"/>
  <c r="J501"/>
  <c r="BK411"/>
  <c r="BK279"/>
  <c r="J238"/>
  <c r="J534"/>
  <c r="J318"/>
  <c r="J273"/>
  <c r="BK207"/>
  <c r="BK189"/>
  <c r="BK548"/>
  <c r="BK470"/>
  <c r="BK433"/>
  <c r="J357"/>
  <c r="J225"/>
  <c r="BK449"/>
  <c r="J366"/>
  <c r="BK265"/>
  <c r="BK174"/>
  <c r="J562"/>
  <c r="BK510"/>
  <c r="J401"/>
  <c r="BK364"/>
  <c r="J339"/>
  <c r="J232"/>
  <c r="BK142"/>
  <c r="J489"/>
  <c r="BK428"/>
  <c r="BK343"/>
  <c r="J297"/>
  <c r="BK187"/>
  <c r="J439"/>
  <c r="J333"/>
  <c r="J244"/>
  <c r="BK529"/>
  <c r="BK440"/>
  <c r="J336"/>
  <c r="J205"/>
  <c r="BK554"/>
  <c r="J519"/>
  <c r="BK375"/>
  <c r="BK218"/>
  <c r="J579"/>
  <c r="BK487"/>
  <c r="J409"/>
  <c r="BK304"/>
  <c r="J197"/>
  <c r="BK133"/>
  <c r="BK528"/>
  <c r="J436"/>
  <c r="BK327"/>
  <c r="J201"/>
  <c r="J465"/>
  <c r="BK348"/>
  <c r="J308"/>
  <c r="J176"/>
  <c r="J568"/>
  <c r="J525"/>
  <c r="BK403"/>
  <c r="J354"/>
  <c r="J300"/>
  <c r="J207"/>
  <c r="BK567"/>
  <c r="BK479"/>
  <c r="J426"/>
  <c r="J368"/>
  <c r="BK300"/>
  <c r="BK159"/>
  <c r="J128"/>
  <c r="BK391"/>
  <c r="BK329"/>
  <c r="J230"/>
  <c r="BK539"/>
  <c r="BK473"/>
  <c r="BK377"/>
  <c r="BK324"/>
  <c r="BK139"/>
  <c r="J498"/>
  <c r="BK395"/>
  <c r="J287"/>
  <c r="BK157"/>
  <c r="BK525"/>
  <c r="BK457"/>
  <c r="BK295"/>
  <c r="BK225"/>
  <c r="J187"/>
  <c r="BK120"/>
  <c r="J570"/>
  <c r="J503"/>
  <c r="J445"/>
  <c r="J391"/>
  <c r="BK262"/>
  <c r="J182"/>
  <c r="BK557"/>
  <c r="BK447"/>
  <c r="J289"/>
  <c r="J174"/>
  <c r="J130"/>
  <c r="BK521"/>
  <c r="BK445"/>
  <c r="BK355"/>
  <c r="BK260"/>
  <c i="1" r="AS54"/>
  <c i="2" r="J440"/>
  <c r="BK267"/>
  <c r="BK201"/>
  <c r="J539"/>
  <c r="J464"/>
  <c r="J345"/>
  <c r="BK277"/>
  <c r="J191"/>
  <c r="J487"/>
  <c r="BK435"/>
  <c r="BK381"/>
  <c r="BK306"/>
  <c r="J285"/>
  <c r="J157"/>
  <c r="BK422"/>
  <c r="BK351"/>
  <c r="J240"/>
  <c r="J550"/>
  <c r="J523"/>
  <c r="J420"/>
  <c r="BK334"/>
  <c r="BK254"/>
  <c r="J145"/>
  <c r="J528"/>
  <c r="BK462"/>
  <c r="BK312"/>
  <c r="J118"/>
  <c r="J546"/>
  <c r="J302"/>
  <c r="BK244"/>
  <c r="J189"/>
  <c r="BK145"/>
  <c r="J572"/>
  <c r="J510"/>
  <c r="BK439"/>
  <c r="BK404"/>
  <c r="J449"/>
  <c r="BK426"/>
  <c r="BK322"/>
  <c r="BK116"/>
  <c r="BK369"/>
  <c r="BK345"/>
  <c r="BK258"/>
  <c r="BK199"/>
  <c r="J554"/>
  <c r="BK517"/>
  <c r="BK436"/>
  <c r="J343"/>
  <c r="BK285"/>
  <c r="BK209"/>
  <c r="BK534"/>
  <c r="BK475"/>
  <c r="BK413"/>
  <c r="BK357"/>
  <c r="BK275"/>
  <c r="BK438"/>
  <c r="J352"/>
  <c r="BK232"/>
  <c r="J161"/>
  <c r="BK491"/>
  <c r="BK373"/>
  <c r="J180"/>
  <c r="J548"/>
  <c r="BK493"/>
  <c r="J443"/>
  <c r="BK236"/>
  <c r="J515"/>
  <c r="J473"/>
  <c r="BK354"/>
  <c r="BK293"/>
  <c r="BK246"/>
  <c r="J195"/>
  <c r="BK147"/>
  <c r="J591"/>
  <c r="J543"/>
  <c r="J499"/>
  <c r="J433"/>
  <c r="BK368"/>
  <c r="BK269"/>
  <c r="J178"/>
  <c r="J485"/>
  <c r="BK382"/>
  <c r="J275"/>
  <c r="BK212"/>
  <c r="J137"/>
  <c r="J428"/>
  <c r="BK271"/>
  <c r="BK399"/>
  <c r="J252"/>
  <c r="BK131"/>
  <c r="BK499"/>
  <c r="J349"/>
  <c r="J193"/>
  <c r="BK526"/>
  <c r="BK415"/>
  <c r="BK360"/>
  <c r="BK184"/>
  <c r="BK371"/>
  <c r="J227"/>
  <c r="BK467"/>
  <c r="BK240"/>
  <c r="J521"/>
  <c r="J379"/>
  <c r="J184"/>
  <c r="BK572"/>
  <c r="J404"/>
  <c r="J248"/>
  <c r="J151"/>
  <c r="BK591"/>
  <c r="BK559"/>
  <c r="BK465"/>
  <c r="BK316"/>
  <c r="BK167"/>
  <c r="J453"/>
  <c r="J291"/>
  <c r="J185"/>
  <c r="J447"/>
  <c r="J395"/>
  <c r="J306"/>
  <c r="J496"/>
  <c r="BK392"/>
  <c r="J329"/>
  <c r="BK172"/>
  <c r="J122"/>
  <c r="J531"/>
  <c r="J470"/>
  <c r="J371"/>
  <c r="J310"/>
  <c r="J246"/>
  <c r="J171"/>
  <c r="BK543"/>
  <c r="J457"/>
  <c r="J382"/>
  <c r="J337"/>
  <c r="J281"/>
  <c r="J116"/>
  <c r="J397"/>
  <c r="J314"/>
  <c r="BK153"/>
  <c r="J493"/>
  <c r="J381"/>
  <c r="BK310"/>
  <c r="J139"/>
  <c r="BK541"/>
  <c r="J471"/>
  <c r="BK273"/>
  <c r="BK588"/>
  <c r="BK552"/>
  <c r="BK451"/>
  <c r="J256"/>
  <c r="BK214"/>
  <c r="BK182"/>
  <c r="J126"/>
  <c r="BK579"/>
  <c r="J529"/>
  <c r="BK489"/>
  <c r="J422"/>
  <c r="BK346"/>
  <c r="BK248"/>
  <c r="J541"/>
  <c r="J451"/>
  <c r="J293"/>
  <c r="J267"/>
  <c r="BK191"/>
  <c r="J131"/>
  <c r="J537"/>
  <c r="BK471"/>
  <c r="BK389"/>
  <c r="J250"/>
  <c r="BK503"/>
  <c r="J403"/>
  <c r="BK341"/>
  <c r="BK205"/>
  <c r="J559"/>
  <c r="J505"/>
  <c r="J385"/>
  <c r="J359"/>
  <c r="BK302"/>
  <c r="BK234"/>
  <c r="J169"/>
  <c r="BK562"/>
  <c r="J389"/>
  <c r="J234"/>
  <c r="BK135"/>
  <c r="BK358"/>
  <c r="BK281"/>
  <c r="J218"/>
  <c r="J532"/>
  <c r="BK455"/>
  <c r="J348"/>
  <c r="J155"/>
  <c r="BK565"/>
  <c r="J438"/>
  <c r="J322"/>
  <c r="J216"/>
  <c r="BK570"/>
  <c r="J475"/>
  <c r="BK287"/>
  <c r="J242"/>
  <c r="BK180"/>
  <c r="BK575"/>
  <c r="BK523"/>
  <c r="J479"/>
  <c r="BK406"/>
  <c r="BK298"/>
  <c r="J258"/>
  <c r="BK151"/>
  <c r="BK464"/>
  <c r="J316"/>
  <c r="BK203"/>
  <c r="BK124"/>
  <c r="J508"/>
  <c r="J392"/>
  <c r="BK349"/>
  <c r="J295"/>
  <c r="BK185"/>
  <c r="BK424"/>
  <c r="J298"/>
  <c r="BK118"/>
  <c r="BK513"/>
  <c r="BK397"/>
  <c r="BK333"/>
  <c r="J153"/>
  <c r="BK564"/>
  <c r="BK515"/>
  <c r="BK387"/>
  <c r="BK352"/>
  <c r="J163"/>
  <c r="J575"/>
  <c r="BK483"/>
  <c r="BK453"/>
  <c r="BK314"/>
  <c r="BK216"/>
  <c r="J135"/>
  <c r="J585"/>
  <c r="BK535"/>
  <c r="BK485"/>
  <c r="BK320"/>
  <c r="BK256"/>
  <c r="BK155"/>
  <c r="J460"/>
  <c r="J324"/>
  <c r="J271"/>
  <c r="J172"/>
  <c r="J124"/>
  <c r="BK561"/>
  <c r="BK506"/>
  <c r="BK443"/>
  <c r="J358"/>
  <c r="J199"/>
  <c r="J431"/>
  <c r="J346"/>
  <c r="BK250"/>
  <c r="BK165"/>
  <c r="BK546"/>
  <c r="J494"/>
  <c r="J377"/>
  <c r="J279"/>
  <c r="BK197"/>
  <c r="J565"/>
  <c r="BK496"/>
  <c r="BK417"/>
  <c r="BK283"/>
  <c r="BK130"/>
  <c r="J399"/>
  <c r="J312"/>
  <c r="J535"/>
  <c r="J506"/>
  <c r="BK385"/>
  <c r="J269"/>
  <c r="J120"/>
  <c r="BK532"/>
  <c r="J483"/>
  <c r="J221"/>
  <c r="BK585"/>
  <c r="BK409"/>
  <c r="J304"/>
  <c r="J254"/>
  <c r="BK149"/>
  <c r="BK339"/>
  <c r="J262"/>
  <c r="J147"/>
  <c r="BK128"/>
  <c l="1" r="R115"/>
  <c r="T173"/>
  <c r="BK264"/>
  <c r="J264"/>
  <c r="J72"/>
  <c r="T384"/>
  <c r="BK419"/>
  <c r="J419"/>
  <c r="J77"/>
  <c r="T459"/>
  <c r="T478"/>
  <c r="P134"/>
  <c r="P144"/>
  <c r="P211"/>
  <c r="R264"/>
  <c r="BK384"/>
  <c r="J384"/>
  <c r="J74"/>
  <c r="T394"/>
  <c r="T419"/>
  <c r="P442"/>
  <c r="P482"/>
  <c r="BK134"/>
  <c r="J134"/>
  <c r="J62"/>
  <c r="BK173"/>
  <c r="J173"/>
  <c r="J66"/>
  <c r="BK229"/>
  <c r="J229"/>
  <c r="J71"/>
  <c r="P326"/>
  <c r="R394"/>
  <c r="BK432"/>
  <c r="J432"/>
  <c r="J79"/>
  <c r="T442"/>
  <c r="BK482"/>
  <c r="J482"/>
  <c r="J83"/>
  <c r="P556"/>
  <c r="BK144"/>
  <c r="J144"/>
  <c r="J64"/>
  <c r="T168"/>
  <c r="R229"/>
  <c r="BK394"/>
  <c r="J394"/>
  <c r="J75"/>
  <c r="P432"/>
  <c r="R478"/>
  <c r="T556"/>
  <c r="T144"/>
  <c r="BK211"/>
  <c r="J211"/>
  <c r="J67"/>
  <c r="P224"/>
  <c r="T264"/>
  <c r="P408"/>
  <c r="R419"/>
  <c r="BK459"/>
  <c r="J459"/>
  <c r="J81"/>
  <c r="BK512"/>
  <c r="J512"/>
  <c r="J84"/>
  <c r="BK545"/>
  <c r="J545"/>
  <c r="J85"/>
  <c r="R545"/>
  <c r="P115"/>
  <c r="P168"/>
  <c r="R211"/>
  <c r="R224"/>
  <c r="R326"/>
  <c r="R408"/>
  <c r="P459"/>
  <c r="R512"/>
  <c r="P545"/>
  <c r="T115"/>
  <c r="R144"/>
  <c r="R168"/>
  <c r="T211"/>
  <c r="BK224"/>
  <c r="J224"/>
  <c r="J70"/>
  <c r="T224"/>
  <c r="T326"/>
  <c r="P394"/>
  <c r="R432"/>
  <c r="R459"/>
  <c r="P478"/>
  <c r="T482"/>
  <c r="BK556"/>
  <c r="J556"/>
  <c r="J86"/>
  <c r="R134"/>
  <c r="P173"/>
  <c r="P229"/>
  <c r="BK326"/>
  <c r="J326"/>
  <c r="J73"/>
  <c r="BK408"/>
  <c r="J408"/>
  <c r="J76"/>
  <c r="P419"/>
  <c r="R442"/>
  <c r="BK478"/>
  <c r="J478"/>
  <c r="J82"/>
  <c r="T512"/>
  <c r="T545"/>
  <c r="BK115"/>
  <c r="BK168"/>
  <c r="J168"/>
  <c r="J65"/>
  <c r="T229"/>
  <c r="R384"/>
  <c r="T432"/>
  <c r="R482"/>
  <c r="R556"/>
  <c r="T134"/>
  <c r="R173"/>
  <c r="P264"/>
  <c r="P384"/>
  <c r="T408"/>
  <c r="BK442"/>
  <c r="J442"/>
  <c r="J80"/>
  <c r="P512"/>
  <c r="BK220"/>
  <c r="J220"/>
  <c r="J68"/>
  <c r="BK581"/>
  <c r="J581"/>
  <c r="J90"/>
  <c r="BK141"/>
  <c r="J141"/>
  <c r="J63"/>
  <c r="BK430"/>
  <c r="J430"/>
  <c r="J78"/>
  <c r="BK574"/>
  <c r="J574"/>
  <c r="J87"/>
  <c r="BK578"/>
  <c r="J578"/>
  <c r="J89"/>
  <c r="BK590"/>
  <c r="J590"/>
  <c r="J93"/>
  <c r="BK584"/>
  <c r="J584"/>
  <c r="J91"/>
  <c r="BK587"/>
  <c r="J587"/>
  <c r="J92"/>
  <c r="BE126"/>
  <c r="BE182"/>
  <c r="F110"/>
  <c r="BE137"/>
  <c r="E48"/>
  <c r="BE176"/>
  <c r="BE199"/>
  <c r="BE216"/>
  <c r="BE230"/>
  <c r="BE238"/>
  <c r="BE242"/>
  <c r="BE254"/>
  <c r="BE277"/>
  <c r="BE283"/>
  <c r="BE285"/>
  <c r="BE297"/>
  <c r="BE298"/>
  <c r="BE329"/>
  <c r="BE346"/>
  <c r="BE348"/>
  <c r="BE358"/>
  <c r="BE395"/>
  <c r="BE397"/>
  <c r="BE431"/>
  <c r="BE479"/>
  <c r="BE491"/>
  <c r="BE493"/>
  <c r="BE496"/>
  <c r="BE501"/>
  <c r="BE505"/>
  <c r="BE510"/>
  <c r="BE543"/>
  <c r="BE550"/>
  <c r="BE552"/>
  <c r="BE561"/>
  <c r="BE120"/>
  <c r="BE133"/>
  <c r="BE157"/>
  <c r="BE184"/>
  <c r="BE193"/>
  <c r="BE205"/>
  <c r="BE240"/>
  <c r="BE265"/>
  <c r="BE281"/>
  <c r="BE287"/>
  <c r="BE375"/>
  <c r="BE377"/>
  <c r="BE417"/>
  <c r="BE440"/>
  <c r="BE449"/>
  <c r="BE468"/>
  <c r="BE526"/>
  <c r="BE539"/>
  <c r="BE548"/>
  <c r="BE564"/>
  <c r="BE572"/>
  <c r="BE591"/>
  <c r="BE161"/>
  <c r="BE167"/>
  <c r="BE169"/>
  <c r="BE171"/>
  <c r="BE234"/>
  <c r="BE289"/>
  <c r="BE306"/>
  <c r="BE312"/>
  <c r="BE322"/>
  <c r="BE327"/>
  <c r="BE366"/>
  <c r="BE381"/>
  <c r="BE385"/>
  <c r="BE391"/>
  <c r="BE399"/>
  <c r="BE424"/>
  <c r="BE426"/>
  <c r="BE462"/>
  <c r="BE464"/>
  <c r="BE473"/>
  <c r="BE480"/>
  <c r="BE489"/>
  <c r="BE519"/>
  <c r="BE529"/>
  <c r="BE531"/>
  <c r="BE535"/>
  <c r="BE537"/>
  <c r="BE557"/>
  <c r="BE565"/>
  <c r="BE570"/>
  <c r="BE575"/>
  <c r="BE579"/>
  <c r="BE582"/>
  <c r="BE585"/>
  <c r="BE588"/>
  <c r="BE165"/>
  <c r="BE180"/>
  <c r="BE185"/>
  <c r="BE189"/>
  <c r="BE195"/>
  <c r="BE221"/>
  <c r="BE225"/>
  <c r="BE227"/>
  <c r="BE244"/>
  <c r="BE250"/>
  <c r="BE256"/>
  <c r="BE260"/>
  <c r="BE267"/>
  <c r="BE275"/>
  <c r="BE308"/>
  <c r="BE324"/>
  <c r="BE337"/>
  <c r="BE343"/>
  <c r="BE389"/>
  <c r="BE409"/>
  <c r="BE439"/>
  <c r="BE453"/>
  <c r="BE562"/>
  <c r="J52"/>
  <c r="BE116"/>
  <c r="BE135"/>
  <c r="BE139"/>
  <c r="BE174"/>
  <c r="BE187"/>
  <c r="BE201"/>
  <c r="BE209"/>
  <c r="BE246"/>
  <c r="BE339"/>
  <c r="BE362"/>
  <c r="BE411"/>
  <c r="BE438"/>
  <c r="BE451"/>
  <c r="BE457"/>
  <c r="BE465"/>
  <c r="BE485"/>
  <c r="BE487"/>
  <c r="BE494"/>
  <c r="BE498"/>
  <c r="BE508"/>
  <c r="BE541"/>
  <c r="BE122"/>
  <c r="BE155"/>
  <c r="BE197"/>
  <c r="BE212"/>
  <c r="BE218"/>
  <c r="BE236"/>
  <c r="BE271"/>
  <c r="BE279"/>
  <c r="BE293"/>
  <c r="BE304"/>
  <c r="BE316"/>
  <c r="BE320"/>
  <c r="BE334"/>
  <c r="BE355"/>
  <c r="BE357"/>
  <c r="BE382"/>
  <c r="BE392"/>
  <c r="BE401"/>
  <c r="BE413"/>
  <c r="BE420"/>
  <c r="BE435"/>
  <c r="BE443"/>
  <c r="BE447"/>
  <c r="BE128"/>
  <c r="BE130"/>
  <c r="BE149"/>
  <c r="BE178"/>
  <c r="BE252"/>
  <c r="BE310"/>
  <c r="BE314"/>
  <c r="BE345"/>
  <c r="BE359"/>
  <c r="BE371"/>
  <c r="BE445"/>
  <c r="BE467"/>
  <c r="BE470"/>
  <c r="BE471"/>
  <c r="BE476"/>
  <c r="BE506"/>
  <c r="BE521"/>
  <c r="BE532"/>
  <c r="BE568"/>
  <c r="BE145"/>
  <c r="BE163"/>
  <c r="BE258"/>
  <c r="BE295"/>
  <c r="BE318"/>
  <c r="BE331"/>
  <c r="BE336"/>
  <c r="BE368"/>
  <c r="BE387"/>
  <c r="BE404"/>
  <c r="BE428"/>
  <c r="BE433"/>
  <c r="BE455"/>
  <c r="BE475"/>
  <c r="BE483"/>
  <c r="BE528"/>
  <c r="BE534"/>
  <c r="BE124"/>
  <c r="BE153"/>
  <c r="BE159"/>
  <c r="BE248"/>
  <c r="BE269"/>
  <c r="BE273"/>
  <c r="BE291"/>
  <c r="BE302"/>
  <c r="BE349"/>
  <c r="BE351"/>
  <c r="BE352"/>
  <c r="BE360"/>
  <c r="BE373"/>
  <c r="BE406"/>
  <c r="BE415"/>
  <c r="BE422"/>
  <c r="BE436"/>
  <c r="BE460"/>
  <c r="BE515"/>
  <c r="BE525"/>
  <c r="BE546"/>
  <c r="BE118"/>
  <c r="BE131"/>
  <c r="BE142"/>
  <c r="BE147"/>
  <c r="BE151"/>
  <c r="BE172"/>
  <c r="BE191"/>
  <c r="BE203"/>
  <c r="BE207"/>
  <c r="BE214"/>
  <c r="BE232"/>
  <c r="BE262"/>
  <c r="BE300"/>
  <c r="BE333"/>
  <c r="BE341"/>
  <c r="BE354"/>
  <c r="BE364"/>
  <c r="BE369"/>
  <c r="BE379"/>
  <c r="BE403"/>
  <c r="BE499"/>
  <c r="BE503"/>
  <c r="BE513"/>
  <c r="BE517"/>
  <c r="BE523"/>
  <c r="BE554"/>
  <c r="BE559"/>
  <c r="BE567"/>
  <c r="J34"/>
  <c i="1" r="AW55"/>
  <c i="2" r="F34"/>
  <c i="1" r="BA55"/>
  <c r="BA54"/>
  <c r="AW54"/>
  <c r="AK30"/>
  <c i="2" r="F37"/>
  <c i="1" r="BD55"/>
  <c r="BD54"/>
  <c r="W33"/>
  <c i="2" r="F36"/>
  <c i="1" r="BC55"/>
  <c r="BC54"/>
  <c r="W32"/>
  <c i="2" r="F35"/>
  <c i="1" r="BB55"/>
  <c r="BB54"/>
  <c r="AX54"/>
  <c i="2" l="1" r="T223"/>
  <c r="BK114"/>
  <c r="P114"/>
  <c r="P223"/>
  <c r="T114"/>
  <c r="T113"/>
  <c r="R223"/>
  <c r="R114"/>
  <c r="BK223"/>
  <c r="J223"/>
  <c r="J69"/>
  <c r="J115"/>
  <c r="J61"/>
  <c r="BK577"/>
  <c r="J577"/>
  <c r="J88"/>
  <c i="1" r="W30"/>
  <c i="2" r="J33"/>
  <c i="1" r="AV55"/>
  <c r="AT55"/>
  <c r="W31"/>
  <c r="AY54"/>
  <c i="2" r="F33"/>
  <c i="1" r="AZ55"/>
  <c r="AZ54"/>
  <c r="AV54"/>
  <c r="AK29"/>
  <c i="2" l="1" r="R113"/>
  <c r="BK113"/>
  <c r="J113"/>
  <c r="J59"/>
  <c r="P113"/>
  <c i="1" r="AU55"/>
  <c i="2" r="J114"/>
  <c r="J60"/>
  <c i="1" r="AU54"/>
  <c r="W29"/>
  <c r="AT54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<sst xmlns="http://schemas.openxmlformats.org/spreadsheetml/2006/main">
  <si>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</si>
  <si>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</si>
  <si>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</si>
  <si>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</si>
  <si>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</si>
  <si>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{d9cb92f8-df09-4728-8a53-94fb882131d7}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</si>
  <si>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</si>
  <si>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</si>
  <si>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</si>
  <si>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</si>
  <si>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</si>
  <si>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</si>
  <si>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</si>
  <si>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</si>
  <si>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ZS_Zerotinova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</si>
  <si>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</si>
  <si>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</si>
  <si>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Žerotínova - oprava sociálního zařízení pro nové hřiště</t>
  </si>
  <si>
    <t>KSO:</t>
  </si>
  <si>
    <t/>
  </si>
  <si>
    <t>CC-CZ:</t>
  </si>
  <si>
    <t>Místo:</t>
  </si>
  <si>
    <t>Valašské Meziříčí</t>
  </si>
  <si>
    <t>Datum:</t>
  </si>
  <si>
    <t>15. 10. 2024</t>
  </si>
  <si>
    <t>Zadavatel:</t>
  </si>
  <si>
    <t>IČ:</t>
  </si>
  <si>
    <t>00304387</t>
  </si>
  <si>
    <t>Město Valašské Meziříčí</t>
  </si>
  <si>
    <t>DIČ:</t>
  </si>
  <si>
    <t>CZ00304387</t>
  </si>
  <si>
    <t>Uchazeč:</t>
  </si>
  <si>
    <t>Vyplň údaj</t>
  </si>
  <si>
    <t>Projektant:</t>
  </si>
  <si>
    <t>63321271</t>
  </si>
  <si>
    <t>S WHG s.r.o.</t>
  </si>
  <si>
    <t>CZ63321271</t>
  </si>
  <si>
    <t>True</t>
  </si>
  <si>
    <t>Zpracovatel:</t>
  </si>
  <si>
    <t>Vojtěch Zeman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</si>
  <si>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</si>
  <si>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</si>
  <si>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</si>
  <si>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</si>
  <si>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</si>
  <si>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</si>
  <si>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</si>
  <si>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</si>
  <si>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</si>
  <si>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</si>
  <si>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</si>
  <si>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</si>
  <si>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</si>
  <si>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</si>
  <si>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</si>
  <si>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</si>
  <si>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</si>
  <si>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</si>
  <si>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</si>
  <si>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</si>
  <si>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</si>
  <si>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</si>
  <si>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</si>
  <si>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</si>
  <si>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</si>
  <si>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</si>
  <si>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</si>
  <si>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</si>
  <si>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</si>
  <si>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</si>
  <si>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</si>
  <si>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</si>
  <si>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</si>
  <si>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</si>
  <si>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</si>
  <si>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</si>
  <si>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</si>
  <si>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</si>
  <si>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</si>
  <si>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</si>
  <si>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</si>
  <si>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</si>
  <si>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část, zdravotechnika, vytápění, elektroinstalace</t>
  </si>
  <si>
    <t>STA</t>
  </si>
  <si>
    <t>1</t>
  </si>
  <si>
    <t>{796a063a-4d04-4309-b0fe-2d212d599bbb}</t>
  </si>
  <si>
    <t>2</t>
  </si>
  <si>
    <t>KRYCÍ LIST SOUPISU PRACÍ</t>
  </si>
  <si>
    <t>Objekt:</t>
  </si>
  <si>
    <t>01 - Stavební část, zdravotechnika, vytápění, elektroinstalace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</si>
  <si>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</si>
  <si>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</si>
  <si>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</si>
  <si>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</si>
  <si>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</si>
  <si>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</si>
  <si>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</si>
  <si>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</si>
  <si>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</si>
  <si>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</si>
  <si>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</si>
  <si>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</si>
  <si>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</si>
  <si>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</si>
  <si>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</si>
  <si>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</si>
  <si>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</si>
  <si>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</si>
  <si>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</si>
  <si>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</si>
  <si>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</si>
  <si>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</si>
  <si>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</si>
  <si>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</si>
  <si>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</si>
  <si>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</si>
  <si>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</si>
  <si>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</si>
  <si>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</si>
  <si>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</si>
  <si>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</si>
  <si>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</si>
  <si>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</si>
  <si>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</si>
  <si>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</si>
  <si>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</si>
  <si>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</si>
  <si>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</si>
  <si>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</si>
  <si>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</si>
  <si>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</si>
  <si>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</si>
  <si>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</si>
  <si>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</si>
  <si>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</si>
  <si>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</si>
  <si>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</si>
  <si>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</si>
  <si>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</si>
  <si>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</si>
  <si>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</si>
  <si>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</si>
  <si>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</si>
  <si>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</si>
  <si>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</si>
  <si>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</si>
  <si>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</si>
  <si>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</si>
  <si>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m2</t>
  </si>
  <si>
    <t>4</t>
  </si>
  <si>
    <t>-2087914807</t>
  </si>
  <si>
    <t>Online PSC</t>
  </si>
  <si>
    <t>https://podminky.urs.cz/item/CS_URS_2024_02/113107022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</si>
  <si>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</si>
  <si>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</si>
  <si>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</si>
  <si>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-1425134759</t>
  </si>
  <si>
    <t>https://podminky.urs.cz/item/CS_URS_2024_02/132212131</t>
  </si>
  <si>
    <t>3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</si>
  <si>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</si>
  <si>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</si>
  <si>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1544855007</t>
  </si>
  <si>
    <t>https://podminky.urs.cz/item/CS_URS_2024_02/162211311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</si>
  <si>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</si>
  <si>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</si>
  <si>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2127784275</t>
  </si>
  <si>
    <t>https://podminky.urs.cz/item/CS_URS_2024_02/162211319</t>
  </si>
  <si>
    <t>5</t>
  </si>
  <si>
    <t>171201221</t>
  </si>
  <si>
    <t>Poplatek za uložení stavebního odpadu na skládce (skládkovné) zeminy a kamení zatříděného do Katalogu odpadů pod kódem 17 05 04</t>
  </si>
  <si>
    <t>t</t>
  </si>
  <si>
    <t>1797004346</t>
  </si>
  <si>
    <t>https://podminky.urs.cz/item/CS_URS_2024_02/171201221</t>
  </si>
  <si>
    <t>6</t>
  </si>
  <si>
    <t>171251201</t>
  </si>
  <si>
    <t>Uložení sypaniny na skládky nebo meziskládky bez hutnění s upravením uložené sypaniny do předepsaného tvaru</t>
  </si>
  <si>
    <t>-1214482860</t>
  </si>
  <si>
    <t>https://podminky.urs.cz/item/CS_URS_2024_02/171251201</t>
  </si>
  <si>
    <t>7</t>
  </si>
  <si>
    <t>174112102</t>
  </si>
  <si>
    <t>Zásyp sypaninou z jakékoliv horniny ručně objemu do 30 m3 s uložením výkopku ve vrstvách se zhutněním v uzavřených prostorách s urovnáním povrchu zásypu</t>
  </si>
  <si>
    <t>1076647041</t>
  </si>
  <si>
    <t>https://podminky.urs.cz/item/CS_URS_2024_02/174112102</t>
  </si>
  <si>
    <t>8</t>
  </si>
  <si>
    <t>M</t>
  </si>
  <si>
    <t>58343872</t>
  </si>
  <si>
    <t>kamenivo drcené hrubé frakce 8/16</t>
  </si>
  <si>
    <t>-1971492268</t>
  </si>
  <si>
    <t>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</si>
  <si>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</si>
  <si>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</si>
  <si>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1172975024</t>
  </si>
  <si>
    <t>https://podminky.urs.cz/item/CS_URS_2024_02/175111101</t>
  </si>
  <si>
    <t>10</t>
  </si>
  <si>
    <t>58337310</t>
  </si>
  <si>
    <t>štěrkopísek frakce 0/4</t>
  </si>
  <si>
    <t>-1442913765</t>
  </si>
  <si>
    <t>Svislé a kompletní konstrukce</t>
  </si>
  <si>
    <t>11</t>
  </si>
  <si>
    <t>346272226</t>
  </si>
  <si>
    <t>Přizdívky z pórobetonových tvárnic objemová hmotnost do 500 kg/m3, na tenké maltové lože, tloušťka přizdívky 75 mm</t>
  </si>
  <si>
    <t>-10578240</t>
  </si>
  <si>
    <t>https://podminky.urs.cz/item/CS_URS_2024_02/346272226</t>
  </si>
  <si>
    <t>346272236</t>
  </si>
  <si>
    <t>Přizdívky z pórobetonových tvárnic objemová hmotnost do 500 kg/m3, na tenké maltové lože, tloušťka přizdívky 100 mm</t>
  </si>
  <si>
    <t>-540476789</t>
  </si>
  <si>
    <t>https://podminky.urs.cz/item/CS_URS_2024_02/346272236</t>
  </si>
  <si>
    <t>13</t>
  </si>
  <si>
    <t>346272256</t>
  </si>
  <si>
    <t>Přizdívky z pórobetonových tvárnic objemová hmotnost do 500 kg/m3, na tenké maltové lože, tloušťka přizdívky 150 mm</t>
  </si>
  <si>
    <t>1976742716</t>
  </si>
  <si>
    <t>https://podminky.urs.cz/item/CS_URS_2024_02/346272256</t>
  </si>
  <si>
    <t>Vodorovné konstrukce</t>
  </si>
  <si>
    <t>14</t>
  </si>
  <si>
    <t>451572111</t>
  </si>
  <si>
    <t>Lože pod potrubí, stoky a drobné objekty v otevřeném výkopu z kameniva drobného těženého 0 až 4 mm</t>
  </si>
  <si>
    <t>677578339</t>
  </si>
  <si>
    <t>https://podminky.urs.cz/item/CS_URS_2024_02/451572111</t>
  </si>
  <si>
    <t>Úpravy povrchů, podlahy a osazování výplní</t>
  </si>
  <si>
    <t>15</t>
  </si>
  <si>
    <t>611311131</t>
  </si>
  <si>
    <t>Vápenný štuk vnitřních ploch tloušťky do 3 mm vodorovných konstrukcí stropů rovných</t>
  </si>
  <si>
    <t>1196086079</t>
  </si>
  <si>
    <t>https://podminky.urs.cz/item/CS_URS_2024_02/611311131</t>
  </si>
  <si>
    <t>16</t>
  </si>
  <si>
    <t>612131121</t>
  </si>
  <si>
    <t>Podkladní a spojovací vrstva vnitřních omítaných ploch penetrace disperzní nanášená ručně stěn</t>
  </si>
  <si>
    <t>674661788</t>
  </si>
  <si>
    <t>https://podminky.urs.cz/item/CS_URS_2024_02/612131121</t>
  </si>
  <si>
    <t>17</t>
  </si>
  <si>
    <t>612311131</t>
  </si>
  <si>
    <t>Vápenný štuk vnitřních ploch tloušťky do 3 mm svislých konstrukcí stěn</t>
  </si>
  <si>
    <t>-739392918</t>
  </si>
  <si>
    <t>https://podminky.urs.cz/item/CS_URS_2024_02/612311131</t>
  </si>
  <si>
    <t>18</t>
  </si>
  <si>
    <t>612315101</t>
  </si>
  <si>
    <t>Vápenná omítka rýh hrubá ve stěnách, šířky rýhy do 150 mm</t>
  </si>
  <si>
    <t>1074302019</t>
  </si>
  <si>
    <t>https://podminky.urs.cz/item/CS_URS_2024_02/612315101</t>
  </si>
  <si>
    <t>19</t>
  </si>
  <si>
    <t>612315401</t>
  </si>
  <si>
    <t>Oprava vápenné omítky vnitřních ploch hrubé, tl. do 20 mm stěn, v rozsahu opravované plochy do 10% (po odebrání ker. obkladů)</t>
  </si>
  <si>
    <t>-1242910489</t>
  </si>
  <si>
    <t>https://podminky.urs.cz/item/CS_URS_2024_02/612315401</t>
  </si>
  <si>
    <t>20</t>
  </si>
  <si>
    <t>622142001</t>
  </si>
  <si>
    <t>Pletivo vnějších ploch v ploše nebo pruzích, na plném podkladu sklovláknité vtlačené do tmelu stěn</t>
  </si>
  <si>
    <t>523307579</t>
  </si>
  <si>
    <t>https://podminky.urs.cz/item/CS_URS_2024_02/622142001</t>
  </si>
  <si>
    <t>631312141</t>
  </si>
  <si>
    <t>Doplnění dosavadních mazanin prostým betonem s dodáním hmot, bez potěru, plochy jednotlivě rýh v dosavadních mazaninách</t>
  </si>
  <si>
    <t>1780056589</t>
  </si>
  <si>
    <t>https://podminky.urs.cz/item/CS_URS_2023_02/631312141</t>
  </si>
  <si>
    <t>22</t>
  </si>
  <si>
    <t>-1488175208</t>
  </si>
  <si>
    <t>23</t>
  </si>
  <si>
    <t>631362021</t>
  </si>
  <si>
    <t>Výztuž mazanin ze svařovaných sítí z drátů typu KARI</t>
  </si>
  <si>
    <t>-576722823</t>
  </si>
  <si>
    <t>https://podminky.urs.cz/item/CS_URS_2024_01/631362021</t>
  </si>
  <si>
    <t>24</t>
  </si>
  <si>
    <t>632452411</t>
  </si>
  <si>
    <t>Doplnění cementového potěru na mazaninách a betonových podkladech (s dodáním hmot), hlazeného dřevěným nebo ocelovým hladítkem, plochy jednotlivě přes 1 m2 do 4 m2 a tl. do 10 mm</t>
  </si>
  <si>
    <t>1464338268</t>
  </si>
  <si>
    <t>https://podminky.urs.cz/item/CS_URS_2024_02/632452411</t>
  </si>
  <si>
    <t>25</t>
  </si>
  <si>
    <t>642942111</t>
  </si>
  <si>
    <t>Osazování zárubní nebo rámů kovových dveřních lisovaných nebo z úhelníků bez dveřních křídel na cementovou maltu, plochy otvoru do 2,5 m2</t>
  </si>
  <si>
    <t>kus</t>
  </si>
  <si>
    <t>2087027274</t>
  </si>
  <si>
    <t>https://podminky.urs.cz/item/CS_URS_2024_02/642942111</t>
  </si>
  <si>
    <t>26</t>
  </si>
  <si>
    <t>55331482</t>
  </si>
  <si>
    <t>zárubeň jednokřídlá ocelová pro zdění tl stěny 75-100mm rozměru 800/1970, 2100mm</t>
  </si>
  <si>
    <t>670264834</t>
  </si>
  <si>
    <t>Trubní vedení</t>
  </si>
  <si>
    <t>27</t>
  </si>
  <si>
    <t>877350330</t>
  </si>
  <si>
    <t>Montáž tvarovek na kanalizačním plastovém potrubí z PP nebo PVC-U hladkého plnostěnného spojek nebo redukcí DN 200</t>
  </si>
  <si>
    <t>-25782140</t>
  </si>
  <si>
    <t>https://podminky.urs.cz/item/CS_URS_2024_02/877350330</t>
  </si>
  <si>
    <t>28</t>
  </si>
  <si>
    <t>28611530</t>
  </si>
  <si>
    <t>přechod kanalizační KG kamenina-plast DN 200</t>
  </si>
  <si>
    <t>-1760047137</t>
  </si>
  <si>
    <t>29</t>
  </si>
  <si>
    <t>28611544</t>
  </si>
  <si>
    <t>přechod kanalizační PVC na kameninové hrdlo DN 200</t>
  </si>
  <si>
    <t>-184226054</t>
  </si>
  <si>
    <t>Ostatní konstrukce a práce, bourání</t>
  </si>
  <si>
    <t>30</t>
  </si>
  <si>
    <t>946112111</t>
  </si>
  <si>
    <t>Věže pojízdné trubkové nebo dílcové s maximálním zatížením podlahy do 200 kg/m2 šířky přes 0,9 do 1,6 m, délky do 3,2 m výšky do 1,5 m montáž</t>
  </si>
  <si>
    <t>-1061169334</t>
  </si>
  <si>
    <t>https://podminky.urs.cz/item/CS_URS_2024_02/946112111</t>
  </si>
  <si>
    <t>31</t>
  </si>
  <si>
    <t>946112211</t>
  </si>
  <si>
    <t>Věže pojízdné trubkové nebo dílcové s maximálním zatížením podlahy do 200 kg/m2 šířky přes 0,9 do 1,6 m, délky do 3,2 m výšky do 1,5 m příplatek k ceně za každý den použití</t>
  </si>
  <si>
    <t>-1296118619</t>
  </si>
  <si>
    <t>https://podminky.urs.cz/item/CS_URS_2024_02/946112211</t>
  </si>
  <si>
    <t>32</t>
  </si>
  <si>
    <t>946112811</t>
  </si>
  <si>
    <t>Věže pojízdné trubkové nebo dílcové s maximálním zatížením podlahy do 200 kg/m2 šířky přes 0,9 do 1,6 m, délky do 3,2 m výšky do 1,5 m demontáž</t>
  </si>
  <si>
    <t>-1524849839</t>
  </si>
  <si>
    <t>https://podminky.urs.cz/item/CS_URS_2024_02/946112811</t>
  </si>
  <si>
    <t>33</t>
  </si>
  <si>
    <t>952901111</t>
  </si>
  <si>
    <t>Vyčištění budov nebo objektů před předáním do užívání budov bytové nebo občanské výstavby, světlé výšky podlaží do 4 m</t>
  </si>
  <si>
    <t>-714594195</t>
  </si>
  <si>
    <t>https://podminky.urs.cz/item/CS_URS_2024_02/952901111</t>
  </si>
  <si>
    <t>34</t>
  </si>
  <si>
    <t>962031132</t>
  </si>
  <si>
    <t>Bourání příček nebo přizdívek z cihel pálených plných nebo dutých, tl. do 100 mm</t>
  </si>
  <si>
    <t>-491940825</t>
  </si>
  <si>
    <t>https://podminky.urs.cz/item/CS_URS_2024_02/962031132</t>
  </si>
  <si>
    <t>35</t>
  </si>
  <si>
    <t>962086112</t>
  </si>
  <si>
    <t>Bourání příček nebo přizdívek z pórobetonových tvárnic, tl. přes 150 do 200 mm</t>
  </si>
  <si>
    <t>1368003289</t>
  </si>
  <si>
    <t>36</t>
  </si>
  <si>
    <t>965042141</t>
  </si>
  <si>
    <t>Bourání mazanin betonových nebo z litého asfaltu tl. do 100 mm, plochy přes 4 m2</t>
  </si>
  <si>
    <t>1006856928</t>
  </si>
  <si>
    <t>https://podminky.urs.cz/item/CS_URS_2024_02/965042141</t>
  </si>
  <si>
    <t>37</t>
  </si>
  <si>
    <t>965042241</t>
  </si>
  <si>
    <t>Bourání mazanin betonových nebo z litého asfaltu tl. přes 100 mm, plochy přes 4 m2</t>
  </si>
  <si>
    <t>-1959040431</t>
  </si>
  <si>
    <t>https://podminky.urs.cz/item/CS_URS_2024_02/965042241</t>
  </si>
  <si>
    <t>38</t>
  </si>
  <si>
    <t>965049112</t>
  </si>
  <si>
    <t>Bourání mazanin Příplatek k cenám za bourání mazanin betonových se svařovanou sítí, tl. přes 100 mm</t>
  </si>
  <si>
    <t>-1760544879</t>
  </si>
  <si>
    <t>https://podminky.urs.cz/item/CS_URS_2024_02/965049112</t>
  </si>
  <si>
    <t>39</t>
  </si>
  <si>
    <t>968072455</t>
  </si>
  <si>
    <t>Vybourání kovových rámů oken s křídly, dveřních zárubní, vrat, stěn, ostění nebo obkladů dveřních zárubní, plochy do 2 m2</t>
  </si>
  <si>
    <t>1468367657</t>
  </si>
  <si>
    <t>https://podminky.urs.cz/item/CS_URS_2024_02/968072455</t>
  </si>
  <si>
    <t>40</t>
  </si>
  <si>
    <t>974031121</t>
  </si>
  <si>
    <t>Vysekání rýh ve zdivu cihelném na maltu vápennou nebo vápenocementovou do hl. 30 mm a šířky do 30 mm</t>
  </si>
  <si>
    <t>m</t>
  </si>
  <si>
    <t>-1616202613</t>
  </si>
  <si>
    <t>https://podminky.urs.cz/item/CS_URS_2024_02/974031121</t>
  </si>
  <si>
    <t>41</t>
  </si>
  <si>
    <t>974031132</t>
  </si>
  <si>
    <t>Vysekání rýh ve zdivu cihelném na maltu vápennou nebo vápenocementovou do hl. 50 mm a šířky do 70 mm</t>
  </si>
  <si>
    <t>455901923</t>
  </si>
  <si>
    <t>https://podminky.urs.cz/item/CS_URS_2024_02/974031132</t>
  </si>
  <si>
    <t>42</t>
  </si>
  <si>
    <t>974031133</t>
  </si>
  <si>
    <t>Vysekání rýh ve zdivu cihelném na maltu vápennou nebo vápenocementovou do hl. 50 mm a šířky do 100 mm</t>
  </si>
  <si>
    <t>-491299952</t>
  </si>
  <si>
    <t>https://podminky.urs.cz/item/CS_URS_2024_02/974031133</t>
  </si>
  <si>
    <t>43</t>
  </si>
  <si>
    <t>974031134</t>
  </si>
  <si>
    <t>Vysekání rýh ve zdivu cihelném na maltu vápennou nebo vápenocementovou do hl. 50 mm a šířky do 150 mm</t>
  </si>
  <si>
    <t>-1344746403</t>
  </si>
  <si>
    <t>https://podminky.urs.cz/item/CS_URS_2024_02/974031134</t>
  </si>
  <si>
    <t>44</t>
  </si>
  <si>
    <t>974031142</t>
  </si>
  <si>
    <t>Vysekání rýh ve zdivu cihelném na maltu vápennou nebo vápenocementovou do hl. 70 mm a šířky do 70 mm</t>
  </si>
  <si>
    <t>-428785477</t>
  </si>
  <si>
    <t>https://podminky.urs.cz/item/CS_URS_2024_02/974031142</t>
  </si>
  <si>
    <t>45</t>
  </si>
  <si>
    <t>974031153</t>
  </si>
  <si>
    <t>Vysekání rýh ve zdivu cihelném na maltu vápennou nebo vápenocementovou do hl. 100 mm a šířky do 100 mm</t>
  </si>
  <si>
    <t>155451006</t>
  </si>
  <si>
    <t>https://podminky.urs.cz/item/CS_URS_2024_02/974031153</t>
  </si>
  <si>
    <t>46</t>
  </si>
  <si>
    <t>977151112</t>
  </si>
  <si>
    <t>Jádrové vrty diamantovými korunkami do stavebních materiálů (železobetonu, betonu, cihel, obkladů, dlažeb, kamene) průměru přes 35 do 40 mm</t>
  </si>
  <si>
    <t>-1559392174</t>
  </si>
  <si>
    <t>https://podminky.urs.cz/item/CS_URS_2024_02/977151112</t>
  </si>
  <si>
    <t>47</t>
  </si>
  <si>
    <t>977312112</t>
  </si>
  <si>
    <t>Řezání stávajících betonových mazanin s vyztužením hloubky přes 50 do 100 mm</t>
  </si>
  <si>
    <t>1787022692</t>
  </si>
  <si>
    <t>https://podminky.urs.cz/item/CS_URS_2024_02/977312112</t>
  </si>
  <si>
    <t>48</t>
  </si>
  <si>
    <t>977312113</t>
  </si>
  <si>
    <t>Řezání stávajících betonových mazanin s vyztužením hloubky přes 100 do 150 mm</t>
  </si>
  <si>
    <t>320356503</t>
  </si>
  <si>
    <t>https://podminky.urs.cz/item/CS_URS_2024_02/977312113</t>
  </si>
  <si>
    <t>997</t>
  </si>
  <si>
    <t>Přesun sutě</t>
  </si>
  <si>
    <t>49</t>
  </si>
  <si>
    <t>997013211</t>
  </si>
  <si>
    <t>Vnitrostaveništní doprava suti a vybouraných hmot vodorovně do 50 m s naložením ručně pro budovy a haly výšky do 6 m</t>
  </si>
  <si>
    <t>-152130803</t>
  </si>
  <si>
    <t>https://podminky.urs.cz/item/CS_URS_2024_02/997013211</t>
  </si>
  <si>
    <t>50</t>
  </si>
  <si>
    <t>997013501</t>
  </si>
  <si>
    <t>Odvoz suti a vybouraných hmot na skládku nebo meziskládku se složením, na vzdálenost do 1 km</t>
  </si>
  <si>
    <t>1800421264</t>
  </si>
  <si>
    <t>https://podminky.urs.cz/item/CS_URS_2024_02/997013501</t>
  </si>
  <si>
    <t>51</t>
  </si>
  <si>
    <t>997013509</t>
  </si>
  <si>
    <t>Odvoz suti a vybouraných hmot na skládku nebo meziskládku se složením, na vzdálenost Příplatek k ceně za každý další započatý 1 km přes 1 km</t>
  </si>
  <si>
    <t>-915699099</t>
  </si>
  <si>
    <t>https://podminky.urs.cz/item/CS_URS_2024_02/997013509</t>
  </si>
  <si>
    <t>52</t>
  </si>
  <si>
    <t>997013631</t>
  </si>
  <si>
    <t>Poplatek za uložení stavebního odpadu na skládce (skládkovné) směsného stavebního a demoličního zatříděného do Katalogu odpadů pod kódem 17 09 04</t>
  </si>
  <si>
    <t>395117385</t>
  </si>
  <si>
    <t>https://podminky.urs.cz/item/CS_URS_2024_02/997013631</t>
  </si>
  <si>
    <t>998</t>
  </si>
  <si>
    <t>Přesun hmot</t>
  </si>
  <si>
    <t>53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</si>
  <si>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</si>
  <si>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</si>
  <si>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-1304079253</t>
  </si>
  <si>
    <t>https://podminky.urs.cz/item/CS_URS_2024_02/998018001</t>
  </si>
  <si>
    <t>PSV</t>
  </si>
  <si>
    <t>Práce a dodávky PSV</t>
  </si>
  <si>
    <t>711</t>
  </si>
  <si>
    <t>Izolace proti vodě, vlhkosti a plynům</t>
  </si>
  <si>
    <t>54</t>
  </si>
  <si>
    <t>711113117</t>
  </si>
  <si>
    <t>Izolace proti zemní vlhkosti natěradly a tmely za studena na ploše vodorovné V těsnicí stěrkou jednosložkovu na bázi cementu</t>
  </si>
  <si>
    <t>580369814</t>
  </si>
  <si>
    <t>https://podminky.urs.cz/item/CS_URS_2023_02/711113117</t>
  </si>
  <si>
    <t>55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</si>
  <si>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</si>
  <si>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</si>
  <si>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1582879691</t>
  </si>
  <si>
    <t>https://podminky.urs.cz/item/CS_URS_2024_01/998711121</t>
  </si>
  <si>
    <t>721</t>
  </si>
  <si>
    <t>Zdravotechnika - vnitřní kanalizace</t>
  </si>
  <si>
    <t>56</t>
  </si>
  <si>
    <t>721110806</t>
  </si>
  <si>
    <t>Demontáž potrubí z kameninových trub normálních nebo kyselinovzdorných přes 100 do DN 200</t>
  </si>
  <si>
    <t>119775985</t>
  </si>
  <si>
    <t>https://podminky.urs.cz/item/CS_URS_2024_02/721110806</t>
  </si>
  <si>
    <t>57</t>
  </si>
  <si>
    <t>721173316</t>
  </si>
  <si>
    <t>Potrubí z trub PVC SN4 dešťové DN 125</t>
  </si>
  <si>
    <t>-587045739</t>
  </si>
  <si>
    <t>https://podminky.urs.cz/item/CS_URS_2024_02/721173316</t>
  </si>
  <si>
    <t>58</t>
  </si>
  <si>
    <t>721173401</t>
  </si>
  <si>
    <t>Potrubí z trub PVC SN4 svodné (ležaté) DN 110</t>
  </si>
  <si>
    <t>754077070</t>
  </si>
  <si>
    <t>https://podminky.urs.cz/item/CS_URS_2024_02/721173401</t>
  </si>
  <si>
    <t>59</t>
  </si>
  <si>
    <t>721173404</t>
  </si>
  <si>
    <t>Potrubí z trub PVC SN4 svodné (ležaté) DN 200</t>
  </si>
  <si>
    <t>-154107851</t>
  </si>
  <si>
    <t>https://podminky.urs.cz/item/CS_URS_2024_02/721173404</t>
  </si>
  <si>
    <t>60</t>
  </si>
  <si>
    <t>721174025</t>
  </si>
  <si>
    <t>Potrubí z trub polypropylenových odpadní (svislé) DN 110</t>
  </si>
  <si>
    <t>679862946</t>
  </si>
  <si>
    <t>https://podminky.urs.cz/item/CS_URS_2024_02/721174025</t>
  </si>
  <si>
    <t>61</t>
  </si>
  <si>
    <t>721174043</t>
  </si>
  <si>
    <t>Potrubí z trub polypropylenových připojovací DN 50</t>
  </si>
  <si>
    <t>-969762217</t>
  </si>
  <si>
    <t>https://podminky.urs.cz/item/CS_URS_2024_02/721174043</t>
  </si>
  <si>
    <t>62</t>
  </si>
  <si>
    <t>721174045</t>
  </si>
  <si>
    <t>Potrubí z trub polypropylenových připojovací DN 110</t>
  </si>
  <si>
    <t>-1750486682</t>
  </si>
  <si>
    <t>https://podminky.urs.cz/item/CS_URS_2024_02/721174045</t>
  </si>
  <si>
    <t>63</t>
  </si>
  <si>
    <t>721174062</t>
  </si>
  <si>
    <t>Potrubí z trub polypropylenových větrací DN 75</t>
  </si>
  <si>
    <t>1392166716</t>
  </si>
  <si>
    <t>https://podminky.urs.cz/item/CS_URS_2024_02/721174062</t>
  </si>
  <si>
    <t>64</t>
  </si>
  <si>
    <t>721174063</t>
  </si>
  <si>
    <t>Potrubí z trub polypropylenových větrací DN 110</t>
  </si>
  <si>
    <t>1585696810</t>
  </si>
  <si>
    <t>https://podminky.urs.cz/item/CS_URS_2024_02/721174063</t>
  </si>
  <si>
    <t>65</t>
  </si>
  <si>
    <t>721194105</t>
  </si>
  <si>
    <t>Vyměření přípojek na potrubí vyvedení a upevnění odpadních výpustek DN 50</t>
  </si>
  <si>
    <t>1934751521</t>
  </si>
  <si>
    <t>https://podminky.urs.cz/item/CS_URS_2024_02/721194105</t>
  </si>
  <si>
    <t>66</t>
  </si>
  <si>
    <t>721194109</t>
  </si>
  <si>
    <t>Vyměření přípojek na potrubí vyvedení a upevnění odpadních výpustek DN 110</t>
  </si>
  <si>
    <t>417332211</t>
  </si>
  <si>
    <t>https://podminky.urs.cz/item/CS_URS_2024_02/721194109</t>
  </si>
  <si>
    <t>67</t>
  </si>
  <si>
    <t>721210812</t>
  </si>
  <si>
    <t>Demontáž kanalizačního příslušenství vpustí podlahových DN 70</t>
  </si>
  <si>
    <t>2102632225</t>
  </si>
  <si>
    <t>https://podminky.urs.cz/item/CS_URS_2024_02/721210812</t>
  </si>
  <si>
    <t>68</t>
  </si>
  <si>
    <t>721211431</t>
  </si>
  <si>
    <t>Podlahové vpusti terasové (balkonové) vtoky s vodorovným stavitelným odtokem DN 50/75 se suchou klapkou</t>
  </si>
  <si>
    <t>-875625800</t>
  </si>
  <si>
    <t>https://podminky.urs.cz/item/CS_URS_2024_02/721211431</t>
  </si>
  <si>
    <t>69</t>
  </si>
  <si>
    <t>721274123</t>
  </si>
  <si>
    <t>Ventily přivzdušňovací odpadních potrubí vnitřní DN 100</t>
  </si>
  <si>
    <t>1333245414</t>
  </si>
  <si>
    <t>https://podminky.urs.cz/item/CS_URS_2024_02/721274123</t>
  </si>
  <si>
    <t>70</t>
  </si>
  <si>
    <t>721274125</t>
  </si>
  <si>
    <t>Ventily přivzdušňovací odpadních potrubí vnitřní DN 75</t>
  </si>
  <si>
    <t>-768314997</t>
  </si>
  <si>
    <t>https://podminky.urs.cz/item/CS_URS_2024_02/721274125</t>
  </si>
  <si>
    <t>71</t>
  </si>
  <si>
    <t>721290112</t>
  </si>
  <si>
    <t>Zkouška těsnosti kanalizace v objektech vodou DN 150 nebo DN 200</t>
  </si>
  <si>
    <t>1982353493</t>
  </si>
  <si>
    <t>https://podminky.urs.cz/item/CS_URS_2024_02/721290112</t>
  </si>
  <si>
    <t>72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</si>
  <si>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</si>
  <si>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</si>
  <si>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-353374774</t>
  </si>
  <si>
    <t>https://podminky.urs.cz/item/CS_URS_2024_02/998721121</t>
  </si>
  <si>
    <t>722</t>
  </si>
  <si>
    <t>Zdravotechnika - vnitřní vodovod</t>
  </si>
  <si>
    <t>73</t>
  </si>
  <si>
    <t>722170801</t>
  </si>
  <si>
    <t>Demontáž rozvodů vody z plastů do Ø 25 mm</t>
  </si>
  <si>
    <t>-726925497</t>
  </si>
  <si>
    <t>https://podminky.urs.cz/item/CS_URS_2024_02/722170801</t>
  </si>
  <si>
    <t>74</t>
  </si>
  <si>
    <t>722170804</t>
  </si>
  <si>
    <t>Demontáž rozvodů vody z plastů přes 25 do Ø 50 mm</t>
  </si>
  <si>
    <t>-270208494</t>
  </si>
  <si>
    <t>https://podminky.urs.cz/item/CS_URS_2024_02/722170804</t>
  </si>
  <si>
    <t>75</t>
  </si>
  <si>
    <t>722175002</t>
  </si>
  <si>
    <t>Potrubí z plastových trubek z polypropylenu PP-RCT svařovaných polyfúzně D 20 x 2,8</t>
  </si>
  <si>
    <t>-144342019</t>
  </si>
  <si>
    <t>https://podminky.urs.cz/item/CS_URS_2024_02/722175002</t>
  </si>
  <si>
    <t>76</t>
  </si>
  <si>
    <t>722175003</t>
  </si>
  <si>
    <t>Potrubí z plastových trubek z polypropylenu PP-RCT svařovaných polyfúzně D 25 x 3,5</t>
  </si>
  <si>
    <t>2078730992</t>
  </si>
  <si>
    <t>https://podminky.urs.cz/item/CS_URS_2024_02/722175003</t>
  </si>
  <si>
    <t>77</t>
  </si>
  <si>
    <t>722175004</t>
  </si>
  <si>
    <t>Potrubí z plastových trubek z polypropylenu PP-RCT svařovaných polyfúzně D 32 x 4,4</t>
  </si>
  <si>
    <t>-721224812</t>
  </si>
  <si>
    <t>https://podminky.urs.cz/item/CS_URS_2024_02/722175004</t>
  </si>
  <si>
    <t>78</t>
  </si>
  <si>
    <t>722175005</t>
  </si>
  <si>
    <t>Potrubí z plastových trubek z polypropylenu PP-RCT svařovaných polyfúzně D 40 x 5,5</t>
  </si>
  <si>
    <t>623088290</t>
  </si>
  <si>
    <t>https://podminky.urs.cz/item/CS_URS_2024_02/722175005</t>
  </si>
  <si>
    <t>79</t>
  </si>
  <si>
    <t>722175006</t>
  </si>
  <si>
    <t>Potrubí z plastových trubek z polypropylenu PP-RCT svařovaných polyfúzně D 50 x 6,9</t>
  </si>
  <si>
    <t>-1916381206</t>
  </si>
  <si>
    <t>https://podminky.urs.cz/item/CS_URS_2024_02/722175006</t>
  </si>
  <si>
    <t>80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</si>
  <si>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</si>
  <si>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</si>
  <si>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2048771520</t>
  </si>
  <si>
    <t>https://podminky.urs.cz/item/CS_URS_2024_02/722181231</t>
  </si>
  <si>
    <t>81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</si>
  <si>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</si>
  <si>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</si>
  <si>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-1324343775</t>
  </si>
  <si>
    <t>https://podminky.urs.cz/item/CS_URS_2024_02/722181232</t>
  </si>
  <si>
    <t>82</t>
  </si>
  <si>
    <t>722181851</t>
  </si>
  <si>
    <t>Demontáž ochrany potrubí termoizolačních trubic z trub, průměru do 45 mm</t>
  </si>
  <si>
    <t>1787103397</t>
  </si>
  <si>
    <t>https://podminky.urs.cz/item/CS_URS_2024_02/722181851</t>
  </si>
  <si>
    <t>83</t>
  </si>
  <si>
    <t>722182011</t>
  </si>
  <si>
    <t>Podpůrný žlab pro potrubí průměru D 20</t>
  </si>
  <si>
    <t>-1626839785</t>
  </si>
  <si>
    <t>https://podminky.urs.cz/item/CS_URS_2024_02/722182011</t>
  </si>
  <si>
    <t>84</t>
  </si>
  <si>
    <t>722182012</t>
  </si>
  <si>
    <t>Podpůrný žlab pro potrubí průměru D 25</t>
  </si>
  <si>
    <t>-657087380</t>
  </si>
  <si>
    <t>https://podminky.urs.cz/item/CS_URS_2024_02/722182012</t>
  </si>
  <si>
    <t>85</t>
  </si>
  <si>
    <t>722182013</t>
  </si>
  <si>
    <t>Podpůrný žlab pro potrubí průměru D 32</t>
  </si>
  <si>
    <t>-663927594</t>
  </si>
  <si>
    <t>https://podminky.urs.cz/item/CS_URS_2024_02/722182013</t>
  </si>
  <si>
    <t>86</t>
  </si>
  <si>
    <t>722182014</t>
  </si>
  <si>
    <t>Podpůrný žlab pro potrubí průměru D 40</t>
  </si>
  <si>
    <t>-336938851</t>
  </si>
  <si>
    <t>https://podminky.urs.cz/item/CS_URS_2024_02/722182014</t>
  </si>
  <si>
    <t>87</t>
  </si>
  <si>
    <t>722182015</t>
  </si>
  <si>
    <t>Podpůrný žlab pro potrubí průměru D 50</t>
  </si>
  <si>
    <t>1848643444</t>
  </si>
  <si>
    <t>https://podminky.urs.cz/item/CS_URS_2024_02/722182015</t>
  </si>
  <si>
    <t>88</t>
  </si>
  <si>
    <t>722190401</t>
  </si>
  <si>
    <t>Zřízení přípojek na potrubí vyvedení a upevnění výpustek do DN 25</t>
  </si>
  <si>
    <t>359817425</t>
  </si>
  <si>
    <t>https://podminky.urs.cz/item/CS_URS_2024_02/722190401</t>
  </si>
  <si>
    <t>89</t>
  </si>
  <si>
    <t>722190404</t>
  </si>
  <si>
    <t>Zřízení přípojek na potrubí - připojení na stávající rozvody do DN50</t>
  </si>
  <si>
    <t>545698115</t>
  </si>
  <si>
    <t>90</t>
  </si>
  <si>
    <t>722220111</t>
  </si>
  <si>
    <t>Armatury s jedním závitem nástěnky pro výtokový ventil G 1/2"</t>
  </si>
  <si>
    <t>271117729</t>
  </si>
  <si>
    <t>https://podminky.urs.cz/item/CS_URS_2024_02/722220111</t>
  </si>
  <si>
    <t>91</t>
  </si>
  <si>
    <t>722220112</t>
  </si>
  <si>
    <t>Armatury s jedním závitem nástěnky pro výtokový ventil G 3/4"</t>
  </si>
  <si>
    <t>-355664233</t>
  </si>
  <si>
    <t>https://podminky.urs.cz/item/CS_URS_2024_02/722220112</t>
  </si>
  <si>
    <t>92</t>
  </si>
  <si>
    <t>722220121</t>
  </si>
  <si>
    <t>Armatury s jedním závitem nástěnky pro baterii G 1/2"</t>
  </si>
  <si>
    <t>pár</t>
  </si>
  <si>
    <t>-699693727</t>
  </si>
  <si>
    <t>https://podminky.urs.cz/item/CS_URS_2024_02/722220121</t>
  </si>
  <si>
    <t>93</t>
  </si>
  <si>
    <t>722220861</t>
  </si>
  <si>
    <t>Demontáž armatur závitových se dvěma závity do G 3/4</t>
  </si>
  <si>
    <t>-1999301396</t>
  </si>
  <si>
    <t>https://podminky.urs.cz/item/CS_URS_2024_02/722220861</t>
  </si>
  <si>
    <t>94</t>
  </si>
  <si>
    <t>722220862</t>
  </si>
  <si>
    <t>Demontáž armatur závitových se dvěma závity přes 3/4 do G 5/4</t>
  </si>
  <si>
    <t>1653329257</t>
  </si>
  <si>
    <t>https://podminky.urs.cz/item/CS_URS_2024_02/722220862</t>
  </si>
  <si>
    <t>95</t>
  </si>
  <si>
    <t>722220871</t>
  </si>
  <si>
    <t>Demontáž armatur závitových se závitem a šroubením (armatury, odbočky a spojky k naletování) G 3/8</t>
  </si>
  <si>
    <t>-1886414327</t>
  </si>
  <si>
    <t>https://podminky.urs.cz/item/CS_URS_2024_02/722220871</t>
  </si>
  <si>
    <t>96</t>
  </si>
  <si>
    <t>722220872</t>
  </si>
  <si>
    <t>Demontáž armatur závitových se závitem a šroubením (armatury, odbočky a spojky k naletování) přes 3/8 do G 3/4</t>
  </si>
  <si>
    <t>-996056598</t>
  </si>
  <si>
    <t>https://podminky.urs.cz/item/CS_URS_2024_02/722220872</t>
  </si>
  <si>
    <t>97</t>
  </si>
  <si>
    <t>722231075</t>
  </si>
  <si>
    <t>Armatury se dvěma závity ventily zpětné mosazné PN 10 do 110°C G 5/4"</t>
  </si>
  <si>
    <t>296872323</t>
  </si>
  <si>
    <t>https://podminky.urs.cz/item/CS_URS_2024_02/722231075</t>
  </si>
  <si>
    <t>98</t>
  </si>
  <si>
    <t>722232061</t>
  </si>
  <si>
    <t>Armatury se dvěma závity kulové kohouty PN 42 do 185 °C přímé vnitřní závit s vypouštěním G 1/2"</t>
  </si>
  <si>
    <t>1469468787</t>
  </si>
  <si>
    <t>https://podminky.urs.cz/item/CS_URS_2024_02/722232061</t>
  </si>
  <si>
    <t>99</t>
  </si>
  <si>
    <t>722232062</t>
  </si>
  <si>
    <t>Armatury se dvěma závity kulové kohouty PN 42 do 185 °C přímé vnitřní závit s vypouštěním G 3/4"</t>
  </si>
  <si>
    <t>-89317131</t>
  </si>
  <si>
    <t>https://podminky.urs.cz/item/CS_URS_2024_02/722232062</t>
  </si>
  <si>
    <t>100</t>
  </si>
  <si>
    <t>722232064</t>
  </si>
  <si>
    <t>Armatury se dvěma závity kulové kohouty PN 42 do 185 °C přímé vnitřní závit s vypouštěním G 5/4"</t>
  </si>
  <si>
    <t>-1227202405</t>
  </si>
  <si>
    <t>https://podminky.urs.cz/item/CS_URS_2024_02/722232064</t>
  </si>
  <si>
    <t>101</t>
  </si>
  <si>
    <t>722290234</t>
  </si>
  <si>
    <t>Zkoušky, proplach a desinfekce vodovodního potrubí proplach a desinfekce vodovodního potrubí do DN 80</t>
  </si>
  <si>
    <t>-921032540</t>
  </si>
  <si>
    <t>https://podminky.urs.cz/item/CS_URS_2024_02/722290234</t>
  </si>
  <si>
    <t>102</t>
  </si>
  <si>
    <t>722290246</t>
  </si>
  <si>
    <t>Zkoušky, proplach a desinfekce vodovodního potrubí zkoušky těsnosti vodovodního potrubí plastového do DN 40</t>
  </si>
  <si>
    <t>2040267141</t>
  </si>
  <si>
    <t>https://podminky.urs.cz/item/CS_URS_2024_02/722290246</t>
  </si>
  <si>
    <t>103</t>
  </si>
  <si>
    <t>998722121</t>
  </si>
  <si>
    <t>Přesun hmot pro vnitřní vodovod stanovený z hmotnosti přesunovaného materiálu vodorovná dopravní vzdálenost do 50 m ruční (bez užití mechanizace) v objektech výšky do 6 m</t>
  </si>
  <si>
    <t>275854169</t>
  </si>
  <si>
    <t>https://podminky.urs.cz/item/CS_URS_2024_02/998722121</t>
  </si>
  <si>
    <t>725</t>
  </si>
  <si>
    <t>Zdravotechnika - zařizovací předměty</t>
  </si>
  <si>
    <t>104</t>
  </si>
  <si>
    <t>725110811</t>
  </si>
  <si>
    <t>Demontáž klozetů splachovacíchch s nádrží nebo tlakovým splachovačem</t>
  </si>
  <si>
    <t>soubor</t>
  </si>
  <si>
    <t>-1058436949</t>
  </si>
  <si>
    <t>https://podminky.urs.cz/item/CS_URS_2024_02/725110811</t>
  </si>
  <si>
    <t>105</t>
  </si>
  <si>
    <t>725112022</t>
  </si>
  <si>
    <t>Zařízení záchodů klozety keramické závěsné na nosné stěny s hlubokým splachováním odpad vodorovný</t>
  </si>
  <si>
    <t>787003907</t>
  </si>
  <si>
    <t>https://podminky.urs.cz/item/CS_URS_2024_02/725112022</t>
  </si>
  <si>
    <t>106</t>
  </si>
  <si>
    <t>725119131</t>
  </si>
  <si>
    <t>Zařízení záchodů montáž klozetových sedátek standardních</t>
  </si>
  <si>
    <t>1745319431</t>
  </si>
  <si>
    <t>https://podminky.urs.cz/item/CS_URS_2024_02/725119131</t>
  </si>
  <si>
    <t>107</t>
  </si>
  <si>
    <t>55167399</t>
  </si>
  <si>
    <t>sedátko klozetové duroplastové bílé</t>
  </si>
  <si>
    <t>-1003106868</t>
  </si>
  <si>
    <t>108</t>
  </si>
  <si>
    <t>725121521</t>
  </si>
  <si>
    <t>Pisoárové záchodky keramické automatické s infračerveným senzorem</t>
  </si>
  <si>
    <t>419206887</t>
  </si>
  <si>
    <t>https://podminky.urs.cz/item/CS_URS_2024_02/725121521</t>
  </si>
  <si>
    <t>109</t>
  </si>
  <si>
    <t>551721101</t>
  </si>
  <si>
    <t>zdroj napájecí 230V AC/24V DC max. 5 ventilů</t>
  </si>
  <si>
    <t>303702259</t>
  </si>
  <si>
    <t>110</t>
  </si>
  <si>
    <t>725122817</t>
  </si>
  <si>
    <t>Demontáž pisoárů bez nádrže s rohovým ventilem s 1 záchodkem</t>
  </si>
  <si>
    <t>1410225877</t>
  </si>
  <si>
    <t>https://podminky.urs.cz/item/CS_URS_2024_02/725122817</t>
  </si>
  <si>
    <t>111</t>
  </si>
  <si>
    <t>725210821</t>
  </si>
  <si>
    <t>Demontáž umyvadel bez výtokových armatur umyvadel</t>
  </si>
  <si>
    <t>-1817182589</t>
  </si>
  <si>
    <t>https://podminky.urs.cz/item/CS_URS_2024_02/725210821</t>
  </si>
  <si>
    <t>112</t>
  </si>
  <si>
    <t>725211616</t>
  </si>
  <si>
    <t>Umyvadla keramická bílá bez výtokových armatur připevněná na stěnu šrouby s krytem na sifon (polosloupem), šířka umyvadla 550 mm</t>
  </si>
  <si>
    <t>1031161308</t>
  </si>
  <si>
    <t>https://podminky.urs.cz/item/CS_URS_2024_02/725211616</t>
  </si>
  <si>
    <t>113</t>
  </si>
  <si>
    <t>725291652</t>
  </si>
  <si>
    <t>Montáž doplňků zařízení koupelen a záchodů dávkovače tekutého mýdla</t>
  </si>
  <si>
    <t>-2114294868</t>
  </si>
  <si>
    <t>https://podminky.urs.cz/item/CS_URS_2024_02/725291652</t>
  </si>
  <si>
    <t>114</t>
  </si>
  <si>
    <t>55431099</t>
  </si>
  <si>
    <t>dávkovač tekutého mýdla bílý 0,35L</t>
  </si>
  <si>
    <t>-843419973</t>
  </si>
  <si>
    <t>115</t>
  </si>
  <si>
    <t>725291653</t>
  </si>
  <si>
    <t>Montáž doplňků zařízení koupelen a záchodů zásobníku toaletních papírů</t>
  </si>
  <si>
    <t>-818865059</t>
  </si>
  <si>
    <t>https://podminky.urs.cz/item/CS_URS_2024_02/725291653</t>
  </si>
  <si>
    <t>116</t>
  </si>
  <si>
    <t>55431093</t>
  </si>
  <si>
    <t>zásobník toaletních papírů komaxit bílý D 220mm</t>
  </si>
  <si>
    <t>-1925745906</t>
  </si>
  <si>
    <t>117</t>
  </si>
  <si>
    <t>725291654</t>
  </si>
  <si>
    <t>Montáž doplňků zařízení koupelen a záchodů zásobníku hygienických sáčků</t>
  </si>
  <si>
    <t>-1704850150</t>
  </si>
  <si>
    <t>https://podminky.urs.cz/item/CS_URS_2024_02/725291654</t>
  </si>
  <si>
    <t>118</t>
  </si>
  <si>
    <t>55431089</t>
  </si>
  <si>
    <t>zásobník PE sáčků bílý</t>
  </si>
  <si>
    <t>-1289030742</t>
  </si>
  <si>
    <t>119</t>
  </si>
  <si>
    <t>725291664</t>
  </si>
  <si>
    <t>Montáž doplňků zařízení koupelen a záchodů štětky závěsné</t>
  </si>
  <si>
    <t>1078388693</t>
  </si>
  <si>
    <t>https://podminky.urs.cz/item/CS_URS_2024_02/725291664</t>
  </si>
  <si>
    <t>120</t>
  </si>
  <si>
    <t>55779013</t>
  </si>
  <si>
    <t>štětka na WC závěsná nebo na podlahu kartáč nylon nerezové záchytné pouzdro mat</t>
  </si>
  <si>
    <t>-290496212</t>
  </si>
  <si>
    <t>121</t>
  </si>
  <si>
    <t>725291680</t>
  </si>
  <si>
    <t>Montáž doplňků zařízení koupelen a záchodů drobného elektrického zařízení osoušeče rukou</t>
  </si>
  <si>
    <t>-303990812</t>
  </si>
  <si>
    <t>https://podminky.urs.cz/item/CS_URS_2024_02/725291680</t>
  </si>
  <si>
    <t>122</t>
  </si>
  <si>
    <t>55431063</t>
  </si>
  <si>
    <t>osušovač rukou elektrický nerezový matný kryt</t>
  </si>
  <si>
    <t>1939814043</t>
  </si>
  <si>
    <t>123</t>
  </si>
  <si>
    <t>SNL.SLZN11</t>
  </si>
  <si>
    <t>Nerezový koš 5l</t>
  </si>
  <si>
    <t>-1646590203</t>
  </si>
  <si>
    <t>124</t>
  </si>
  <si>
    <t>SNL.SLZN12</t>
  </si>
  <si>
    <t>Nerezový koš 20l</t>
  </si>
  <si>
    <t>232641923</t>
  </si>
  <si>
    <t>125</t>
  </si>
  <si>
    <t>725810811</t>
  </si>
  <si>
    <t>Demontáž výtokových ventilů nástěnných</t>
  </si>
  <si>
    <t>1031757683</t>
  </si>
  <si>
    <t>https://podminky.urs.cz/item/CS_URS_2024_02/725810811</t>
  </si>
  <si>
    <t>126</t>
  </si>
  <si>
    <t>725813111</t>
  </si>
  <si>
    <t>Ventily rohové bez připojovací trubičky nebo flexi hadičky G 1/2"</t>
  </si>
  <si>
    <t>491116196</t>
  </si>
  <si>
    <t>https://podminky.urs.cz/item/CS_URS_2024_02/725813111</t>
  </si>
  <si>
    <t>127</t>
  </si>
  <si>
    <t>725813112</t>
  </si>
  <si>
    <t>Ventily rohové bez připojovací trubičky nebo flexi hadičky pračkové G 3/4"</t>
  </si>
  <si>
    <t>300663265</t>
  </si>
  <si>
    <t>https://podminky.urs.cz/item/CS_URS_2024_02/725813112</t>
  </si>
  <si>
    <t>128</t>
  </si>
  <si>
    <t>725819201</t>
  </si>
  <si>
    <t>Ventily montáž ventilů ostatních typů nástěnných G 1/2"</t>
  </si>
  <si>
    <t>1175610818</t>
  </si>
  <si>
    <t>https://podminky.urs.cz/item/CS_URS_2024_02/725819201</t>
  </si>
  <si>
    <t>129</t>
  </si>
  <si>
    <t>55145626</t>
  </si>
  <si>
    <t>ventil výtokový nástěnný uzmykatelný G 1/2</t>
  </si>
  <si>
    <t>-1003656238</t>
  </si>
  <si>
    <t>130</t>
  </si>
  <si>
    <t>725819202</t>
  </si>
  <si>
    <t>Ventily montáž ventilů ostatních typů nástěnných G 3/4"</t>
  </si>
  <si>
    <t>495746164</t>
  </si>
  <si>
    <t>https://podminky.urs.cz/item/CS_URS_2024_02/725819202</t>
  </si>
  <si>
    <t>131</t>
  </si>
  <si>
    <t>725820801</t>
  </si>
  <si>
    <t>Demontáž baterií nástěnných do G 3/4</t>
  </si>
  <si>
    <t>-1543598819</t>
  </si>
  <si>
    <t>https://podminky.urs.cz/item/CS_URS_2024_02/725820801</t>
  </si>
  <si>
    <t>132</t>
  </si>
  <si>
    <t>725821312</t>
  </si>
  <si>
    <t>Baterie dřezové nástěnné pákové s otáčivým kulatým ústím a délkou ramínka 300 mm</t>
  </si>
  <si>
    <t>-1181033006</t>
  </si>
  <si>
    <t>https://podminky.urs.cz/item/CS_URS_2024_02/725821312</t>
  </si>
  <si>
    <t>133</t>
  </si>
  <si>
    <t>725860811</t>
  </si>
  <si>
    <t>Demontáž zápachových uzávěrek pro zařizovací předměty jednoduchých</t>
  </si>
  <si>
    <t>49732027</t>
  </si>
  <si>
    <t>https://podminky.urs.cz/item/CS_URS_2024_02/725860811</t>
  </si>
  <si>
    <t>134</t>
  </si>
  <si>
    <t>725861102</t>
  </si>
  <si>
    <t>Zápachové uzávěrky zařizovacích předmětů pro umyvadla DN 40</t>
  </si>
  <si>
    <t>-1269441428</t>
  </si>
  <si>
    <t>https://podminky.urs.cz/item/CS_URS_2024_02/725861102</t>
  </si>
  <si>
    <t>135</t>
  </si>
  <si>
    <t>725865411</t>
  </si>
  <si>
    <t>Zápachové uzávěrky zařizovacích předmětů pro pisoáry DN 32/40</t>
  </si>
  <si>
    <t>1472041000</t>
  </si>
  <si>
    <t>https://podminky.urs.cz/item/CS_URS_2024_02/725865411</t>
  </si>
  <si>
    <t>136</t>
  </si>
  <si>
    <t>725998211</t>
  </si>
  <si>
    <t>Demontáž zazděných předstěnových prefabrikátů pro závěsné WC vč. ovládacích tlačítek</t>
  </si>
  <si>
    <t>-2012506861</t>
  </si>
  <si>
    <t>137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</si>
  <si>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</si>
  <si>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</si>
  <si>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-406158057</t>
  </si>
  <si>
    <t>https://podminky.urs.cz/item/CS_URS_2024_02/998725121</t>
  </si>
  <si>
    <t>726</t>
  </si>
  <si>
    <t>Zdravotechnika - předstěnové instalace</t>
  </si>
  <si>
    <t>138</t>
  </si>
  <si>
    <t>726111021</t>
  </si>
  <si>
    <t>Předstěnové instalační systémy pro zazdění do masivních zděných konstrukcí pro pisoáry, s nastavitelnou hloubkou 80 až 120 mm</t>
  </si>
  <si>
    <t>-1543792201</t>
  </si>
  <si>
    <t>https://podminky.urs.cz/item/CS_URS_2024_02/726111021</t>
  </si>
  <si>
    <t>139</t>
  </si>
  <si>
    <t>726111031</t>
  </si>
  <si>
    <t>Předstěnové instalační systémy pro zazdění do masivních zděných konstrukcí pro závěsné klozety ovládání zepředu, stavební výška 1080 mm</t>
  </si>
  <si>
    <t>218158435</t>
  </si>
  <si>
    <t>https://podminky.urs.cz/item/CS_URS_2024_02/726111031</t>
  </si>
  <si>
    <t>140</t>
  </si>
  <si>
    <t>726191011</t>
  </si>
  <si>
    <t>Ostatní příslušenství instalačních systémů montáž ovládacích tlačítek k WC</t>
  </si>
  <si>
    <t>747568831</t>
  </si>
  <si>
    <t>https://podminky.urs.cz/item/CS_URS_2024_02/726191011</t>
  </si>
  <si>
    <t>141</t>
  </si>
  <si>
    <t>55281800</t>
  </si>
  <si>
    <t>tlačítko pro ovládání WC zepředu dvě vody bílé 246x164mm</t>
  </si>
  <si>
    <t>-638389236</t>
  </si>
  <si>
    <t>142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</si>
  <si>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</si>
  <si>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</si>
  <si>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1590527859</t>
  </si>
  <si>
    <t>https://podminky.urs.cz/item/CS_URS_2024_02/998726131</t>
  </si>
  <si>
    <t>733</t>
  </si>
  <si>
    <t>Ústřední vytápění - rozvodné potrubí</t>
  </si>
  <si>
    <t>143</t>
  </si>
  <si>
    <t>733222301</t>
  </si>
  <si>
    <t>Potrubí z trubek měděných polotvrdých spojovaných lisováním PN 16, T= +110°C Ø 12/1</t>
  </si>
  <si>
    <t>368036435</t>
  </si>
  <si>
    <t>https://podminky.urs.cz/item/CS_URS_2024_02/733222301</t>
  </si>
  <si>
    <t>144</t>
  </si>
  <si>
    <t>733224222</t>
  </si>
  <si>
    <t>Potrubí z trubek měděných Příplatek k cenám za zhotovení přípojky z trubek měděných Ø 15/1</t>
  </si>
  <si>
    <t>1393366168</t>
  </si>
  <si>
    <t>https://podminky.urs.cz/item/CS_URS_2024_02/733224222</t>
  </si>
  <si>
    <t>145</t>
  </si>
  <si>
    <t>733290801</t>
  </si>
  <si>
    <t>Demontáž potrubí z trubek měděných Ø do 35/1,5</t>
  </si>
  <si>
    <t>-1026220874</t>
  </si>
  <si>
    <t>https://podminky.urs.cz/item/CS_URS_2024_02/733290801</t>
  </si>
  <si>
    <t>146</t>
  </si>
  <si>
    <t>733291101</t>
  </si>
  <si>
    <t>Zkoušky těsnosti potrubí z trubek měděných Ø do 35/1,5</t>
  </si>
  <si>
    <t>-554557936</t>
  </si>
  <si>
    <t>https://podminky.urs.cz/item/CS_URS_2024_02/733291101</t>
  </si>
  <si>
    <t>147</t>
  </si>
  <si>
    <t>7332911-1</t>
  </si>
  <si>
    <t>Topná a provozní zkouška</t>
  </si>
  <si>
    <t>-353526687</t>
  </si>
  <si>
    <t>148</t>
  </si>
  <si>
    <t>733293905</t>
  </si>
  <si>
    <t>Opravy rozvodů potrubí z trubek měděných vsazení odbočky na stávající potrubí o rozměrech Ø 28/1,5</t>
  </si>
  <si>
    <t>-1759778258</t>
  </si>
  <si>
    <t>https://podminky.urs.cz/item/CS_URS_2024_02/733293905</t>
  </si>
  <si>
    <t>149</t>
  </si>
  <si>
    <t>998733121</t>
  </si>
  <si>
    <t>Přesun hmot pro rozvody potrubí stanovený z hmotnosti přesunovaného materiálu vodorovná dopravní vzdálenost do 50 m ruční (bez užití mechanizace) v objektech výšky do 6 m</t>
  </si>
  <si>
    <t>283100198</t>
  </si>
  <si>
    <t>https://podminky.urs.cz/item/CS_URS_2024_02/998733121</t>
  </si>
  <si>
    <t>734</t>
  </si>
  <si>
    <t>Ústřední vytápění - armatury</t>
  </si>
  <si>
    <t>150</t>
  </si>
  <si>
    <t>734200821</t>
  </si>
  <si>
    <t>Demontáž armatur závitových se dvěma závity do G 1/2</t>
  </si>
  <si>
    <t>547783581</t>
  </si>
  <si>
    <t>https://podminky.urs.cz/item/CS_URS_2024_02/734200821</t>
  </si>
  <si>
    <t>151</t>
  </si>
  <si>
    <t>734221682</t>
  </si>
  <si>
    <t>Ventily regulační závitové hlavice termostatické pro ovládání ventilů PN 10 do 110°C kapalinové otopných těles VK</t>
  </si>
  <si>
    <t>1966002547</t>
  </si>
  <si>
    <t>https://podminky.urs.cz/item/CS_URS_2024_02/734221682</t>
  </si>
  <si>
    <t>152</t>
  </si>
  <si>
    <t>734261416</t>
  </si>
  <si>
    <t>Šroubení regulační radiátorové rohové s vypouštěním G 3/8</t>
  </si>
  <si>
    <t>61411713</t>
  </si>
  <si>
    <t>https://podminky.urs.cz/item/CS_URS_2024_02/734261416</t>
  </si>
  <si>
    <t>153</t>
  </si>
  <si>
    <t>734300821</t>
  </si>
  <si>
    <t>Demontáž armatur horkovodních rozpojení šroubení do DN 15</t>
  </si>
  <si>
    <t>1266126926</t>
  </si>
  <si>
    <t>https://podminky.urs.cz/item/CS_URS_2024_02/734300821</t>
  </si>
  <si>
    <t>154</t>
  </si>
  <si>
    <t>998734121</t>
  </si>
  <si>
    <t>Přesun hmot pro armatury stanovený z hmotnosti přesunovaného materiálu vodorovná dopravní vzdálenost do 50 m ruční (bez užití mechanizace) v objektech výšky do 6 m</t>
  </si>
  <si>
    <t>1598876971</t>
  </si>
  <si>
    <t>https://podminky.urs.cz/item/CS_URS_2024_02/998734121</t>
  </si>
  <si>
    <t>735</t>
  </si>
  <si>
    <t>Ústřední vytápění - otopná tělesa</t>
  </si>
  <si>
    <t>155</t>
  </si>
  <si>
    <t>735151821</t>
  </si>
  <si>
    <t>Demontáž otopných těles panelových dvouřadých stavební délky do 1500 mm</t>
  </si>
  <si>
    <t>-1181835815</t>
  </si>
  <si>
    <t>https://podminky.urs.cz/item/CS_URS_2024_02/735151821</t>
  </si>
  <si>
    <t>156</t>
  </si>
  <si>
    <t>735152372</t>
  </si>
  <si>
    <t>Otopná tělesa panelová VK dvoudesková PN 1,0 MPa, T do 110°C bez přídavné přestupní plochy výšky tělesa 600 mm stavební délky / výkonu 500 mm / 489 W</t>
  </si>
  <si>
    <t>-1440638982</t>
  </si>
  <si>
    <t>https://podminky.urs.cz/item/CS_URS_2024_02/735152372</t>
  </si>
  <si>
    <t>157</t>
  </si>
  <si>
    <t>735191910</t>
  </si>
  <si>
    <t>Ostatní opravy otopných těles napuštění vody do otopného systému včetně potrubí (bez kotle a ohříváků) otopných těles</t>
  </si>
  <si>
    <t>1326235790</t>
  </si>
  <si>
    <t>https://podminky.urs.cz/item/CS_URS_2024_02/735191910</t>
  </si>
  <si>
    <t>158</t>
  </si>
  <si>
    <t>735494811</t>
  </si>
  <si>
    <t>Vypuštění vody z otopných soustav bez kotlů, ohříváků, zásobníků a nádrží</t>
  </si>
  <si>
    <t>-1010029178</t>
  </si>
  <si>
    <t>https://podminky.urs.cz/item/CS_URS_2024_02/735494811</t>
  </si>
  <si>
    <t>159</t>
  </si>
  <si>
    <t>998735121</t>
  </si>
  <si>
    <t>Přesun hmot pro otopná tělesa stanovený z hmotnosti přesunovaného materiálu vodorovná dopravní vzdálenost do 50 m ruční (bez užití mechanizace) v objektech výšky do 6 m</t>
  </si>
  <si>
    <t>-1465254857</t>
  </si>
  <si>
    <t>https://podminky.urs.cz/item/CS_URS_2024_02/998735121</t>
  </si>
  <si>
    <t>741</t>
  </si>
  <si>
    <t>Elektroinstalace - silnoproud</t>
  </si>
  <si>
    <t>160</t>
  </si>
  <si>
    <t>74111-01</t>
  </si>
  <si>
    <t>Elektroinstalace (viz samostatná příloha)</t>
  </si>
  <si>
    <t>1505632375</t>
  </si>
  <si>
    <t>751</t>
  </si>
  <si>
    <t>Vzduchotechnika</t>
  </si>
  <si>
    <t>161</t>
  </si>
  <si>
    <t>751122052</t>
  </si>
  <si>
    <t>Montáž ventilátoru radiálního nízkotlakého podhledového základního, průměru přes 100 do 200 mm</t>
  </si>
  <si>
    <t>1952712682</t>
  </si>
  <si>
    <t>https://podminky.urs.cz/item/CS_URS_2024_02/751122052</t>
  </si>
  <si>
    <t>162</t>
  </si>
  <si>
    <t>54233101</t>
  </si>
  <si>
    <t>ventilátor radiální malý plastový spínač časový nastavitelný D 100mm</t>
  </si>
  <si>
    <t>-21669873</t>
  </si>
  <si>
    <t>163</t>
  </si>
  <si>
    <t>751537032</t>
  </si>
  <si>
    <t>Montáž potrubí ohebného kruhového neizolovaného ze dvou vrstev PVC s polyamidovou nebo polyetylenovou tkaninou, průměru přes 100 do 200 mm</t>
  </si>
  <si>
    <t>1370428212</t>
  </si>
  <si>
    <t>https://podminky.urs.cz/item/CS_URS_2024_02/751537032</t>
  </si>
  <si>
    <t>164</t>
  </si>
  <si>
    <t>42981835</t>
  </si>
  <si>
    <t>hadice ohebná neizolovaná z 2xPVC vrstvy a PA tkaniny vyztužena drátem, délka 10m D 152mm</t>
  </si>
  <si>
    <t>-1715097916</t>
  </si>
  <si>
    <t>165</t>
  </si>
  <si>
    <t>751571-01</t>
  </si>
  <si>
    <t>Úpravy stávajícího VZT potrubí, kotvení, napojení</t>
  </si>
  <si>
    <t>48152507</t>
  </si>
  <si>
    <t>166</t>
  </si>
  <si>
    <t>998751121</t>
  </si>
  <si>
    <t>Přesun hmot pro vzduchotechniku stanovený z hmotnosti přesunovaného materiálu vodorovná dopravní vzdálenost do 100 m ruční (bez užití mechanizace) v objektech výšky do 12 m</t>
  </si>
  <si>
    <t>395670557</t>
  </si>
  <si>
    <t>https://podminky.urs.cz/item/CS_URS_2024_02/998751121</t>
  </si>
  <si>
    <t>763</t>
  </si>
  <si>
    <t>Konstrukce suché výstavby</t>
  </si>
  <si>
    <t>167</t>
  </si>
  <si>
    <t>763131451</t>
  </si>
  <si>
    <t>Podhled ze sádrokartonových desek dvouvrstvá zavěšená spodní konstrukce z ocelových profilů CD, UD jednoduše opláštěná deskou impregnovanou H2, tl. 12,5 mm, bez izolace</t>
  </si>
  <si>
    <t>1956996864</t>
  </si>
  <si>
    <t>https://podminky.urs.cz/item/CS_URS_2024_02/763131451</t>
  </si>
  <si>
    <t>168</t>
  </si>
  <si>
    <t>763131721</t>
  </si>
  <si>
    <t>Podhled ze sádrokartonových desek ostatní práce a konstrukce na podhledech ze sádrokartonových desek skokové změny výšky podhledu do 0,5 m</t>
  </si>
  <si>
    <t>1200413469</t>
  </si>
  <si>
    <t>https://podminky.urs.cz/item/CS_URS_2024_02/763131721</t>
  </si>
  <si>
    <t>169</t>
  </si>
  <si>
    <t>763131765</t>
  </si>
  <si>
    <t>Podhled ze sádrokartonových desek Příplatek k cenám za výšku zavěšení přes 0,5 do 1,0 m</t>
  </si>
  <si>
    <t>1469275356</t>
  </si>
  <si>
    <t>https://podminky.urs.cz/item/CS_URS_2024_02/763131765</t>
  </si>
  <si>
    <t>170</t>
  </si>
  <si>
    <t>763131771</t>
  </si>
  <si>
    <t>Podhled ze sádrokartonových desek Příplatek k cenám za rovinnost kvality speciální tmelení kvality Q3</t>
  </si>
  <si>
    <t>-2078857616</t>
  </si>
  <si>
    <t>https://podminky.urs.cz/item/CS_URS_2024_02/763131771</t>
  </si>
  <si>
    <t>171</t>
  </si>
  <si>
    <t>763411114</t>
  </si>
  <si>
    <t>Sanitární příčky vhodné do mokrého prostředí dělící z kompaktních desek tl. 8 mm</t>
  </si>
  <si>
    <t>-52574331</t>
  </si>
  <si>
    <t>https://podminky.urs.cz/item/CS_URS_2024_02/763411114</t>
  </si>
  <si>
    <t>172</t>
  </si>
  <si>
    <t>763411124</t>
  </si>
  <si>
    <t>Sanitární příčky vhodné do mokrého prostředí dveře vnitřní do sanitárních příček šířky do 800 mm, výšky do 2 000 mm z kompaktních desek včetně nerezového kování tl. 8 mm</t>
  </si>
  <si>
    <t>-1796994571</t>
  </si>
  <si>
    <t>https://podminky.urs.cz/item/CS_URS_2024_02/763411124</t>
  </si>
  <si>
    <t>173</t>
  </si>
  <si>
    <t>763411214</t>
  </si>
  <si>
    <t>Sanitární příčky vhodné do mokrého prostředí dělící přepážky k pisoárům z kompaktních desek tl. 8 mm</t>
  </si>
  <si>
    <t>-747868102</t>
  </si>
  <si>
    <t>https://podminky.urs.cz/item/CS_URS_2024_02/763411214</t>
  </si>
  <si>
    <t>174</t>
  </si>
  <si>
    <t>998763120</t>
  </si>
  <si>
    <t>Přesun hmot pro dřevostavby stanovený z hmotnosti přesunovaného materiálu vodorovná dopravní vzdálenost do 50 m ruční (bez užití mechanizace) v objektech výšky do 6 m</t>
  </si>
  <si>
    <t>1000342902</t>
  </si>
  <si>
    <t>https://podminky.urs.cz/item/CS_URS_2024_02/998763120</t>
  </si>
  <si>
    <t>766</t>
  </si>
  <si>
    <t>Konstrukce truhlářské</t>
  </si>
  <si>
    <t>175</t>
  </si>
  <si>
    <t>766491851</t>
  </si>
  <si>
    <t>Demontáž ostatních truhlářských konstrukcí prahů dveří jednokřídlových</t>
  </si>
  <si>
    <t>-296254110</t>
  </si>
  <si>
    <t>https://podminky.urs.cz/item/CS_URS_2024_02/766491851</t>
  </si>
  <si>
    <t>176</t>
  </si>
  <si>
    <t>766660001</t>
  </si>
  <si>
    <t>Montáž dveřních křídel dřevěných nebo plastových otevíravých do ocelové zárubně povrchově upravených jednokřídlových, šířky do 800 mm</t>
  </si>
  <si>
    <t>697660329</t>
  </si>
  <si>
    <t>https://podminky.urs.cz/item/CS_URS_2024_02/766660001</t>
  </si>
  <si>
    <t>177</t>
  </si>
  <si>
    <t>61161002</t>
  </si>
  <si>
    <t>dveře jednokřídlé voštinové povrch lakovaný plné 800x1970-2100mm</t>
  </si>
  <si>
    <t>2080340325</t>
  </si>
  <si>
    <t>178</t>
  </si>
  <si>
    <t>766660717</t>
  </si>
  <si>
    <t>Montáž dveřních doplňků samozavírače na zárubeň ocelovou</t>
  </si>
  <si>
    <t>-1384424618</t>
  </si>
  <si>
    <t>https://podminky.urs.cz/item/CS_URS_2024_02/766660717</t>
  </si>
  <si>
    <t>179</t>
  </si>
  <si>
    <t>54917250</t>
  </si>
  <si>
    <t>samozavírač dveří hydraulický</t>
  </si>
  <si>
    <t>-1109930190</t>
  </si>
  <si>
    <t>180</t>
  </si>
  <si>
    <t>766660729</t>
  </si>
  <si>
    <t>Montáž dveřních doplňků dveřního kování interiérového štítku s klikou</t>
  </si>
  <si>
    <t>-1431675790</t>
  </si>
  <si>
    <t>https://podminky.urs.cz/item/CS_URS_2024_02/766660729</t>
  </si>
  <si>
    <t>181</t>
  </si>
  <si>
    <t>54914123</t>
  </si>
  <si>
    <t>kování rozetové klika/klika</t>
  </si>
  <si>
    <t>53188013</t>
  </si>
  <si>
    <t>182</t>
  </si>
  <si>
    <t>766691914</t>
  </si>
  <si>
    <t>Ostatní práce vyvěšení nebo zavěšení křídel dřevěných dveřních, plochy do 2 m2</t>
  </si>
  <si>
    <t>-1288484292</t>
  </si>
  <si>
    <t>https://podminky.urs.cz/item/CS_URS_2024_02/766691914</t>
  </si>
  <si>
    <t>183</t>
  </si>
  <si>
    <t>766695212</t>
  </si>
  <si>
    <t>Montáž ostatních truhlářských konstrukcí prahů dveří jednokřídlových, šířky do 100 mm</t>
  </si>
  <si>
    <t>1166448031</t>
  </si>
  <si>
    <t>https://podminky.urs.cz/item/CS_URS_2024_02/766695212</t>
  </si>
  <si>
    <t>184</t>
  </si>
  <si>
    <t>61187156</t>
  </si>
  <si>
    <t>práh dveřní dřevěný dubový tl 20mm dl 820mm š 100mm</t>
  </si>
  <si>
    <t>193092069</t>
  </si>
  <si>
    <t>185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</si>
  <si>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</si>
  <si>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</si>
  <si>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-405837567</t>
  </si>
  <si>
    <t>https://podminky.urs.cz/item/CS_URS_2024_02/998766121</t>
  </si>
  <si>
    <t>767</t>
  </si>
  <si>
    <t>Konstrukce zámečnické</t>
  </si>
  <si>
    <t>186</t>
  </si>
  <si>
    <t>767995101-01</t>
  </si>
  <si>
    <t>Doplňkové konstrukce z profilového materiálu pro ZTI a UT</t>
  </si>
  <si>
    <t>kg</t>
  </si>
  <si>
    <t>1115402893</t>
  </si>
  <si>
    <t>187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</si>
  <si>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</si>
  <si>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</si>
  <si>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-1635263674</t>
  </si>
  <si>
    <t>https://podminky.urs.cz/item/CS_URS_2024_02/998767121</t>
  </si>
  <si>
    <t>771</t>
  </si>
  <si>
    <t>Podlahy z dlaždic</t>
  </si>
  <si>
    <t>188</t>
  </si>
  <si>
    <t>771111011</t>
  </si>
  <si>
    <t>Příprava podkladu před provedením dlažby vysátí podlah</t>
  </si>
  <si>
    <t>1471084391</t>
  </si>
  <si>
    <t>https://podminky.urs.cz/item/CS_URS_2024_02/771111011</t>
  </si>
  <si>
    <t>189</t>
  </si>
  <si>
    <t>771121011</t>
  </si>
  <si>
    <t>Příprava podkladu před provedením dlažby nátěr penetrační na podlahu</t>
  </si>
  <si>
    <t>897207694</t>
  </si>
  <si>
    <t>https://podminky.urs.cz/item/CS_URS_2024_02/771121011</t>
  </si>
  <si>
    <t>190</t>
  </si>
  <si>
    <t>771151012</t>
  </si>
  <si>
    <t>Příprava podkladu před provedením dlažby samonivelační stěrka min. pevnosti 20 MPa, tloušťky přes 3 do 5 mm</t>
  </si>
  <si>
    <t>-607284717</t>
  </si>
  <si>
    <t>https://podminky.urs.cz/item/CS_URS_2024_02/771151012</t>
  </si>
  <si>
    <t>191</t>
  </si>
  <si>
    <t>771471810</t>
  </si>
  <si>
    <t>Demontáž soklíků z dlaždic keramických kladených do malty rovných</t>
  </si>
  <si>
    <t>1527349562</t>
  </si>
  <si>
    <t>https://podminky.urs.cz/item/CS_URS_2024_02/771471810</t>
  </si>
  <si>
    <t>192</t>
  </si>
  <si>
    <t>771474113</t>
  </si>
  <si>
    <t>Montáž soklů z dlaždic keramických lepených cementovým flexibilním lepidlem rovných, výšky přes 90 do 120 mm</t>
  </si>
  <si>
    <t>1845430215</t>
  </si>
  <si>
    <t>https://podminky.urs.cz/item/CS_URS_2024_02/771474113</t>
  </si>
  <si>
    <t>193</t>
  </si>
  <si>
    <t>59761166</t>
  </si>
  <si>
    <t>dlažba keramická slinutá mrazuvzdorná R10/A povrch hladký/matný tl do 10mm přes 9 do 12ks/m2</t>
  </si>
  <si>
    <t>-1667913266</t>
  </si>
  <si>
    <t>194</t>
  </si>
  <si>
    <t>771551810</t>
  </si>
  <si>
    <t>Demontáž podlah z dlaždic teracových kladených do malty</t>
  </si>
  <si>
    <t>-1068392473</t>
  </si>
  <si>
    <t>https://podminky.urs.cz/item/CS_URS_2024_02/771551810</t>
  </si>
  <si>
    <t>195</t>
  </si>
  <si>
    <t>771554113</t>
  </si>
  <si>
    <t>Montáž podlah z dlaždic teracových lepených flexibilním lepidlem přes 9 do 12 ks/ m2</t>
  </si>
  <si>
    <t>1461963140</t>
  </si>
  <si>
    <t>https://podminky.urs.cz/item/CS_URS_2024_02/771554113</t>
  </si>
  <si>
    <t>196</t>
  </si>
  <si>
    <t>59247474</t>
  </si>
  <si>
    <t>dlaždice teracová broušená 300x300x27mm</t>
  </si>
  <si>
    <t>-499913921</t>
  </si>
  <si>
    <t>197</t>
  </si>
  <si>
    <t>771559191</t>
  </si>
  <si>
    <t>Montáž podlah z dlaždic teracových Příplatek k cenám za plochu do 5 m2 jednotlivě</t>
  </si>
  <si>
    <t>394038031</t>
  </si>
  <si>
    <t>https://podminky.urs.cz/item/CS_URS_2024_02/771559191</t>
  </si>
  <si>
    <t>198</t>
  </si>
  <si>
    <t>771571810</t>
  </si>
  <si>
    <t>Demontáž podlah z dlaždic keramických kladených do malty</t>
  </si>
  <si>
    <t>-634705117</t>
  </si>
  <si>
    <t>https://podminky.urs.cz/item/CS_URS_2024_02/771571810</t>
  </si>
  <si>
    <t>199</t>
  </si>
  <si>
    <t>771574413</t>
  </si>
  <si>
    <t>Montáž podlah z dlaždic keramických lepených cementovým flexibilním lepidlem hladkých, tloušťky do 10 mm přes 2 do 4 ks/m2</t>
  </si>
  <si>
    <t>93850387</t>
  </si>
  <si>
    <t>https://podminky.urs.cz/item/CS_URS_2024_02/771574413</t>
  </si>
  <si>
    <t>200</t>
  </si>
  <si>
    <t>59761152</t>
  </si>
  <si>
    <t>dlažba keramická slinutá mrazuvzdorná R10/A povrch hladký/matný tl do 10mm přes 2 do 4ks/m2</t>
  </si>
  <si>
    <t>-1403038534</t>
  </si>
  <si>
    <t>201</t>
  </si>
  <si>
    <t>771577211</t>
  </si>
  <si>
    <t>Montáž podlah z dlaždic keramických lepených cementovým flexibilním lepidlem Příplatek k cenám za plochu do 5 m2 jednotlivě</t>
  </si>
  <si>
    <t>791452219</t>
  </si>
  <si>
    <t>https://podminky.urs.cz/item/CS_URS_2024_02/771577211</t>
  </si>
  <si>
    <t>202</t>
  </si>
  <si>
    <t>771591112</t>
  </si>
  <si>
    <t>Izolace podlahy pod dlažbu nátěrem nebo stěrkou ve dvou vrstvách</t>
  </si>
  <si>
    <t>-1801111166</t>
  </si>
  <si>
    <t>https://podminky.urs.cz/item/CS_URS_2024_02/771591112</t>
  </si>
  <si>
    <t>203</t>
  </si>
  <si>
    <t>998771121</t>
  </si>
  <si>
    <t>Přesun hmot pro podlahy z dlaždic stanovený z hmotnosti přesunovaného materiálu vodorovná dopravní vzdálenost do 50 m ruční (bez užití mechanizace) v objektech výšky do 6 m</t>
  </si>
  <si>
    <t>-597752367</t>
  </si>
  <si>
    <t>https://podminky.urs.cz/item/CS_URS_2024_02/998771121</t>
  </si>
  <si>
    <t>781</t>
  </si>
  <si>
    <t>Dokončovací práce - obklady</t>
  </si>
  <si>
    <t>204</t>
  </si>
  <si>
    <t>781111011</t>
  </si>
  <si>
    <t>Příprava podkladu před provedením obkladu oprášení (ometení) stěny</t>
  </si>
  <si>
    <t>1523720453</t>
  </si>
  <si>
    <t>https://podminky.urs.cz/item/CS_URS_2024_02/781111011</t>
  </si>
  <si>
    <t>205</t>
  </si>
  <si>
    <t>781121011</t>
  </si>
  <si>
    <t>Příprava podkladu před provedením obkladu nátěr penetrační na stěnu</t>
  </si>
  <si>
    <t>515718543</t>
  </si>
  <si>
    <t>https://podminky.urs.cz/item/CS_URS_2024_02/781121011</t>
  </si>
  <si>
    <t>206</t>
  </si>
  <si>
    <t>781131112</t>
  </si>
  <si>
    <t>Izolace stěny pod obklad izolace nátěrem nebo stěrkou ve dvou vrstvách</t>
  </si>
  <si>
    <t>1143051770</t>
  </si>
  <si>
    <t>https://podminky.urs.cz/item/CS_URS_2024_02/781131112</t>
  </si>
  <si>
    <t>207</t>
  </si>
  <si>
    <t>781151031</t>
  </si>
  <si>
    <t>Příprava podkladu před provedením obkladu celoplošné vyrovnání podkladu stěrkou, tloušťky 3 mm</t>
  </si>
  <si>
    <t>88348477</t>
  </si>
  <si>
    <t>https://podminky.urs.cz/item/CS_URS_2024_02/781151031</t>
  </si>
  <si>
    <t>208</t>
  </si>
  <si>
    <t>781471810</t>
  </si>
  <si>
    <t>Demontáž obkladů z dlaždic keramických kladených do malty</t>
  </si>
  <si>
    <t>-1806560866</t>
  </si>
  <si>
    <t>https://podminky.urs.cz/item/CS_URS_2024_02/781471810</t>
  </si>
  <si>
    <t>209</t>
  </si>
  <si>
    <t>781472214</t>
  </si>
  <si>
    <t>Montáž keramických obkladů stěn lepených cementovým flexibilním lepidlem hladkých přes 4 do 6 ks/m2</t>
  </si>
  <si>
    <t>-229050937</t>
  </si>
  <si>
    <t>https://podminky.urs.cz/item/CS_URS_2024_02/781472214</t>
  </si>
  <si>
    <t>210</t>
  </si>
  <si>
    <t>59761707</t>
  </si>
  <si>
    <t>obklad keramický nemrazuvzdorný povrch hladký/lesklý tl do 10mm přes 4 do 6ks/m2</t>
  </si>
  <si>
    <t>-1353912305</t>
  </si>
  <si>
    <t>211</t>
  </si>
  <si>
    <t>781491021</t>
  </si>
  <si>
    <t>Montáž zrcadel lepených silikonovým tmelem na keramický obklad, plochy do 1 m2</t>
  </si>
  <si>
    <t>2112530661</t>
  </si>
  <si>
    <t>https://podminky.urs.cz/item/CS_URS_2024_02/781491021</t>
  </si>
  <si>
    <t>212</t>
  </si>
  <si>
    <t>63465126</t>
  </si>
  <si>
    <t>zrcadlo nemontované čiré tl 5mm max rozměr 3210x2250mm</t>
  </si>
  <si>
    <t>-1534204987</t>
  </si>
  <si>
    <t>213</t>
  </si>
  <si>
    <t>781492111</t>
  </si>
  <si>
    <t>Obklad - dokončující práce montáž profilu kladeného do malty rohového</t>
  </si>
  <si>
    <t>82151615</t>
  </si>
  <si>
    <t>https://podminky.urs.cz/item/CS_URS_2024_02/781492111</t>
  </si>
  <si>
    <t>214</t>
  </si>
  <si>
    <t>19416012</t>
  </si>
  <si>
    <t>lišta ukončovací nerezová 10mm</t>
  </si>
  <si>
    <t>-333691241</t>
  </si>
  <si>
    <t>215</t>
  </si>
  <si>
    <t>781493611</t>
  </si>
  <si>
    <t>Obklad - dokončující práce montáž revizních dvířek plastových lepených s rámem</t>
  </si>
  <si>
    <t>-272066827</t>
  </si>
  <si>
    <t>https://podminky.urs.cz/item/CS_URS_2024_02/781493611</t>
  </si>
  <si>
    <t>216</t>
  </si>
  <si>
    <t>59030710</t>
  </si>
  <si>
    <t>dvířka revizní jednokřídlá s automatickým zámkem 200x200mm</t>
  </si>
  <si>
    <t>956258044</t>
  </si>
  <si>
    <t>217</t>
  </si>
  <si>
    <t>781495115</t>
  </si>
  <si>
    <t>Obklad - dokončující práce ostatní práce spárování silikonem</t>
  </si>
  <si>
    <t>-77757194</t>
  </si>
  <si>
    <t>https://podminky.urs.cz/item/CS_URS_2024_02/781495115</t>
  </si>
  <si>
    <t>218</t>
  </si>
  <si>
    <t>781495141</t>
  </si>
  <si>
    <t>Obklad - dokončující práce průnik obkladem kruhový, bez izolace do DN 30</t>
  </si>
  <si>
    <t>-146736394</t>
  </si>
  <si>
    <t>https://podminky.urs.cz/item/CS_URS_2024_02/781495141</t>
  </si>
  <si>
    <t>219</t>
  </si>
  <si>
    <t>781495142</t>
  </si>
  <si>
    <t>Obklad - dokončující práce průnik obkladem kruhový, bez izolace přes DN 30 do DN 90</t>
  </si>
  <si>
    <t>-49782167</t>
  </si>
  <si>
    <t>https://podminky.urs.cz/item/CS_URS_2024_02/781495142</t>
  </si>
  <si>
    <t>220</t>
  </si>
  <si>
    <t>781495143</t>
  </si>
  <si>
    <t>Obklad - dokončující práce průnik obkladem kruhový, bez izolace přes DN 90</t>
  </si>
  <si>
    <t>-1045469190</t>
  </si>
  <si>
    <t>https://podminky.urs.cz/item/CS_URS_2024_02/781495143</t>
  </si>
  <si>
    <t>221</t>
  </si>
  <si>
    <t>998781121</t>
  </si>
  <si>
    <t>Přesun hmot pro obklady keramické stanovený z hmotnosti přesunovaného materiálu vodorovná dopravní vzdálenost do 50 m ruční (bez užití mechanizace) v objektech výšky do 6 m</t>
  </si>
  <si>
    <t>-913922874</t>
  </si>
  <si>
    <t>https://podminky.urs.cz/item/CS_URS_2024_02/998781121</t>
  </si>
  <si>
    <t>783</t>
  </si>
  <si>
    <t>Dokončovací práce - nátěry</t>
  </si>
  <si>
    <t>222</t>
  </si>
  <si>
    <t>783138213</t>
  </si>
  <si>
    <t>Lakovací nátěr truhlářských konstrukcí dvojnásobný s mezibroušením epoxidový</t>
  </si>
  <si>
    <t>-1813550752</t>
  </si>
  <si>
    <t>https://podminky.urs.cz/item/CS_URS_2024_02/783138213</t>
  </si>
  <si>
    <t>223</t>
  </si>
  <si>
    <t>783306807</t>
  </si>
  <si>
    <t>Odstranění nátěrů ze zámečnických konstrukcí odstraňovačem nátěrů s obroušením</t>
  </si>
  <si>
    <t>-598340506</t>
  </si>
  <si>
    <t>https://podminky.urs.cz/item/CS_URS_2024_02/783306807</t>
  </si>
  <si>
    <t>224</t>
  </si>
  <si>
    <t>783314201</t>
  </si>
  <si>
    <t>Základní antikorozní nátěr zámečnických konstrukcí jednonásobný syntetický standardní</t>
  </si>
  <si>
    <t>1526020805</t>
  </si>
  <si>
    <t>https://podminky.urs.cz/item/CS_URS_2024_02/783314201</t>
  </si>
  <si>
    <t>225</t>
  </si>
  <si>
    <t>783315101</t>
  </si>
  <si>
    <t>Mezinátěr zámečnických konstrukcí jednonásobný syntetický standardní</t>
  </si>
  <si>
    <t>-25187124</t>
  </si>
  <si>
    <t>https://podminky.urs.cz/item/CS_URS_2024_02/783315101</t>
  </si>
  <si>
    <t>226</t>
  </si>
  <si>
    <t>783317101</t>
  </si>
  <si>
    <t>Krycí nátěr (email) zámečnických konstrukcí jednonásobný syntetický standardní</t>
  </si>
  <si>
    <t>1241998060</t>
  </si>
  <si>
    <t>https://podminky.urs.cz/item/CS_URS_2024_02/783317101</t>
  </si>
  <si>
    <t>784</t>
  </si>
  <si>
    <t>Dokončovací práce - malby a tapety</t>
  </si>
  <si>
    <t>227</t>
  </si>
  <si>
    <t>784121001</t>
  </si>
  <si>
    <t>Oškrabání malby v místnostech výšky do 3,80 m</t>
  </si>
  <si>
    <t>1768276639</t>
  </si>
  <si>
    <t>https://podminky.urs.cz/item/CS_URS_2024_02/784121001</t>
  </si>
  <si>
    <t>228</t>
  </si>
  <si>
    <t>784171001</t>
  </si>
  <si>
    <t>Olepování vnitřních ploch (materiál ve specifikaci) včetně pozdějšího odlepení páskou nebo fólií v místnostech výšky do 3,80 m</t>
  </si>
  <si>
    <t>-1648993889</t>
  </si>
  <si>
    <t>https://podminky.urs.cz/item/CS_URS_2024_02/784171001</t>
  </si>
  <si>
    <t>229</t>
  </si>
  <si>
    <t>58124838</t>
  </si>
  <si>
    <t>páska maskovací krepová pro malířské potřeby š 50mm</t>
  </si>
  <si>
    <t>1235976423</t>
  </si>
  <si>
    <t>230</t>
  </si>
  <si>
    <t>784171101</t>
  </si>
  <si>
    <t>Zakrytí nemalovaných ploch (materiál ve specifikaci) včetně pozdějšího odkrytí podlah</t>
  </si>
  <si>
    <t>-1673277802</t>
  </si>
  <si>
    <t>https://podminky.urs.cz/item/CS_URS_2024_02/784171101</t>
  </si>
  <si>
    <t>231</t>
  </si>
  <si>
    <t>58124844</t>
  </si>
  <si>
    <t>fólie pro malířské potřeby zakrývací tl 25µ 4x5m</t>
  </si>
  <si>
    <t>-1505037132</t>
  </si>
  <si>
    <t>232</t>
  </si>
  <si>
    <t>784171111</t>
  </si>
  <si>
    <t>Zakrytí nemalovaných ploch (materiál ve specifikaci) včetně pozdějšího odkrytí svislých ploch např. stěn, oken, dveří v místnostech výšky do 3,80</t>
  </si>
  <si>
    <t>-1991362690</t>
  </si>
  <si>
    <t>https://podminky.urs.cz/item/CS_URS_2024_02/784171111</t>
  </si>
  <si>
    <t>233</t>
  </si>
  <si>
    <t>28323152</t>
  </si>
  <si>
    <t>fólie s papírovou samolepící páskou pro vnitřní malířské potřeby 1,8mx33m</t>
  </si>
  <si>
    <t>1533226422</t>
  </si>
  <si>
    <t>234</t>
  </si>
  <si>
    <t>784181101</t>
  </si>
  <si>
    <t>Penetrace podkladu jednonásobná základní akrylátová bezbarvá v místnostech výšky do 3,80 m</t>
  </si>
  <si>
    <t>1627577618</t>
  </si>
  <si>
    <t>https://podminky.urs.cz/item/CS_URS_2024_02/784181101</t>
  </si>
  <si>
    <t>235</t>
  </si>
  <si>
    <t>784191007</t>
  </si>
  <si>
    <t>Čištění vnitřních ploch hrubý úklid po provedení malířských prací omytím podlah</t>
  </si>
  <si>
    <t>-273680182</t>
  </si>
  <si>
    <t>https://podminky.urs.cz/item/CS_URS_2024_02/784191007</t>
  </si>
  <si>
    <t>236</t>
  </si>
  <si>
    <t>784211111</t>
  </si>
  <si>
    <t>Malby z malířských směsí oděruvzdorných za mokra dvojnásobné, bílé za mokra oděruvzdorné velmi dobře v místnostech výšky do 3,80 m</t>
  </si>
  <si>
    <t>-1736830208</t>
  </si>
  <si>
    <t>https://podminky.urs.cz/item/CS_URS_2024_02/784211111</t>
  </si>
  <si>
    <t>HZS</t>
  </si>
  <si>
    <t>Hodinové zúčtovací sazby</t>
  </si>
  <si>
    <t>237</t>
  </si>
  <si>
    <t>HZS1301</t>
  </si>
  <si>
    <t>Nepředvídatelné práce</t>
  </si>
  <si>
    <t>hod</t>
  </si>
  <si>
    <t>512</t>
  </si>
  <si>
    <t>978062266</t>
  </si>
  <si>
    <t>https://podminky.urs.cz/item/CS_URS_2024_02/HZS1301</t>
  </si>
  <si>
    <t>VRN</t>
  </si>
  <si>
    <t>Vedlejší rozpočtové náklady</t>
  </si>
  <si>
    <t>VRN1</t>
  </si>
  <si>
    <t>Průzkumné, geodetické a projektové práce</t>
  </si>
  <si>
    <t>238</t>
  </si>
  <si>
    <t>013254000</t>
  </si>
  <si>
    <t>Dokumentace skutečného provedení stavby</t>
  </si>
  <si>
    <t>1024</t>
  </si>
  <si>
    <t>655443357</t>
  </si>
  <si>
    <t>https://podminky.urs.cz/item/CS_URS_2024_02/013254000</t>
  </si>
  <si>
    <t>VRN2</t>
  </si>
  <si>
    <t>Příprava staveniště</t>
  </si>
  <si>
    <t>239</t>
  </si>
  <si>
    <t>020001000</t>
  </si>
  <si>
    <t>%</t>
  </si>
  <si>
    <t>-1326396455</t>
  </si>
  <si>
    <t>https://podminky.urs.cz/item/CS_URS_2024_02/020001000</t>
  </si>
  <si>
    <t>VRN3</t>
  </si>
  <si>
    <t>Zařízení staveniště</t>
  </si>
  <si>
    <t>240</t>
  </si>
  <si>
    <t>030001000</t>
  </si>
  <si>
    <t>1851051985</t>
  </si>
  <si>
    <t>https://podminky.urs.cz/item/CS_URS_2024_02/030001000</t>
  </si>
  <si>
    <t>VRN4</t>
  </si>
  <si>
    <t>Inženýrská činnost</t>
  </si>
  <si>
    <t>241</t>
  </si>
  <si>
    <t>040001000</t>
  </si>
  <si>
    <t>-217536486</t>
  </si>
  <si>
    <t>https://podminky.urs.cz/item/CS_URS_2024_02/040001000</t>
  </si>
  <si>
    <t>VRN7</t>
  </si>
  <si>
    <t>Provozní vlivy</t>
  </si>
  <si>
    <t>242</t>
  </si>
  <si>
    <t>070001000</t>
  </si>
  <si>
    <t>-571170891</t>
  </si>
  <si>
    <t>https://podminky.urs.cz/item/CS_URS_2024_02/070001000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</si>
</sst>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022" TargetMode="External" /><Relationship Id="rId2" Type="http://schemas.openxmlformats.org/officeDocument/2006/relationships/hyperlink" Target="https://podminky.urs.cz/item/CS_URS_2024_02/132212131" TargetMode="External" /><Relationship Id="rId3" Type="http://schemas.openxmlformats.org/officeDocument/2006/relationships/hyperlink" Target="https://podminky.urs.cz/item/CS_URS_2024_02/162211311" TargetMode="External" /><Relationship Id="rId4" Type="http://schemas.openxmlformats.org/officeDocument/2006/relationships/hyperlink" Target="https://podminky.urs.cz/item/CS_URS_2024_02/162211319" TargetMode="External" /><Relationship Id="rId5" Type="http://schemas.openxmlformats.org/officeDocument/2006/relationships/hyperlink" Target="https://podminky.urs.cz/item/CS_URS_2024_02/171201221" TargetMode="External" /><Relationship Id="rId6" Type="http://schemas.openxmlformats.org/officeDocument/2006/relationships/hyperlink" Target="https://podminky.urs.cz/item/CS_URS_2024_02/171251201" TargetMode="External" /><Relationship Id="rId7" Type="http://schemas.openxmlformats.org/officeDocument/2006/relationships/hyperlink" Target="https://podminky.urs.cz/item/CS_URS_2024_02/174112102" TargetMode="External" /><Relationship Id="rId8" Type="http://schemas.openxmlformats.org/officeDocument/2006/relationships/hyperlink" Target="https://podminky.urs.cz/item/CS_URS_2024_02/175111101" TargetMode="External" /><Relationship Id="rId9" Type="http://schemas.openxmlformats.org/officeDocument/2006/relationships/hyperlink" Target="https://podminky.urs.cz/item/CS_URS_2024_02/346272226" TargetMode="External" /><Relationship Id="rId10" Type="http://schemas.openxmlformats.org/officeDocument/2006/relationships/hyperlink" Target="https://podminky.urs.cz/item/CS_URS_2024_02/346272236" TargetMode="External" /><Relationship Id="rId11" Type="http://schemas.openxmlformats.org/officeDocument/2006/relationships/hyperlink" Target="https://podminky.urs.cz/item/CS_URS_2024_02/346272256" TargetMode="External" /><Relationship Id="rId12" Type="http://schemas.openxmlformats.org/officeDocument/2006/relationships/hyperlink" Target="https://podminky.urs.cz/item/CS_URS_2024_02/451572111" TargetMode="External" /><Relationship Id="rId13" Type="http://schemas.openxmlformats.org/officeDocument/2006/relationships/hyperlink" Target="https://podminky.urs.cz/item/CS_URS_2024_02/611311131" TargetMode="External" /><Relationship Id="rId14" Type="http://schemas.openxmlformats.org/officeDocument/2006/relationships/hyperlink" Target="https://podminky.urs.cz/item/CS_URS_2024_02/612131121" TargetMode="External" /><Relationship Id="rId15" Type="http://schemas.openxmlformats.org/officeDocument/2006/relationships/hyperlink" Target="https://podminky.urs.cz/item/CS_URS_2024_02/612311131" TargetMode="External" /><Relationship Id="rId16" Type="http://schemas.openxmlformats.org/officeDocument/2006/relationships/hyperlink" Target="https://podminky.urs.cz/item/CS_URS_2024_02/612315101" TargetMode="External" /><Relationship Id="rId17" Type="http://schemas.openxmlformats.org/officeDocument/2006/relationships/hyperlink" Target="https://podminky.urs.cz/item/CS_URS_2024_02/612315401" TargetMode="External" /><Relationship Id="rId18" Type="http://schemas.openxmlformats.org/officeDocument/2006/relationships/hyperlink" Target="https://podminky.urs.cz/item/CS_URS_2024_02/622142001" TargetMode="External" /><Relationship Id="rId19" Type="http://schemas.openxmlformats.org/officeDocument/2006/relationships/hyperlink" Target="https://podminky.urs.cz/item/CS_URS_2023_02/631312141" TargetMode="External" /><Relationship Id="rId20" Type="http://schemas.openxmlformats.org/officeDocument/2006/relationships/hyperlink" Target="https://podminky.urs.cz/item/CS_URS_2023_02/631312141" TargetMode="External" /><Relationship Id="rId21" Type="http://schemas.openxmlformats.org/officeDocument/2006/relationships/hyperlink" Target="https://podminky.urs.cz/item/CS_URS_2024_01/631362021" TargetMode="External" /><Relationship Id="rId22" Type="http://schemas.openxmlformats.org/officeDocument/2006/relationships/hyperlink" Target="https://podminky.urs.cz/item/CS_URS_2024_02/632452411" TargetMode="External" /><Relationship Id="rId23" Type="http://schemas.openxmlformats.org/officeDocument/2006/relationships/hyperlink" Target="https://podminky.urs.cz/item/CS_URS_2024_02/642942111" TargetMode="External" /><Relationship Id="rId24" Type="http://schemas.openxmlformats.org/officeDocument/2006/relationships/hyperlink" Target="https://podminky.urs.cz/item/CS_URS_2024_02/877350330" TargetMode="External" /><Relationship Id="rId25" Type="http://schemas.openxmlformats.org/officeDocument/2006/relationships/hyperlink" Target="https://podminky.urs.cz/item/CS_URS_2024_02/946112111" TargetMode="External" /><Relationship Id="rId26" Type="http://schemas.openxmlformats.org/officeDocument/2006/relationships/hyperlink" Target="https://podminky.urs.cz/item/CS_URS_2024_02/946112211" TargetMode="External" /><Relationship Id="rId27" Type="http://schemas.openxmlformats.org/officeDocument/2006/relationships/hyperlink" Target="https://podminky.urs.cz/item/CS_URS_2024_02/946112811" TargetMode="External" /><Relationship Id="rId28" Type="http://schemas.openxmlformats.org/officeDocument/2006/relationships/hyperlink" Target="https://podminky.urs.cz/item/CS_URS_2024_02/952901111" TargetMode="External" /><Relationship Id="rId29" Type="http://schemas.openxmlformats.org/officeDocument/2006/relationships/hyperlink" Target="https://podminky.urs.cz/item/CS_URS_2024_02/962031132" TargetMode="External" /><Relationship Id="rId30" Type="http://schemas.openxmlformats.org/officeDocument/2006/relationships/hyperlink" Target="https://podminky.urs.cz/item/CS_URS_2024_02/965042141" TargetMode="External" /><Relationship Id="rId31" Type="http://schemas.openxmlformats.org/officeDocument/2006/relationships/hyperlink" Target="https://podminky.urs.cz/item/CS_URS_2024_02/965042241" TargetMode="External" /><Relationship Id="rId32" Type="http://schemas.openxmlformats.org/officeDocument/2006/relationships/hyperlink" Target="https://podminky.urs.cz/item/CS_URS_2024_02/965049112" TargetMode="External" /><Relationship Id="rId33" Type="http://schemas.openxmlformats.org/officeDocument/2006/relationships/hyperlink" Target="https://podminky.urs.cz/item/CS_URS_2024_02/968072455" TargetMode="External" /><Relationship Id="rId34" Type="http://schemas.openxmlformats.org/officeDocument/2006/relationships/hyperlink" Target="https://podminky.urs.cz/item/CS_URS_2024_02/974031121" TargetMode="External" /><Relationship Id="rId35" Type="http://schemas.openxmlformats.org/officeDocument/2006/relationships/hyperlink" Target="https://podminky.urs.cz/item/CS_URS_2024_02/974031132" TargetMode="External" /><Relationship Id="rId36" Type="http://schemas.openxmlformats.org/officeDocument/2006/relationships/hyperlink" Target="https://podminky.urs.cz/item/CS_URS_2024_02/974031133" TargetMode="External" /><Relationship Id="rId37" Type="http://schemas.openxmlformats.org/officeDocument/2006/relationships/hyperlink" Target="https://podminky.urs.cz/item/CS_URS_2024_02/974031134" TargetMode="External" /><Relationship Id="rId38" Type="http://schemas.openxmlformats.org/officeDocument/2006/relationships/hyperlink" Target="https://podminky.urs.cz/item/CS_URS_2024_02/974031142" TargetMode="External" /><Relationship Id="rId39" Type="http://schemas.openxmlformats.org/officeDocument/2006/relationships/hyperlink" Target="https://podminky.urs.cz/item/CS_URS_2024_02/974031153" TargetMode="External" /><Relationship Id="rId40" Type="http://schemas.openxmlformats.org/officeDocument/2006/relationships/hyperlink" Target="https://podminky.urs.cz/item/CS_URS_2024_02/977151112" TargetMode="External" /><Relationship Id="rId41" Type="http://schemas.openxmlformats.org/officeDocument/2006/relationships/hyperlink" Target="https://podminky.urs.cz/item/CS_URS_2024_02/977312112" TargetMode="External" /><Relationship Id="rId42" Type="http://schemas.openxmlformats.org/officeDocument/2006/relationships/hyperlink" Target="https://podminky.urs.cz/item/CS_URS_2024_02/977312113" TargetMode="External" /><Relationship Id="rId43" Type="http://schemas.openxmlformats.org/officeDocument/2006/relationships/hyperlink" Target="https://podminky.urs.cz/item/CS_URS_2024_02/997013211" TargetMode="External" /><Relationship Id="rId44" Type="http://schemas.openxmlformats.org/officeDocument/2006/relationships/hyperlink" Target="https://podminky.urs.cz/item/CS_URS_2024_02/997013501" TargetMode="External" /><Relationship Id="rId45" Type="http://schemas.openxmlformats.org/officeDocument/2006/relationships/hyperlink" Target="https://podminky.urs.cz/item/CS_URS_2024_02/997013509" TargetMode="External" /><Relationship Id="rId46" Type="http://schemas.openxmlformats.org/officeDocument/2006/relationships/hyperlink" Target="https://podminky.urs.cz/item/CS_URS_2024_02/997013631" TargetMode="External" /><Relationship Id="rId47" Type="http://schemas.openxmlformats.org/officeDocument/2006/relationships/hyperlink" Target="https://podminky.urs.cz/item/CS_URS_2024_02/998018001" TargetMode="External" /><Relationship Id="rId48" Type="http://schemas.openxmlformats.org/officeDocument/2006/relationships/hyperlink" Target="https://podminky.urs.cz/item/CS_URS_2023_02/711113117" TargetMode="External" /><Relationship Id="rId49" Type="http://schemas.openxmlformats.org/officeDocument/2006/relationships/hyperlink" Target="https://podminky.urs.cz/item/CS_URS_2024_01/998711121" TargetMode="External" /><Relationship Id="rId50" Type="http://schemas.openxmlformats.org/officeDocument/2006/relationships/hyperlink" Target="https://podminky.urs.cz/item/CS_URS_2024_02/721110806" TargetMode="External" /><Relationship Id="rId51" Type="http://schemas.openxmlformats.org/officeDocument/2006/relationships/hyperlink" Target="https://podminky.urs.cz/item/CS_URS_2024_02/721173316" TargetMode="External" /><Relationship Id="rId52" Type="http://schemas.openxmlformats.org/officeDocument/2006/relationships/hyperlink" Target="https://podminky.urs.cz/item/CS_URS_2024_02/721173401" TargetMode="External" /><Relationship Id="rId53" Type="http://schemas.openxmlformats.org/officeDocument/2006/relationships/hyperlink" Target="https://podminky.urs.cz/item/CS_URS_2024_02/721173404" TargetMode="External" /><Relationship Id="rId54" Type="http://schemas.openxmlformats.org/officeDocument/2006/relationships/hyperlink" Target="https://podminky.urs.cz/item/CS_URS_2024_02/721174025" TargetMode="External" /><Relationship Id="rId55" Type="http://schemas.openxmlformats.org/officeDocument/2006/relationships/hyperlink" Target="https://podminky.urs.cz/item/CS_URS_2024_02/721174043" TargetMode="External" /><Relationship Id="rId56" Type="http://schemas.openxmlformats.org/officeDocument/2006/relationships/hyperlink" Target="https://podminky.urs.cz/item/CS_URS_2024_02/721174045" TargetMode="External" /><Relationship Id="rId57" Type="http://schemas.openxmlformats.org/officeDocument/2006/relationships/hyperlink" Target="https://podminky.urs.cz/item/CS_URS_2024_02/721174062" TargetMode="External" /><Relationship Id="rId58" Type="http://schemas.openxmlformats.org/officeDocument/2006/relationships/hyperlink" Target="https://podminky.urs.cz/item/CS_URS_2024_02/721174063" TargetMode="External" /><Relationship Id="rId59" Type="http://schemas.openxmlformats.org/officeDocument/2006/relationships/hyperlink" Target="https://podminky.urs.cz/item/CS_URS_2024_02/721194105" TargetMode="External" /><Relationship Id="rId60" Type="http://schemas.openxmlformats.org/officeDocument/2006/relationships/hyperlink" Target="https://podminky.urs.cz/item/CS_URS_2024_02/721194109" TargetMode="External" /><Relationship Id="rId61" Type="http://schemas.openxmlformats.org/officeDocument/2006/relationships/hyperlink" Target="https://podminky.urs.cz/item/CS_URS_2024_02/721210812" TargetMode="External" /><Relationship Id="rId62" Type="http://schemas.openxmlformats.org/officeDocument/2006/relationships/hyperlink" Target="https://podminky.urs.cz/item/CS_URS_2024_02/721211431" TargetMode="External" /><Relationship Id="rId63" Type="http://schemas.openxmlformats.org/officeDocument/2006/relationships/hyperlink" Target="https://podminky.urs.cz/item/CS_URS_2024_02/721274123" TargetMode="External" /><Relationship Id="rId64" Type="http://schemas.openxmlformats.org/officeDocument/2006/relationships/hyperlink" Target="https://podminky.urs.cz/item/CS_URS_2024_02/721274125" TargetMode="External" /><Relationship Id="rId65" Type="http://schemas.openxmlformats.org/officeDocument/2006/relationships/hyperlink" Target="https://podminky.urs.cz/item/CS_URS_2024_02/721290112" TargetMode="External" /><Relationship Id="rId66" Type="http://schemas.openxmlformats.org/officeDocument/2006/relationships/hyperlink" Target="https://podminky.urs.cz/item/CS_URS_2024_02/998721121" TargetMode="External" /><Relationship Id="rId67" Type="http://schemas.openxmlformats.org/officeDocument/2006/relationships/hyperlink" Target="https://podminky.urs.cz/item/CS_URS_2024_02/722170801" TargetMode="External" /><Relationship Id="rId68" Type="http://schemas.openxmlformats.org/officeDocument/2006/relationships/hyperlink" Target="https://podminky.urs.cz/item/CS_URS_2024_02/722170804" TargetMode="External" /><Relationship Id="rId69" Type="http://schemas.openxmlformats.org/officeDocument/2006/relationships/hyperlink" Target="https://podminky.urs.cz/item/CS_URS_2024_02/722175002" TargetMode="External" /><Relationship Id="rId70" Type="http://schemas.openxmlformats.org/officeDocument/2006/relationships/hyperlink" Target="https://podminky.urs.cz/item/CS_URS_2024_02/722175003" TargetMode="External" /><Relationship Id="rId71" Type="http://schemas.openxmlformats.org/officeDocument/2006/relationships/hyperlink" Target="https://podminky.urs.cz/item/CS_URS_2024_02/722175004" TargetMode="External" /><Relationship Id="rId72" Type="http://schemas.openxmlformats.org/officeDocument/2006/relationships/hyperlink" Target="https://podminky.urs.cz/item/CS_URS_2024_02/722175005" TargetMode="External" /><Relationship Id="rId73" Type="http://schemas.openxmlformats.org/officeDocument/2006/relationships/hyperlink" Target="https://podminky.urs.cz/item/CS_URS_2024_02/722175006" TargetMode="External" /><Relationship Id="rId74" Type="http://schemas.openxmlformats.org/officeDocument/2006/relationships/hyperlink" Target="https://podminky.urs.cz/item/CS_URS_2024_02/722181231" TargetMode="External" /><Relationship Id="rId75" Type="http://schemas.openxmlformats.org/officeDocument/2006/relationships/hyperlink" Target="https://podminky.urs.cz/item/CS_URS_2024_02/722181232" TargetMode="External" /><Relationship Id="rId76" Type="http://schemas.openxmlformats.org/officeDocument/2006/relationships/hyperlink" Target="https://podminky.urs.cz/item/CS_URS_2024_02/722181851" TargetMode="External" /><Relationship Id="rId77" Type="http://schemas.openxmlformats.org/officeDocument/2006/relationships/hyperlink" Target="https://podminky.urs.cz/item/CS_URS_2024_02/722182011" TargetMode="External" /><Relationship Id="rId78" Type="http://schemas.openxmlformats.org/officeDocument/2006/relationships/hyperlink" Target="https://podminky.urs.cz/item/CS_URS_2024_02/722182012" TargetMode="External" /><Relationship Id="rId79" Type="http://schemas.openxmlformats.org/officeDocument/2006/relationships/hyperlink" Target="https://podminky.urs.cz/item/CS_URS_2024_02/722182013" TargetMode="External" /><Relationship Id="rId80" Type="http://schemas.openxmlformats.org/officeDocument/2006/relationships/hyperlink" Target="https://podminky.urs.cz/item/CS_URS_2024_02/722182014" TargetMode="External" /><Relationship Id="rId81" Type="http://schemas.openxmlformats.org/officeDocument/2006/relationships/hyperlink" Target="https://podminky.urs.cz/item/CS_URS_2024_02/722182015" TargetMode="External" /><Relationship Id="rId82" Type="http://schemas.openxmlformats.org/officeDocument/2006/relationships/hyperlink" Target="https://podminky.urs.cz/item/CS_URS_2024_02/722190401" TargetMode="External" /><Relationship Id="rId83" Type="http://schemas.openxmlformats.org/officeDocument/2006/relationships/hyperlink" Target="https://podminky.urs.cz/item/CS_URS_2024_02/722220111" TargetMode="External" /><Relationship Id="rId84" Type="http://schemas.openxmlformats.org/officeDocument/2006/relationships/hyperlink" Target="https://podminky.urs.cz/item/CS_URS_2024_02/722220112" TargetMode="External" /><Relationship Id="rId85" Type="http://schemas.openxmlformats.org/officeDocument/2006/relationships/hyperlink" Target="https://podminky.urs.cz/item/CS_URS_2024_02/722220121" TargetMode="External" /><Relationship Id="rId86" Type="http://schemas.openxmlformats.org/officeDocument/2006/relationships/hyperlink" Target="https://podminky.urs.cz/item/CS_URS_2024_02/722220861" TargetMode="External" /><Relationship Id="rId87" Type="http://schemas.openxmlformats.org/officeDocument/2006/relationships/hyperlink" Target="https://podminky.urs.cz/item/CS_URS_2024_02/722220862" TargetMode="External" /><Relationship Id="rId88" Type="http://schemas.openxmlformats.org/officeDocument/2006/relationships/hyperlink" Target="https://podminky.urs.cz/item/CS_URS_2024_02/722220871" TargetMode="External" /><Relationship Id="rId89" Type="http://schemas.openxmlformats.org/officeDocument/2006/relationships/hyperlink" Target="https://podminky.urs.cz/item/CS_URS_2024_02/722220872" TargetMode="External" /><Relationship Id="rId90" Type="http://schemas.openxmlformats.org/officeDocument/2006/relationships/hyperlink" Target="https://podminky.urs.cz/item/CS_URS_2024_02/722231075" TargetMode="External" /><Relationship Id="rId91" Type="http://schemas.openxmlformats.org/officeDocument/2006/relationships/hyperlink" Target="https://podminky.urs.cz/item/CS_URS_2024_02/722232061" TargetMode="External" /><Relationship Id="rId92" Type="http://schemas.openxmlformats.org/officeDocument/2006/relationships/hyperlink" Target="https://podminky.urs.cz/item/CS_URS_2024_02/722232062" TargetMode="External" /><Relationship Id="rId93" Type="http://schemas.openxmlformats.org/officeDocument/2006/relationships/hyperlink" Target="https://podminky.urs.cz/item/CS_URS_2024_02/722232064" TargetMode="External" /><Relationship Id="rId94" Type="http://schemas.openxmlformats.org/officeDocument/2006/relationships/hyperlink" Target="https://podminky.urs.cz/item/CS_URS_2024_02/722290234" TargetMode="External" /><Relationship Id="rId95" Type="http://schemas.openxmlformats.org/officeDocument/2006/relationships/hyperlink" Target="https://podminky.urs.cz/item/CS_URS_2024_02/722290246" TargetMode="External" /><Relationship Id="rId96" Type="http://schemas.openxmlformats.org/officeDocument/2006/relationships/hyperlink" Target="https://podminky.urs.cz/item/CS_URS_2024_02/998722121" TargetMode="External" /><Relationship Id="rId97" Type="http://schemas.openxmlformats.org/officeDocument/2006/relationships/hyperlink" Target="https://podminky.urs.cz/item/CS_URS_2024_02/725110811" TargetMode="External" /><Relationship Id="rId98" Type="http://schemas.openxmlformats.org/officeDocument/2006/relationships/hyperlink" Target="https://podminky.urs.cz/item/CS_URS_2024_02/725112022" TargetMode="External" /><Relationship Id="rId99" Type="http://schemas.openxmlformats.org/officeDocument/2006/relationships/hyperlink" Target="https://podminky.urs.cz/item/CS_URS_2024_02/725119131" TargetMode="External" /><Relationship Id="rId100" Type="http://schemas.openxmlformats.org/officeDocument/2006/relationships/hyperlink" Target="https://podminky.urs.cz/item/CS_URS_2024_02/725121521" TargetMode="External" /><Relationship Id="rId101" Type="http://schemas.openxmlformats.org/officeDocument/2006/relationships/hyperlink" Target="https://podminky.urs.cz/item/CS_URS_2024_02/725122817" TargetMode="External" /><Relationship Id="rId102" Type="http://schemas.openxmlformats.org/officeDocument/2006/relationships/hyperlink" Target="https://podminky.urs.cz/item/CS_URS_2024_02/725210821" TargetMode="External" /><Relationship Id="rId103" Type="http://schemas.openxmlformats.org/officeDocument/2006/relationships/hyperlink" Target="https://podminky.urs.cz/item/CS_URS_2024_02/725211616" TargetMode="External" /><Relationship Id="rId104" Type="http://schemas.openxmlformats.org/officeDocument/2006/relationships/hyperlink" Target="https://podminky.urs.cz/item/CS_URS_2024_02/725291652" TargetMode="External" /><Relationship Id="rId105" Type="http://schemas.openxmlformats.org/officeDocument/2006/relationships/hyperlink" Target="https://podminky.urs.cz/item/CS_URS_2024_02/725291653" TargetMode="External" /><Relationship Id="rId106" Type="http://schemas.openxmlformats.org/officeDocument/2006/relationships/hyperlink" Target="https://podminky.urs.cz/item/CS_URS_2024_02/725291654" TargetMode="External" /><Relationship Id="rId107" Type="http://schemas.openxmlformats.org/officeDocument/2006/relationships/hyperlink" Target="https://podminky.urs.cz/item/CS_URS_2024_02/725291664" TargetMode="External" /><Relationship Id="rId108" Type="http://schemas.openxmlformats.org/officeDocument/2006/relationships/hyperlink" Target="https://podminky.urs.cz/item/CS_URS_2024_02/725291680" TargetMode="External" /><Relationship Id="rId109" Type="http://schemas.openxmlformats.org/officeDocument/2006/relationships/hyperlink" Target="https://podminky.urs.cz/item/CS_URS_2024_02/725810811" TargetMode="External" /><Relationship Id="rId110" Type="http://schemas.openxmlformats.org/officeDocument/2006/relationships/hyperlink" Target="https://podminky.urs.cz/item/CS_URS_2024_02/725813111" TargetMode="External" /><Relationship Id="rId111" Type="http://schemas.openxmlformats.org/officeDocument/2006/relationships/hyperlink" Target="https://podminky.urs.cz/item/CS_URS_2024_02/725813112" TargetMode="External" /><Relationship Id="rId112" Type="http://schemas.openxmlformats.org/officeDocument/2006/relationships/hyperlink" Target="https://podminky.urs.cz/item/CS_URS_2024_02/725819201" TargetMode="External" /><Relationship Id="rId113" Type="http://schemas.openxmlformats.org/officeDocument/2006/relationships/hyperlink" Target="https://podminky.urs.cz/item/CS_URS_2024_02/725819202" TargetMode="External" /><Relationship Id="rId114" Type="http://schemas.openxmlformats.org/officeDocument/2006/relationships/hyperlink" Target="https://podminky.urs.cz/item/CS_URS_2024_02/725820801" TargetMode="External" /><Relationship Id="rId115" Type="http://schemas.openxmlformats.org/officeDocument/2006/relationships/hyperlink" Target="https://podminky.urs.cz/item/CS_URS_2024_02/725821312" TargetMode="External" /><Relationship Id="rId116" Type="http://schemas.openxmlformats.org/officeDocument/2006/relationships/hyperlink" Target="https://podminky.urs.cz/item/CS_URS_2024_02/725860811" TargetMode="External" /><Relationship Id="rId117" Type="http://schemas.openxmlformats.org/officeDocument/2006/relationships/hyperlink" Target="https://podminky.urs.cz/item/CS_URS_2024_02/725861102" TargetMode="External" /><Relationship Id="rId118" Type="http://schemas.openxmlformats.org/officeDocument/2006/relationships/hyperlink" Target="https://podminky.urs.cz/item/CS_URS_2024_02/725865411" TargetMode="External" /><Relationship Id="rId119" Type="http://schemas.openxmlformats.org/officeDocument/2006/relationships/hyperlink" Target="https://podminky.urs.cz/item/CS_URS_2024_02/998725121" TargetMode="External" /><Relationship Id="rId120" Type="http://schemas.openxmlformats.org/officeDocument/2006/relationships/hyperlink" Target="https://podminky.urs.cz/item/CS_URS_2024_02/726111021" TargetMode="External" /><Relationship Id="rId121" Type="http://schemas.openxmlformats.org/officeDocument/2006/relationships/hyperlink" Target="https://podminky.urs.cz/item/CS_URS_2024_02/726111031" TargetMode="External" /><Relationship Id="rId122" Type="http://schemas.openxmlformats.org/officeDocument/2006/relationships/hyperlink" Target="https://podminky.urs.cz/item/CS_URS_2024_02/726191011" TargetMode="External" /><Relationship Id="rId123" Type="http://schemas.openxmlformats.org/officeDocument/2006/relationships/hyperlink" Target="https://podminky.urs.cz/item/CS_URS_2024_02/998726131" TargetMode="External" /><Relationship Id="rId124" Type="http://schemas.openxmlformats.org/officeDocument/2006/relationships/hyperlink" Target="https://podminky.urs.cz/item/CS_URS_2024_02/733222301" TargetMode="External" /><Relationship Id="rId125" Type="http://schemas.openxmlformats.org/officeDocument/2006/relationships/hyperlink" Target="https://podminky.urs.cz/item/CS_URS_2024_02/733224222" TargetMode="External" /><Relationship Id="rId126" Type="http://schemas.openxmlformats.org/officeDocument/2006/relationships/hyperlink" Target="https://podminky.urs.cz/item/CS_URS_2024_02/733290801" TargetMode="External" /><Relationship Id="rId127" Type="http://schemas.openxmlformats.org/officeDocument/2006/relationships/hyperlink" Target="https://podminky.urs.cz/item/CS_URS_2024_02/733291101" TargetMode="External" /><Relationship Id="rId128" Type="http://schemas.openxmlformats.org/officeDocument/2006/relationships/hyperlink" Target="https://podminky.urs.cz/item/CS_URS_2024_02/733293905" TargetMode="External" /><Relationship Id="rId129" Type="http://schemas.openxmlformats.org/officeDocument/2006/relationships/hyperlink" Target="https://podminky.urs.cz/item/CS_URS_2024_02/998733121" TargetMode="External" /><Relationship Id="rId130" Type="http://schemas.openxmlformats.org/officeDocument/2006/relationships/hyperlink" Target="https://podminky.urs.cz/item/CS_URS_2024_02/734200821" TargetMode="External" /><Relationship Id="rId131" Type="http://schemas.openxmlformats.org/officeDocument/2006/relationships/hyperlink" Target="https://podminky.urs.cz/item/CS_URS_2024_02/734221682" TargetMode="External" /><Relationship Id="rId132" Type="http://schemas.openxmlformats.org/officeDocument/2006/relationships/hyperlink" Target="https://podminky.urs.cz/item/CS_URS_2024_02/734261416" TargetMode="External" /><Relationship Id="rId133" Type="http://schemas.openxmlformats.org/officeDocument/2006/relationships/hyperlink" Target="https://podminky.urs.cz/item/CS_URS_2024_02/734300821" TargetMode="External" /><Relationship Id="rId134" Type="http://schemas.openxmlformats.org/officeDocument/2006/relationships/hyperlink" Target="https://podminky.urs.cz/item/CS_URS_2024_02/998734121" TargetMode="External" /><Relationship Id="rId135" Type="http://schemas.openxmlformats.org/officeDocument/2006/relationships/hyperlink" Target="https://podminky.urs.cz/item/CS_URS_2024_02/735151821" TargetMode="External" /><Relationship Id="rId136" Type="http://schemas.openxmlformats.org/officeDocument/2006/relationships/hyperlink" Target="https://podminky.urs.cz/item/CS_URS_2024_02/735152372" TargetMode="External" /><Relationship Id="rId137" Type="http://schemas.openxmlformats.org/officeDocument/2006/relationships/hyperlink" Target="https://podminky.urs.cz/item/CS_URS_2024_02/735191910" TargetMode="External" /><Relationship Id="rId138" Type="http://schemas.openxmlformats.org/officeDocument/2006/relationships/hyperlink" Target="https://podminky.urs.cz/item/CS_URS_2024_02/735494811" TargetMode="External" /><Relationship Id="rId139" Type="http://schemas.openxmlformats.org/officeDocument/2006/relationships/hyperlink" Target="https://podminky.urs.cz/item/CS_URS_2024_02/998735121" TargetMode="External" /><Relationship Id="rId140" Type="http://schemas.openxmlformats.org/officeDocument/2006/relationships/hyperlink" Target="https://podminky.urs.cz/item/CS_URS_2024_02/751122052" TargetMode="External" /><Relationship Id="rId141" Type="http://schemas.openxmlformats.org/officeDocument/2006/relationships/hyperlink" Target="https://podminky.urs.cz/item/CS_URS_2024_02/751537032" TargetMode="External" /><Relationship Id="rId142" Type="http://schemas.openxmlformats.org/officeDocument/2006/relationships/hyperlink" Target="https://podminky.urs.cz/item/CS_URS_2024_02/998751121" TargetMode="External" /><Relationship Id="rId143" Type="http://schemas.openxmlformats.org/officeDocument/2006/relationships/hyperlink" Target="https://podminky.urs.cz/item/CS_URS_2024_02/763131451" TargetMode="External" /><Relationship Id="rId144" Type="http://schemas.openxmlformats.org/officeDocument/2006/relationships/hyperlink" Target="https://podminky.urs.cz/item/CS_URS_2024_02/763131721" TargetMode="External" /><Relationship Id="rId145" Type="http://schemas.openxmlformats.org/officeDocument/2006/relationships/hyperlink" Target="https://podminky.urs.cz/item/CS_URS_2024_02/763131765" TargetMode="External" /><Relationship Id="rId146" Type="http://schemas.openxmlformats.org/officeDocument/2006/relationships/hyperlink" Target="https://podminky.urs.cz/item/CS_URS_2024_02/763131771" TargetMode="External" /><Relationship Id="rId147" Type="http://schemas.openxmlformats.org/officeDocument/2006/relationships/hyperlink" Target="https://podminky.urs.cz/item/CS_URS_2024_02/763411114" TargetMode="External" /><Relationship Id="rId148" Type="http://schemas.openxmlformats.org/officeDocument/2006/relationships/hyperlink" Target="https://podminky.urs.cz/item/CS_URS_2024_02/763411124" TargetMode="External" /><Relationship Id="rId149" Type="http://schemas.openxmlformats.org/officeDocument/2006/relationships/hyperlink" Target="https://podminky.urs.cz/item/CS_URS_2024_02/763411214" TargetMode="External" /><Relationship Id="rId150" Type="http://schemas.openxmlformats.org/officeDocument/2006/relationships/hyperlink" Target="https://podminky.urs.cz/item/CS_URS_2024_02/998763120" TargetMode="External" /><Relationship Id="rId151" Type="http://schemas.openxmlformats.org/officeDocument/2006/relationships/hyperlink" Target="https://podminky.urs.cz/item/CS_URS_2024_02/766491851" TargetMode="External" /><Relationship Id="rId152" Type="http://schemas.openxmlformats.org/officeDocument/2006/relationships/hyperlink" Target="https://podminky.urs.cz/item/CS_URS_2024_02/766660001" TargetMode="External" /><Relationship Id="rId153" Type="http://schemas.openxmlformats.org/officeDocument/2006/relationships/hyperlink" Target="https://podminky.urs.cz/item/CS_URS_2024_02/766660717" TargetMode="External" /><Relationship Id="rId154" Type="http://schemas.openxmlformats.org/officeDocument/2006/relationships/hyperlink" Target="https://podminky.urs.cz/item/CS_URS_2024_02/766660729" TargetMode="External" /><Relationship Id="rId155" Type="http://schemas.openxmlformats.org/officeDocument/2006/relationships/hyperlink" Target="https://podminky.urs.cz/item/CS_URS_2024_02/766691914" TargetMode="External" /><Relationship Id="rId156" Type="http://schemas.openxmlformats.org/officeDocument/2006/relationships/hyperlink" Target="https://podminky.urs.cz/item/CS_URS_2024_02/766695212" TargetMode="External" /><Relationship Id="rId157" Type="http://schemas.openxmlformats.org/officeDocument/2006/relationships/hyperlink" Target="https://podminky.urs.cz/item/CS_URS_2024_02/998766121" TargetMode="External" /><Relationship Id="rId158" Type="http://schemas.openxmlformats.org/officeDocument/2006/relationships/hyperlink" Target="https://podminky.urs.cz/item/CS_URS_2024_02/998767121" TargetMode="External" /><Relationship Id="rId159" Type="http://schemas.openxmlformats.org/officeDocument/2006/relationships/hyperlink" Target="https://podminky.urs.cz/item/CS_URS_2024_02/771111011" TargetMode="External" /><Relationship Id="rId160" Type="http://schemas.openxmlformats.org/officeDocument/2006/relationships/hyperlink" Target="https://podminky.urs.cz/item/CS_URS_2024_02/771121011" TargetMode="External" /><Relationship Id="rId161" Type="http://schemas.openxmlformats.org/officeDocument/2006/relationships/hyperlink" Target="https://podminky.urs.cz/item/CS_URS_2024_02/771151012" TargetMode="External" /><Relationship Id="rId162" Type="http://schemas.openxmlformats.org/officeDocument/2006/relationships/hyperlink" Target="https://podminky.urs.cz/item/CS_URS_2024_02/771471810" TargetMode="External" /><Relationship Id="rId163" Type="http://schemas.openxmlformats.org/officeDocument/2006/relationships/hyperlink" Target="https://podminky.urs.cz/item/CS_URS_2024_02/771474113" TargetMode="External" /><Relationship Id="rId164" Type="http://schemas.openxmlformats.org/officeDocument/2006/relationships/hyperlink" Target="https://podminky.urs.cz/item/CS_URS_2024_02/771551810" TargetMode="External" /><Relationship Id="rId165" Type="http://schemas.openxmlformats.org/officeDocument/2006/relationships/hyperlink" Target="https://podminky.urs.cz/item/CS_URS_2024_02/771554113" TargetMode="External" /><Relationship Id="rId166" Type="http://schemas.openxmlformats.org/officeDocument/2006/relationships/hyperlink" Target="https://podminky.urs.cz/item/CS_URS_2024_02/771559191" TargetMode="External" /><Relationship Id="rId167" Type="http://schemas.openxmlformats.org/officeDocument/2006/relationships/hyperlink" Target="https://podminky.urs.cz/item/CS_URS_2024_02/771571810" TargetMode="External" /><Relationship Id="rId168" Type="http://schemas.openxmlformats.org/officeDocument/2006/relationships/hyperlink" Target="https://podminky.urs.cz/item/CS_URS_2024_02/771574413" TargetMode="External" /><Relationship Id="rId169" Type="http://schemas.openxmlformats.org/officeDocument/2006/relationships/hyperlink" Target="https://podminky.urs.cz/item/CS_URS_2024_02/771577211" TargetMode="External" /><Relationship Id="rId170" Type="http://schemas.openxmlformats.org/officeDocument/2006/relationships/hyperlink" Target="https://podminky.urs.cz/item/CS_URS_2024_02/771591112" TargetMode="External" /><Relationship Id="rId171" Type="http://schemas.openxmlformats.org/officeDocument/2006/relationships/hyperlink" Target="https://podminky.urs.cz/item/CS_URS_2024_02/998771121" TargetMode="External" /><Relationship Id="rId172" Type="http://schemas.openxmlformats.org/officeDocument/2006/relationships/hyperlink" Target="https://podminky.urs.cz/item/CS_URS_2024_02/781111011" TargetMode="External" /><Relationship Id="rId173" Type="http://schemas.openxmlformats.org/officeDocument/2006/relationships/hyperlink" Target="https://podminky.urs.cz/item/CS_URS_2024_02/781121011" TargetMode="External" /><Relationship Id="rId174" Type="http://schemas.openxmlformats.org/officeDocument/2006/relationships/hyperlink" Target="https://podminky.urs.cz/item/CS_URS_2024_02/781131112" TargetMode="External" /><Relationship Id="rId175" Type="http://schemas.openxmlformats.org/officeDocument/2006/relationships/hyperlink" Target="https://podminky.urs.cz/item/CS_URS_2024_02/781151031" TargetMode="External" /><Relationship Id="rId176" Type="http://schemas.openxmlformats.org/officeDocument/2006/relationships/hyperlink" Target="https://podminky.urs.cz/item/CS_URS_2024_02/781471810" TargetMode="External" /><Relationship Id="rId177" Type="http://schemas.openxmlformats.org/officeDocument/2006/relationships/hyperlink" Target="https://podminky.urs.cz/item/CS_URS_2024_02/781472214" TargetMode="External" /><Relationship Id="rId178" Type="http://schemas.openxmlformats.org/officeDocument/2006/relationships/hyperlink" Target="https://podminky.urs.cz/item/CS_URS_2024_02/781491021" TargetMode="External" /><Relationship Id="rId179" Type="http://schemas.openxmlformats.org/officeDocument/2006/relationships/hyperlink" Target="https://podminky.urs.cz/item/CS_URS_2024_02/781492111" TargetMode="External" /><Relationship Id="rId180" Type="http://schemas.openxmlformats.org/officeDocument/2006/relationships/hyperlink" Target="https://podminky.urs.cz/item/CS_URS_2024_02/781493611" TargetMode="External" /><Relationship Id="rId181" Type="http://schemas.openxmlformats.org/officeDocument/2006/relationships/hyperlink" Target="https://podminky.urs.cz/item/CS_URS_2024_02/781495115" TargetMode="External" /><Relationship Id="rId182" Type="http://schemas.openxmlformats.org/officeDocument/2006/relationships/hyperlink" Target="https://podminky.urs.cz/item/CS_URS_2024_02/781495141" TargetMode="External" /><Relationship Id="rId183" Type="http://schemas.openxmlformats.org/officeDocument/2006/relationships/hyperlink" Target="https://podminky.urs.cz/item/CS_URS_2024_02/781495142" TargetMode="External" /><Relationship Id="rId184" Type="http://schemas.openxmlformats.org/officeDocument/2006/relationships/hyperlink" Target="https://podminky.urs.cz/item/CS_URS_2024_02/781495143" TargetMode="External" /><Relationship Id="rId185" Type="http://schemas.openxmlformats.org/officeDocument/2006/relationships/hyperlink" Target="https://podminky.urs.cz/item/CS_URS_2024_02/998781121" TargetMode="External" /><Relationship Id="rId186" Type="http://schemas.openxmlformats.org/officeDocument/2006/relationships/hyperlink" Target="https://podminky.urs.cz/item/CS_URS_2024_02/783138213" TargetMode="External" /><Relationship Id="rId187" Type="http://schemas.openxmlformats.org/officeDocument/2006/relationships/hyperlink" Target="https://podminky.urs.cz/item/CS_URS_2024_02/783306807" TargetMode="External" /><Relationship Id="rId188" Type="http://schemas.openxmlformats.org/officeDocument/2006/relationships/hyperlink" Target="https://podminky.urs.cz/item/CS_URS_2024_02/783314201" TargetMode="External" /><Relationship Id="rId189" Type="http://schemas.openxmlformats.org/officeDocument/2006/relationships/hyperlink" Target="https://podminky.urs.cz/item/CS_URS_2024_02/783315101" TargetMode="External" /><Relationship Id="rId190" Type="http://schemas.openxmlformats.org/officeDocument/2006/relationships/hyperlink" Target="https://podminky.urs.cz/item/CS_URS_2024_02/783317101" TargetMode="External" /><Relationship Id="rId191" Type="http://schemas.openxmlformats.org/officeDocument/2006/relationships/hyperlink" Target="https://podminky.urs.cz/item/CS_URS_2024_02/784121001" TargetMode="External" /><Relationship Id="rId192" Type="http://schemas.openxmlformats.org/officeDocument/2006/relationships/hyperlink" Target="https://podminky.urs.cz/item/CS_URS_2024_02/784171001" TargetMode="External" /><Relationship Id="rId193" Type="http://schemas.openxmlformats.org/officeDocument/2006/relationships/hyperlink" Target="https://podminky.urs.cz/item/CS_URS_2024_02/784171101" TargetMode="External" /><Relationship Id="rId194" Type="http://schemas.openxmlformats.org/officeDocument/2006/relationships/hyperlink" Target="https://podminky.urs.cz/item/CS_URS_2024_02/784171111" TargetMode="External" /><Relationship Id="rId195" Type="http://schemas.openxmlformats.org/officeDocument/2006/relationships/hyperlink" Target="https://podminky.urs.cz/item/CS_URS_2024_02/784181101" TargetMode="External" /><Relationship Id="rId196" Type="http://schemas.openxmlformats.org/officeDocument/2006/relationships/hyperlink" Target="https://podminky.urs.cz/item/CS_URS_2024_02/784191007" TargetMode="External" /><Relationship Id="rId197" Type="http://schemas.openxmlformats.org/officeDocument/2006/relationships/hyperlink" Target="https://podminky.urs.cz/item/CS_URS_2024_02/784211111" TargetMode="External" /><Relationship Id="rId198" Type="http://schemas.openxmlformats.org/officeDocument/2006/relationships/hyperlink" Target="https://podminky.urs.cz/item/CS_URS_2024_02/HZS1301" TargetMode="External" /><Relationship Id="rId199" Type="http://schemas.openxmlformats.org/officeDocument/2006/relationships/hyperlink" Target="https://podminky.urs.cz/item/CS_URS_2024_02/013254000" TargetMode="External" /><Relationship Id="rId200" Type="http://schemas.openxmlformats.org/officeDocument/2006/relationships/hyperlink" Target="https://podminky.urs.cz/item/CS_URS_2024_02/020001000" TargetMode="External" /><Relationship Id="rId201" Type="http://schemas.openxmlformats.org/officeDocument/2006/relationships/hyperlink" Target="https://podminky.urs.cz/item/CS_URS_2024_02/030001000" TargetMode="External" /><Relationship Id="rId202" Type="http://schemas.openxmlformats.org/officeDocument/2006/relationships/hyperlink" Target="https://podminky.urs.cz/item/CS_URS_2024_02/040001000" TargetMode="External" /><Relationship Id="rId203" Type="http://schemas.openxmlformats.org/officeDocument/2006/relationships/hyperlink" Target="https://podminky.urs.cz/item/CS_URS_2024_02/070001000" TargetMode="External" /><Relationship Id="rId204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34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36</v>
      </c>
      <c r="AO17" s="19"/>
      <c r="AP17" s="19"/>
      <c r="AQ17" s="19"/>
      <c r="AR17" s="17"/>
      <c r="BE17" s="28"/>
      <c r="BS17" s="14" t="s">
        <v>37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41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46</v>
      </c>
      <c r="E29" s="44"/>
      <c r="F29" s="29" t="s">
        <v>47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48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49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50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51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52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53</v>
      </c>
      <c r="U35" s="51"/>
      <c r="V35" s="51"/>
      <c r="W35" s="51"/>
      <c r="X35" s="53" t="s">
        <v>54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ZS_Zerotinova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ZŠ Žerotínova - oprava sociálního zařízení pro nové hřiště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Valašské Meziříčí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15. 10. 2024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Město Valašské Meziříčí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>S WHG s.r.o.</v>
      </c>
      <c r="AN49" s="61"/>
      <c r="AO49" s="61"/>
      <c r="AP49" s="61"/>
      <c r="AQ49" s="37"/>
      <c r="AR49" s="41"/>
      <c r="AS49" s="71" t="s">
        <v>56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38</v>
      </c>
      <c r="AJ50" s="37"/>
      <c r="AK50" s="37"/>
      <c r="AL50" s="37"/>
      <c r="AM50" s="70" t="str">
        <f>IF(E20="","",E20)</f>
        <v>Vojtěch Zeman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57</v>
      </c>
      <c r="D52" s="84"/>
      <c r="E52" s="84"/>
      <c r="F52" s="84"/>
      <c r="G52" s="84"/>
      <c r="H52" s="85"/>
      <c r="I52" s="86" t="s">
        <v>58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59</v>
      </c>
      <c r="AH52" s="84"/>
      <c r="AI52" s="84"/>
      <c r="AJ52" s="84"/>
      <c r="AK52" s="84"/>
      <c r="AL52" s="84"/>
      <c r="AM52" s="84"/>
      <c r="AN52" s="86" t="s">
        <v>60</v>
      </c>
      <c r="AO52" s="84"/>
      <c r="AP52" s="84"/>
      <c r="AQ52" s="88" t="s">
        <v>61</v>
      </c>
      <c r="AR52" s="41"/>
      <c r="AS52" s="89" t="s">
        <v>62</v>
      </c>
      <c r="AT52" s="90" t="s">
        <v>63</v>
      </c>
      <c r="AU52" s="90" t="s">
        <v>64</v>
      </c>
      <c r="AV52" s="90" t="s">
        <v>65</v>
      </c>
      <c r="AW52" s="90" t="s">
        <v>66</v>
      </c>
      <c r="AX52" s="90" t="s">
        <v>67</v>
      </c>
      <c r="AY52" s="90" t="s">
        <v>68</v>
      </c>
      <c r="AZ52" s="90" t="s">
        <v>69</v>
      </c>
      <c r="BA52" s="90" t="s">
        <v>70</v>
      </c>
      <c r="BB52" s="90" t="s">
        <v>71</v>
      </c>
      <c r="BC52" s="90" t="s">
        <v>72</v>
      </c>
      <c r="BD52" s="91" t="s">
        <v>73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74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75</v>
      </c>
      <c r="BT54" s="106" t="s">
        <v>76</v>
      </c>
      <c r="BU54" s="107" t="s">
        <v>77</v>
      </c>
      <c r="BV54" s="106" t="s">
        <v>78</v>
      </c>
      <c r="BW54" s="106" t="s">
        <v>5</v>
      </c>
      <c r="BX54" s="106" t="s">
        <v>79</v>
      </c>
      <c r="CL54" s="106" t="s">
        <v>19</v>
      </c>
    </row>
    <row r="55" s="7" customFormat="1" ht="24.75" customHeight="1">
      <c r="A55" s="108" t="s">
        <v>80</v>
      </c>
      <c r="B55" s="109"/>
      <c r="C55" s="110"/>
      <c r="D55" s="111" t="s">
        <v>81</v>
      </c>
      <c r="E55" s="111"/>
      <c r="F55" s="111"/>
      <c r="G55" s="111"/>
      <c r="H55" s="111"/>
      <c r="I55" s="112"/>
      <c r="J55" s="111" t="s">
        <v>82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'01 - Stavební část, zdrav...'!J30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83</v>
      </c>
      <c r="AR55" s="115"/>
      <c r="AS55" s="116">
        <v>0</v>
      </c>
      <c r="AT55" s="117">
        <f>ROUND(SUM(AV55:AW55),2)</f>
        <v>0</v>
      </c>
      <c r="AU55" s="118">
        <f>'01 - Stavební část, zdrav...'!P113</f>
        <v>0</v>
      </c>
      <c r="AV55" s="117">
        <f>'01 - Stavební část, zdrav...'!J33</f>
        <v>0</v>
      </c>
      <c r="AW55" s="117">
        <f>'01 - Stavební část, zdrav...'!J34</f>
        <v>0</v>
      </c>
      <c r="AX55" s="117">
        <f>'01 - Stavební část, zdrav...'!J35</f>
        <v>0</v>
      </c>
      <c r="AY55" s="117">
        <f>'01 - Stavební část, zdrav...'!J36</f>
        <v>0</v>
      </c>
      <c r="AZ55" s="117">
        <f>'01 - Stavební část, zdrav...'!F33</f>
        <v>0</v>
      </c>
      <c r="BA55" s="117">
        <f>'01 - Stavební část, zdrav...'!F34</f>
        <v>0</v>
      </c>
      <c r="BB55" s="117">
        <f>'01 - Stavební část, zdrav...'!F35</f>
        <v>0</v>
      </c>
      <c r="BC55" s="117">
        <f>'01 - Stavební část, zdrav...'!F36</f>
        <v>0</v>
      </c>
      <c r="BD55" s="119">
        <f>'01 - Stavební část, zdrav...'!F37</f>
        <v>0</v>
      </c>
      <c r="BE55" s="7"/>
      <c r="BT55" s="120" t="s">
        <v>84</v>
      </c>
      <c r="BV55" s="120" t="s">
        <v>78</v>
      </c>
      <c r="BW55" s="120" t="s">
        <v>85</v>
      </c>
      <c r="BX55" s="120" t="s">
        <v>5</v>
      </c>
      <c r="CL55" s="120" t="s">
        <v>19</v>
      </c>
      <c r="CM55" s="120" t="s">
        <v>86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egzvC9v9UR0Y3SieqvXhCgMBp3xyWMscgaceFsyjQXFBEjTHQOoOLkhVL3OpDa8tFpuNobjsUts3N3cq5msV3Q==" hashValue="zVlbdJfuxc3mt4t1PKz5l/GSoBdtwnuX4ELNbSPX0mYMjtMLV9DRRAsPCFa4j4G1ltSpwgBM9OOY2EfPk06EP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Stavební část, zd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86</v>
      </c>
    </row>
    <row r="4" s="1" customFormat="1" ht="24.96" customHeight="1">
      <c r="B4" s="17"/>
      <c r="D4" s="123" t="s">
        <v>87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stavby'!K6</f>
        <v>ZŠ Žerotínova - oprava sociálního zařízení pro nové hřiště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88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89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15. 10. 2024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27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28</v>
      </c>
      <c r="F15" s="35"/>
      <c r="G15" s="35"/>
      <c r="H15" s="35"/>
      <c r="I15" s="125" t="s">
        <v>29</v>
      </c>
      <c r="J15" s="129" t="s">
        <v>30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31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29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33</v>
      </c>
      <c r="E20" s="35"/>
      <c r="F20" s="35"/>
      <c r="G20" s="35"/>
      <c r="H20" s="35"/>
      <c r="I20" s="125" t="s">
        <v>26</v>
      </c>
      <c r="J20" s="129" t="s">
        <v>34</v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">
        <v>35</v>
      </c>
      <c r="F21" s="35"/>
      <c r="G21" s="35"/>
      <c r="H21" s="35"/>
      <c r="I21" s="125" t="s">
        <v>29</v>
      </c>
      <c r="J21" s="129" t="s">
        <v>36</v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38</v>
      </c>
      <c r="E23" s="35"/>
      <c r="F23" s="35"/>
      <c r="G23" s="35"/>
      <c r="H23" s="35"/>
      <c r="I23" s="125" t="s">
        <v>26</v>
      </c>
      <c r="J23" s="129" t="s">
        <v>19</v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">
        <v>39</v>
      </c>
      <c r="F24" s="35"/>
      <c r="G24" s="35"/>
      <c r="H24" s="35"/>
      <c r="I24" s="125" t="s">
        <v>29</v>
      </c>
      <c r="J24" s="129" t="s">
        <v>19</v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40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42</v>
      </c>
      <c r="E30" s="35"/>
      <c r="F30" s="35"/>
      <c r="G30" s="35"/>
      <c r="H30" s="35"/>
      <c r="I30" s="35"/>
      <c r="J30" s="137">
        <f>ROUND(J113,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44</v>
      </c>
      <c r="G32" s="35"/>
      <c r="H32" s="35"/>
      <c r="I32" s="138" t="s">
        <v>43</v>
      </c>
      <c r="J32" s="138" t="s">
        <v>45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46</v>
      </c>
      <c r="E33" s="125" t="s">
        <v>47</v>
      </c>
      <c r="F33" s="140">
        <f>ROUND((SUM(BE113:BE592)),  2)</f>
        <v>0</v>
      </c>
      <c r="G33" s="35"/>
      <c r="H33" s="35"/>
      <c r="I33" s="141">
        <v>0.20999999999999999</v>
      </c>
      <c r="J33" s="140">
        <f>ROUND(((SUM(BE113:BE592))*I33),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48</v>
      </c>
      <c r="F34" s="140">
        <f>ROUND((SUM(BF113:BF592)),  2)</f>
        <v>0</v>
      </c>
      <c r="G34" s="35"/>
      <c r="H34" s="35"/>
      <c r="I34" s="141">
        <v>0.12</v>
      </c>
      <c r="J34" s="140">
        <f>ROUND(((SUM(BF113:BF592))*I34),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49</v>
      </c>
      <c r="F35" s="140">
        <f>ROUND((SUM(BG113:BG592)),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50</v>
      </c>
      <c r="F36" s="140">
        <f>ROUND((SUM(BH113:BH592)),  2)</f>
        <v>0</v>
      </c>
      <c r="G36" s="35"/>
      <c r="H36" s="35"/>
      <c r="I36" s="141">
        <v>0.12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51</v>
      </c>
      <c r="F37" s="140">
        <f>ROUND((SUM(BI113:BI592)),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52</v>
      </c>
      <c r="E39" s="144"/>
      <c r="F39" s="144"/>
      <c r="G39" s="145" t="s">
        <v>53</v>
      </c>
      <c r="H39" s="146" t="s">
        <v>54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90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ZŠ Žerotínova - oprava sociálního zařízení pro nové hřiště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88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01 - Stavební část, zdravotechnika, vytápění, elektroinstalace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Valašské Meziříčí</v>
      </c>
      <c r="G52" s="37"/>
      <c r="H52" s="37"/>
      <c r="I52" s="29" t="s">
        <v>23</v>
      </c>
      <c r="J52" s="69" t="str">
        <f>IF(J12="","",J12)</f>
        <v>15. 10. 2024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Město Valašské Meziříčí</v>
      </c>
      <c r="G54" s="37"/>
      <c r="H54" s="37"/>
      <c r="I54" s="29" t="s">
        <v>33</v>
      </c>
      <c r="J54" s="33" t="str">
        <f>E21</f>
        <v>S WHG s.r.o.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38</v>
      </c>
      <c r="J55" s="33" t="str">
        <f>E24</f>
        <v>Vojtěch Zeman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91</v>
      </c>
      <c r="D57" s="155"/>
      <c r="E57" s="155"/>
      <c r="F57" s="155"/>
      <c r="G57" s="155"/>
      <c r="H57" s="155"/>
      <c r="I57" s="155"/>
      <c r="J57" s="156" t="s">
        <v>92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74</v>
      </c>
      <c r="D59" s="37"/>
      <c r="E59" s="37"/>
      <c r="F59" s="37"/>
      <c r="G59" s="37"/>
      <c r="H59" s="37"/>
      <c r="I59" s="37"/>
      <c r="J59" s="99">
        <f>J113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93</v>
      </c>
    </row>
    <row r="60" s="9" customFormat="1" ht="24.96" customHeight="1">
      <c r="A60" s="9"/>
      <c r="B60" s="158"/>
      <c r="C60" s="159"/>
      <c r="D60" s="160" t="s">
        <v>94</v>
      </c>
      <c r="E60" s="161"/>
      <c r="F60" s="161"/>
      <c r="G60" s="161"/>
      <c r="H60" s="161"/>
      <c r="I60" s="161"/>
      <c r="J60" s="162">
        <f>J114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95</v>
      </c>
      <c r="E61" s="167"/>
      <c r="F61" s="167"/>
      <c r="G61" s="167"/>
      <c r="H61" s="167"/>
      <c r="I61" s="167"/>
      <c r="J61" s="168">
        <f>J115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96</v>
      </c>
      <c r="E62" s="167"/>
      <c r="F62" s="167"/>
      <c r="G62" s="167"/>
      <c r="H62" s="167"/>
      <c r="I62" s="167"/>
      <c r="J62" s="168">
        <f>J134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97</v>
      </c>
      <c r="E63" s="167"/>
      <c r="F63" s="167"/>
      <c r="G63" s="167"/>
      <c r="H63" s="167"/>
      <c r="I63" s="167"/>
      <c r="J63" s="168">
        <f>J141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98</v>
      </c>
      <c r="E64" s="167"/>
      <c r="F64" s="167"/>
      <c r="G64" s="167"/>
      <c r="H64" s="167"/>
      <c r="I64" s="167"/>
      <c r="J64" s="168">
        <f>J144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99</v>
      </c>
      <c r="E65" s="167"/>
      <c r="F65" s="167"/>
      <c r="G65" s="167"/>
      <c r="H65" s="167"/>
      <c r="I65" s="167"/>
      <c r="J65" s="168">
        <f>J168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4"/>
      <c r="C66" s="165"/>
      <c r="D66" s="166" t="s">
        <v>100</v>
      </c>
      <c r="E66" s="167"/>
      <c r="F66" s="167"/>
      <c r="G66" s="167"/>
      <c r="H66" s="167"/>
      <c r="I66" s="167"/>
      <c r="J66" s="168">
        <f>J173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4"/>
      <c r="C67" s="165"/>
      <c r="D67" s="166" t="s">
        <v>101</v>
      </c>
      <c r="E67" s="167"/>
      <c r="F67" s="167"/>
      <c r="G67" s="167"/>
      <c r="H67" s="167"/>
      <c r="I67" s="167"/>
      <c r="J67" s="168">
        <f>J211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4"/>
      <c r="C68" s="165"/>
      <c r="D68" s="166" t="s">
        <v>102</v>
      </c>
      <c r="E68" s="167"/>
      <c r="F68" s="167"/>
      <c r="G68" s="167"/>
      <c r="H68" s="167"/>
      <c r="I68" s="167"/>
      <c r="J68" s="168">
        <f>J220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58"/>
      <c r="C69" s="159"/>
      <c r="D69" s="160" t="s">
        <v>103</v>
      </c>
      <c r="E69" s="161"/>
      <c r="F69" s="161"/>
      <c r="G69" s="161"/>
      <c r="H69" s="161"/>
      <c r="I69" s="161"/>
      <c r="J69" s="162">
        <f>J223</f>
        <v>0</v>
      </c>
      <c r="K69" s="159"/>
      <c r="L69" s="16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4"/>
      <c r="C70" s="165"/>
      <c r="D70" s="166" t="s">
        <v>104</v>
      </c>
      <c r="E70" s="167"/>
      <c r="F70" s="167"/>
      <c r="G70" s="167"/>
      <c r="H70" s="167"/>
      <c r="I70" s="167"/>
      <c r="J70" s="168">
        <f>J224</f>
        <v>0</v>
      </c>
      <c r="K70" s="165"/>
      <c r="L70" s="16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4"/>
      <c r="C71" s="165"/>
      <c r="D71" s="166" t="s">
        <v>105</v>
      </c>
      <c r="E71" s="167"/>
      <c r="F71" s="167"/>
      <c r="G71" s="167"/>
      <c r="H71" s="167"/>
      <c r="I71" s="167"/>
      <c r="J71" s="168">
        <f>J229</f>
        <v>0</v>
      </c>
      <c r="K71" s="165"/>
      <c r="L71" s="16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4"/>
      <c r="C72" s="165"/>
      <c r="D72" s="166" t="s">
        <v>106</v>
      </c>
      <c r="E72" s="167"/>
      <c r="F72" s="167"/>
      <c r="G72" s="167"/>
      <c r="H72" s="167"/>
      <c r="I72" s="167"/>
      <c r="J72" s="168">
        <f>J264</f>
        <v>0</v>
      </c>
      <c r="K72" s="165"/>
      <c r="L72" s="16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4"/>
      <c r="C73" s="165"/>
      <c r="D73" s="166" t="s">
        <v>107</v>
      </c>
      <c r="E73" s="167"/>
      <c r="F73" s="167"/>
      <c r="G73" s="167"/>
      <c r="H73" s="167"/>
      <c r="I73" s="167"/>
      <c r="J73" s="168">
        <f>J326</f>
        <v>0</v>
      </c>
      <c r="K73" s="165"/>
      <c r="L73" s="16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4"/>
      <c r="C74" s="165"/>
      <c r="D74" s="166" t="s">
        <v>108</v>
      </c>
      <c r="E74" s="167"/>
      <c r="F74" s="167"/>
      <c r="G74" s="167"/>
      <c r="H74" s="167"/>
      <c r="I74" s="167"/>
      <c r="J74" s="168">
        <f>J384</f>
        <v>0</v>
      </c>
      <c r="K74" s="165"/>
      <c r="L74" s="16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4"/>
      <c r="C75" s="165"/>
      <c r="D75" s="166" t="s">
        <v>109</v>
      </c>
      <c r="E75" s="167"/>
      <c r="F75" s="167"/>
      <c r="G75" s="167"/>
      <c r="H75" s="167"/>
      <c r="I75" s="167"/>
      <c r="J75" s="168">
        <f>J394</f>
        <v>0</v>
      </c>
      <c r="K75" s="165"/>
      <c r="L75" s="16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4"/>
      <c r="C76" s="165"/>
      <c r="D76" s="166" t="s">
        <v>110</v>
      </c>
      <c r="E76" s="167"/>
      <c r="F76" s="167"/>
      <c r="G76" s="167"/>
      <c r="H76" s="167"/>
      <c r="I76" s="167"/>
      <c r="J76" s="168">
        <f>J408</f>
        <v>0</v>
      </c>
      <c r="K76" s="165"/>
      <c r="L76" s="16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4"/>
      <c r="C77" s="165"/>
      <c r="D77" s="166" t="s">
        <v>111</v>
      </c>
      <c r="E77" s="167"/>
      <c r="F77" s="167"/>
      <c r="G77" s="167"/>
      <c r="H77" s="167"/>
      <c r="I77" s="167"/>
      <c r="J77" s="168">
        <f>J419</f>
        <v>0</v>
      </c>
      <c r="K77" s="165"/>
      <c r="L77" s="16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4"/>
      <c r="C78" s="165"/>
      <c r="D78" s="166" t="s">
        <v>112</v>
      </c>
      <c r="E78" s="167"/>
      <c r="F78" s="167"/>
      <c r="G78" s="167"/>
      <c r="H78" s="167"/>
      <c r="I78" s="167"/>
      <c r="J78" s="168">
        <f>J430</f>
        <v>0</v>
      </c>
      <c r="K78" s="165"/>
      <c r="L78" s="16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4"/>
      <c r="C79" s="165"/>
      <c r="D79" s="166" t="s">
        <v>113</v>
      </c>
      <c r="E79" s="167"/>
      <c r="F79" s="167"/>
      <c r="G79" s="167"/>
      <c r="H79" s="167"/>
      <c r="I79" s="167"/>
      <c r="J79" s="168">
        <f>J432</f>
        <v>0</v>
      </c>
      <c r="K79" s="165"/>
      <c r="L79" s="16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4"/>
      <c r="C80" s="165"/>
      <c r="D80" s="166" t="s">
        <v>114</v>
      </c>
      <c r="E80" s="167"/>
      <c r="F80" s="167"/>
      <c r="G80" s="167"/>
      <c r="H80" s="167"/>
      <c r="I80" s="167"/>
      <c r="J80" s="168">
        <f>J442</f>
        <v>0</v>
      </c>
      <c r="K80" s="165"/>
      <c r="L80" s="16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4"/>
      <c r="C81" s="165"/>
      <c r="D81" s="166" t="s">
        <v>115</v>
      </c>
      <c r="E81" s="167"/>
      <c r="F81" s="167"/>
      <c r="G81" s="167"/>
      <c r="H81" s="167"/>
      <c r="I81" s="167"/>
      <c r="J81" s="168">
        <f>J459</f>
        <v>0</v>
      </c>
      <c r="K81" s="165"/>
      <c r="L81" s="16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64"/>
      <c r="C82" s="165"/>
      <c r="D82" s="166" t="s">
        <v>116</v>
      </c>
      <c r="E82" s="167"/>
      <c r="F82" s="167"/>
      <c r="G82" s="167"/>
      <c r="H82" s="167"/>
      <c r="I82" s="167"/>
      <c r="J82" s="168">
        <f>J478</f>
        <v>0</v>
      </c>
      <c r="K82" s="165"/>
      <c r="L82" s="16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64"/>
      <c r="C83" s="165"/>
      <c r="D83" s="166" t="s">
        <v>117</v>
      </c>
      <c r="E83" s="167"/>
      <c r="F83" s="167"/>
      <c r="G83" s="167"/>
      <c r="H83" s="167"/>
      <c r="I83" s="167"/>
      <c r="J83" s="168">
        <f>J482</f>
        <v>0</v>
      </c>
      <c r="K83" s="165"/>
      <c r="L83" s="169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64"/>
      <c r="C84" s="165"/>
      <c r="D84" s="166" t="s">
        <v>118</v>
      </c>
      <c r="E84" s="167"/>
      <c r="F84" s="167"/>
      <c r="G84" s="167"/>
      <c r="H84" s="167"/>
      <c r="I84" s="167"/>
      <c r="J84" s="168">
        <f>J512</f>
        <v>0</v>
      </c>
      <c r="K84" s="165"/>
      <c r="L84" s="169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64"/>
      <c r="C85" s="165"/>
      <c r="D85" s="166" t="s">
        <v>119</v>
      </c>
      <c r="E85" s="167"/>
      <c r="F85" s="167"/>
      <c r="G85" s="167"/>
      <c r="H85" s="167"/>
      <c r="I85" s="167"/>
      <c r="J85" s="168">
        <f>J545</f>
        <v>0</v>
      </c>
      <c r="K85" s="165"/>
      <c r="L85" s="169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64"/>
      <c r="C86" s="165"/>
      <c r="D86" s="166" t="s">
        <v>120</v>
      </c>
      <c r="E86" s="167"/>
      <c r="F86" s="167"/>
      <c r="G86" s="167"/>
      <c r="H86" s="167"/>
      <c r="I86" s="167"/>
      <c r="J86" s="168">
        <f>J556</f>
        <v>0</v>
      </c>
      <c r="K86" s="165"/>
      <c r="L86" s="169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9" customFormat="1" ht="24.96" customHeight="1">
      <c r="A87" s="9"/>
      <c r="B87" s="158"/>
      <c r="C87" s="159"/>
      <c r="D87" s="160" t="s">
        <v>121</v>
      </c>
      <c r="E87" s="161"/>
      <c r="F87" s="161"/>
      <c r="G87" s="161"/>
      <c r="H87" s="161"/>
      <c r="I87" s="161"/>
      <c r="J87" s="162">
        <f>J574</f>
        <v>0</v>
      </c>
      <c r="K87" s="159"/>
      <c r="L87" s="163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="9" customFormat="1" ht="24.96" customHeight="1">
      <c r="A88" s="9"/>
      <c r="B88" s="158"/>
      <c r="C88" s="159"/>
      <c r="D88" s="160" t="s">
        <v>122</v>
      </c>
      <c r="E88" s="161"/>
      <c r="F88" s="161"/>
      <c r="G88" s="161"/>
      <c r="H88" s="161"/>
      <c r="I88" s="161"/>
      <c r="J88" s="162">
        <f>J577</f>
        <v>0</v>
      </c>
      <c r="K88" s="159"/>
      <c r="L88" s="163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="10" customFormat="1" ht="19.92" customHeight="1">
      <c r="A89" s="10"/>
      <c r="B89" s="164"/>
      <c r="C89" s="165"/>
      <c r="D89" s="166" t="s">
        <v>123</v>
      </c>
      <c r="E89" s="167"/>
      <c r="F89" s="167"/>
      <c r="G89" s="167"/>
      <c r="H89" s="167"/>
      <c r="I89" s="167"/>
      <c r="J89" s="168">
        <f>J578</f>
        <v>0</v>
      </c>
      <c r="K89" s="165"/>
      <c r="L89" s="169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64"/>
      <c r="C90" s="165"/>
      <c r="D90" s="166" t="s">
        <v>124</v>
      </c>
      <c r="E90" s="167"/>
      <c r="F90" s="167"/>
      <c r="G90" s="167"/>
      <c r="H90" s="167"/>
      <c r="I90" s="167"/>
      <c r="J90" s="168">
        <f>J581</f>
        <v>0</v>
      </c>
      <c r="K90" s="165"/>
      <c r="L90" s="169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64"/>
      <c r="C91" s="165"/>
      <c r="D91" s="166" t="s">
        <v>125</v>
      </c>
      <c r="E91" s="167"/>
      <c r="F91" s="167"/>
      <c r="G91" s="167"/>
      <c r="H91" s="167"/>
      <c r="I91" s="167"/>
      <c r="J91" s="168">
        <f>J584</f>
        <v>0</v>
      </c>
      <c r="K91" s="165"/>
      <c r="L91" s="169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64"/>
      <c r="C92" s="165"/>
      <c r="D92" s="166" t="s">
        <v>126</v>
      </c>
      <c r="E92" s="167"/>
      <c r="F92" s="167"/>
      <c r="G92" s="167"/>
      <c r="H92" s="167"/>
      <c r="I92" s="167"/>
      <c r="J92" s="168">
        <f>J587</f>
        <v>0</v>
      </c>
      <c r="K92" s="165"/>
      <c r="L92" s="169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64"/>
      <c r="C93" s="165"/>
      <c r="D93" s="166" t="s">
        <v>127</v>
      </c>
      <c r="E93" s="167"/>
      <c r="F93" s="167"/>
      <c r="G93" s="167"/>
      <c r="H93" s="167"/>
      <c r="I93" s="167"/>
      <c r="J93" s="168">
        <f>J590</f>
        <v>0</v>
      </c>
      <c r="K93" s="165"/>
      <c r="L93" s="169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2" customFormat="1" ht="21.84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2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6.96" customHeight="1">
      <c r="A95" s="35"/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12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9" s="2" customFormat="1" ht="6.96" customHeight="1">
      <c r="A99" s="35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127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4.96" customHeight="1">
      <c r="A100" s="35"/>
      <c r="B100" s="36"/>
      <c r="C100" s="20" t="s">
        <v>128</v>
      </c>
      <c r="D100" s="37"/>
      <c r="E100" s="37"/>
      <c r="F100" s="37"/>
      <c r="G100" s="37"/>
      <c r="H100" s="37"/>
      <c r="I100" s="37"/>
      <c r="J100" s="37"/>
      <c r="K100" s="37"/>
      <c r="L100" s="127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127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12" customHeight="1">
      <c r="A102" s="35"/>
      <c r="B102" s="36"/>
      <c r="C102" s="29" t="s">
        <v>16</v>
      </c>
      <c r="D102" s="37"/>
      <c r="E102" s="37"/>
      <c r="F102" s="37"/>
      <c r="G102" s="37"/>
      <c r="H102" s="37"/>
      <c r="I102" s="37"/>
      <c r="J102" s="37"/>
      <c r="K102" s="37"/>
      <c r="L102" s="127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16.5" customHeight="1">
      <c r="A103" s="35"/>
      <c r="B103" s="36"/>
      <c r="C103" s="37"/>
      <c r="D103" s="37"/>
      <c r="E103" s="153" t="str">
        <f>E7</f>
        <v>ZŠ Žerotínova - oprava sociálního zařízení pro nové hřiště</v>
      </c>
      <c r="F103" s="29"/>
      <c r="G103" s="29"/>
      <c r="H103" s="29"/>
      <c r="I103" s="37"/>
      <c r="J103" s="37"/>
      <c r="K103" s="37"/>
      <c r="L103" s="127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12" customHeight="1">
      <c r="A104" s="35"/>
      <c r="B104" s="36"/>
      <c r="C104" s="29" t="s">
        <v>88</v>
      </c>
      <c r="D104" s="37"/>
      <c r="E104" s="37"/>
      <c r="F104" s="37"/>
      <c r="G104" s="37"/>
      <c r="H104" s="37"/>
      <c r="I104" s="37"/>
      <c r="J104" s="37"/>
      <c r="K104" s="37"/>
      <c r="L104" s="127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6.5" customHeight="1">
      <c r="A105" s="35"/>
      <c r="B105" s="36"/>
      <c r="C105" s="37"/>
      <c r="D105" s="37"/>
      <c r="E105" s="66" t="str">
        <f>E9</f>
        <v>01 - Stavební část, zdravotechnika, vytápění, elektroinstalace</v>
      </c>
      <c r="F105" s="37"/>
      <c r="G105" s="37"/>
      <c r="H105" s="37"/>
      <c r="I105" s="37"/>
      <c r="J105" s="37"/>
      <c r="K105" s="37"/>
      <c r="L105" s="127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127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21</v>
      </c>
      <c r="D107" s="37"/>
      <c r="E107" s="37"/>
      <c r="F107" s="24" t="str">
        <f>F12</f>
        <v>Valašské Meziříčí</v>
      </c>
      <c r="G107" s="37"/>
      <c r="H107" s="37"/>
      <c r="I107" s="29" t="s">
        <v>23</v>
      </c>
      <c r="J107" s="69" t="str">
        <f>IF(J12="","",J12)</f>
        <v>15. 10. 2024</v>
      </c>
      <c r="K107" s="37"/>
      <c r="L107" s="127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127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5.15" customHeight="1">
      <c r="A109" s="35"/>
      <c r="B109" s="36"/>
      <c r="C109" s="29" t="s">
        <v>25</v>
      </c>
      <c r="D109" s="37"/>
      <c r="E109" s="37"/>
      <c r="F109" s="24" t="str">
        <f>E15</f>
        <v>Město Valašské Meziříčí</v>
      </c>
      <c r="G109" s="37"/>
      <c r="H109" s="37"/>
      <c r="I109" s="29" t="s">
        <v>33</v>
      </c>
      <c r="J109" s="33" t="str">
        <f>E21</f>
        <v>S WHG s.r.o.</v>
      </c>
      <c r="K109" s="37"/>
      <c r="L109" s="127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5.15" customHeight="1">
      <c r="A110" s="35"/>
      <c r="B110" s="36"/>
      <c r="C110" s="29" t="s">
        <v>31</v>
      </c>
      <c r="D110" s="37"/>
      <c r="E110" s="37"/>
      <c r="F110" s="24" t="str">
        <f>IF(E18="","",E18)</f>
        <v>Vyplň údaj</v>
      </c>
      <c r="G110" s="37"/>
      <c r="H110" s="37"/>
      <c r="I110" s="29" t="s">
        <v>38</v>
      </c>
      <c r="J110" s="33" t="str">
        <f>E24</f>
        <v>Vojtěch Zeman</v>
      </c>
      <c r="K110" s="37"/>
      <c r="L110" s="127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0.32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127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1" customFormat="1" ht="29.28" customHeight="1">
      <c r="A112" s="170"/>
      <c r="B112" s="171"/>
      <c r="C112" s="172" t="s">
        <v>129</v>
      </c>
      <c r="D112" s="173" t="s">
        <v>61</v>
      </c>
      <c r="E112" s="173" t="s">
        <v>57</v>
      </c>
      <c r="F112" s="173" t="s">
        <v>58</v>
      </c>
      <c r="G112" s="173" t="s">
        <v>130</v>
      </c>
      <c r="H112" s="173" t="s">
        <v>131</v>
      </c>
      <c r="I112" s="173" t="s">
        <v>132</v>
      </c>
      <c r="J112" s="174" t="s">
        <v>92</v>
      </c>
      <c r="K112" s="175" t="s">
        <v>133</v>
      </c>
      <c r="L112" s="176"/>
      <c r="M112" s="89" t="s">
        <v>19</v>
      </c>
      <c r="N112" s="90" t="s">
        <v>46</v>
      </c>
      <c r="O112" s="90" t="s">
        <v>134</v>
      </c>
      <c r="P112" s="90" t="s">
        <v>135</v>
      </c>
      <c r="Q112" s="90" t="s">
        <v>136</v>
      </c>
      <c r="R112" s="90" t="s">
        <v>137</v>
      </c>
      <c r="S112" s="90" t="s">
        <v>138</v>
      </c>
      <c r="T112" s="91" t="s">
        <v>139</v>
      </c>
      <c r="U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</row>
    <row r="113" s="2" customFormat="1" ht="22.8" customHeight="1">
      <c r="A113" s="35"/>
      <c r="B113" s="36"/>
      <c r="C113" s="96" t="s">
        <v>140</v>
      </c>
      <c r="D113" s="37"/>
      <c r="E113" s="37"/>
      <c r="F113" s="37"/>
      <c r="G113" s="37"/>
      <c r="H113" s="37"/>
      <c r="I113" s="37"/>
      <c r="J113" s="177">
        <f>BK113</f>
        <v>0</v>
      </c>
      <c r="K113" s="37"/>
      <c r="L113" s="41"/>
      <c r="M113" s="92"/>
      <c r="N113" s="178"/>
      <c r="O113" s="93"/>
      <c r="P113" s="179">
        <f>P114+P223+P574+P577</f>
        <v>0</v>
      </c>
      <c r="Q113" s="93"/>
      <c r="R113" s="179">
        <f>R114+R223+R574+R577</f>
        <v>37.95450378999999</v>
      </c>
      <c r="S113" s="93"/>
      <c r="T113" s="180">
        <f>T114+T223+T574+T577</f>
        <v>35.056352090000004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75</v>
      </c>
      <c r="AU113" s="14" t="s">
        <v>93</v>
      </c>
      <c r="BK113" s="181">
        <f>BK114+BK223+BK574+BK577</f>
        <v>0</v>
      </c>
    </row>
    <row r="114" s="12" customFormat="1" ht="25.92" customHeight="1">
      <c r="A114" s="12"/>
      <c r="B114" s="182"/>
      <c r="C114" s="183"/>
      <c r="D114" s="184" t="s">
        <v>75</v>
      </c>
      <c r="E114" s="185" t="s">
        <v>141</v>
      </c>
      <c r="F114" s="185" t="s">
        <v>142</v>
      </c>
      <c r="G114" s="183"/>
      <c r="H114" s="183"/>
      <c r="I114" s="186"/>
      <c r="J114" s="187">
        <f>BK114</f>
        <v>0</v>
      </c>
      <c r="K114" s="183"/>
      <c r="L114" s="188"/>
      <c r="M114" s="189"/>
      <c r="N114" s="190"/>
      <c r="O114" s="190"/>
      <c r="P114" s="191">
        <f>P115+P134+P141+P144+P168+P173+P211+P220</f>
        <v>0</v>
      </c>
      <c r="Q114" s="190"/>
      <c r="R114" s="191">
        <f>R115+R134+R141+R144+R168+R173+R211+R220</f>
        <v>31.833182299999994</v>
      </c>
      <c r="S114" s="190"/>
      <c r="T114" s="192">
        <f>T115+T134+T141+T144+T168+T173+T211+T220</f>
        <v>23.756578000000001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3" t="s">
        <v>84</v>
      </c>
      <c r="AT114" s="194" t="s">
        <v>75</v>
      </c>
      <c r="AU114" s="194" t="s">
        <v>76</v>
      </c>
      <c r="AY114" s="193" t="s">
        <v>143</v>
      </c>
      <c r="BK114" s="195">
        <f>BK115+BK134+BK141+BK144+BK168+BK173+BK211+BK220</f>
        <v>0</v>
      </c>
    </row>
    <row r="115" s="12" customFormat="1" ht="22.8" customHeight="1">
      <c r="A115" s="12"/>
      <c r="B115" s="182"/>
      <c r="C115" s="183"/>
      <c r="D115" s="184" t="s">
        <v>75</v>
      </c>
      <c r="E115" s="196" t="s">
        <v>84</v>
      </c>
      <c r="F115" s="196" t="s">
        <v>144</v>
      </c>
      <c r="G115" s="183"/>
      <c r="H115" s="183"/>
      <c r="I115" s="186"/>
      <c r="J115" s="197">
        <f>BK115</f>
        <v>0</v>
      </c>
      <c r="K115" s="183"/>
      <c r="L115" s="188"/>
      <c r="M115" s="189"/>
      <c r="N115" s="190"/>
      <c r="O115" s="190"/>
      <c r="P115" s="191">
        <f>SUM(P116:P133)</f>
        <v>0</v>
      </c>
      <c r="Q115" s="190"/>
      <c r="R115" s="191">
        <f>SUM(R116:R133)</f>
        <v>17.280000000000001</v>
      </c>
      <c r="S115" s="190"/>
      <c r="T115" s="192">
        <f>SUM(T116:T133)</f>
        <v>8.2012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3" t="s">
        <v>84</v>
      </c>
      <c r="AT115" s="194" t="s">
        <v>75</v>
      </c>
      <c r="AU115" s="194" t="s">
        <v>84</v>
      </c>
      <c r="AY115" s="193" t="s">
        <v>143</v>
      </c>
      <c r="BK115" s="195">
        <f>SUM(BK116:BK133)</f>
        <v>0</v>
      </c>
    </row>
    <row r="116" s="2" customFormat="1" ht="62.7" customHeight="1">
      <c r="A116" s="35"/>
      <c r="B116" s="36"/>
      <c r="C116" s="198" t="s">
        <v>84</v>
      </c>
      <c r="D116" s="198" t="s">
        <v>145</v>
      </c>
      <c r="E116" s="199" t="s">
        <v>146</v>
      </c>
      <c r="F116" s="200" t="s">
        <v>147</v>
      </c>
      <c r="G116" s="201" t="s">
        <v>148</v>
      </c>
      <c r="H116" s="202">
        <v>28.280000000000001</v>
      </c>
      <c r="I116" s="203"/>
      <c r="J116" s="204">
        <f>ROUND(I116*H116,2)</f>
        <v>0</v>
      </c>
      <c r="K116" s="205"/>
      <c r="L116" s="41"/>
      <c r="M116" s="206" t="s">
        <v>19</v>
      </c>
      <c r="N116" s="207" t="s">
        <v>47</v>
      </c>
      <c r="O116" s="81"/>
      <c r="P116" s="208">
        <f>O116*H116</f>
        <v>0</v>
      </c>
      <c r="Q116" s="208">
        <v>0</v>
      </c>
      <c r="R116" s="208">
        <f>Q116*H116</f>
        <v>0</v>
      </c>
      <c r="S116" s="208">
        <v>0.28999999999999998</v>
      </c>
      <c r="T116" s="209">
        <f>S116*H116</f>
        <v>8.2012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0" t="s">
        <v>149</v>
      </c>
      <c r="AT116" s="210" t="s">
        <v>145</v>
      </c>
      <c r="AU116" s="210" t="s">
        <v>86</v>
      </c>
      <c r="AY116" s="14" t="s">
        <v>143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4" t="s">
        <v>84</v>
      </c>
      <c r="BK116" s="211">
        <f>ROUND(I116*H116,2)</f>
        <v>0</v>
      </c>
      <c r="BL116" s="14" t="s">
        <v>149</v>
      </c>
      <c r="BM116" s="210" t="s">
        <v>150</v>
      </c>
    </row>
    <row r="117" s="2" customFormat="1">
      <c r="A117" s="35"/>
      <c r="B117" s="36"/>
      <c r="C117" s="37"/>
      <c r="D117" s="212" t="s">
        <v>151</v>
      </c>
      <c r="E117" s="37"/>
      <c r="F117" s="213" t="s">
        <v>152</v>
      </c>
      <c r="G117" s="37"/>
      <c r="H117" s="37"/>
      <c r="I117" s="214"/>
      <c r="J117" s="37"/>
      <c r="K117" s="37"/>
      <c r="L117" s="41"/>
      <c r="M117" s="215"/>
      <c r="N117" s="216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151</v>
      </c>
      <c r="AU117" s="14" t="s">
        <v>86</v>
      </c>
    </row>
    <row r="118" s="2" customFormat="1" ht="44.25" customHeight="1">
      <c r="A118" s="35"/>
      <c r="B118" s="36"/>
      <c r="C118" s="198" t="s">
        <v>86</v>
      </c>
      <c r="D118" s="198" t="s">
        <v>145</v>
      </c>
      <c r="E118" s="199" t="s">
        <v>153</v>
      </c>
      <c r="F118" s="200" t="s">
        <v>154</v>
      </c>
      <c r="G118" s="201" t="s">
        <v>155</v>
      </c>
      <c r="H118" s="202">
        <v>6.2210000000000001</v>
      </c>
      <c r="I118" s="203"/>
      <c r="J118" s="204">
        <f>ROUND(I118*H118,2)</f>
        <v>0</v>
      </c>
      <c r="K118" s="205"/>
      <c r="L118" s="41"/>
      <c r="M118" s="206" t="s">
        <v>19</v>
      </c>
      <c r="N118" s="207" t="s">
        <v>47</v>
      </c>
      <c r="O118" s="81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0" t="s">
        <v>149</v>
      </c>
      <c r="AT118" s="210" t="s">
        <v>145</v>
      </c>
      <c r="AU118" s="210" t="s">
        <v>86</v>
      </c>
      <c r="AY118" s="14" t="s">
        <v>143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4" t="s">
        <v>84</v>
      </c>
      <c r="BK118" s="211">
        <f>ROUND(I118*H118,2)</f>
        <v>0</v>
      </c>
      <c r="BL118" s="14" t="s">
        <v>149</v>
      </c>
      <c r="BM118" s="210" t="s">
        <v>156</v>
      </c>
    </row>
    <row r="119" s="2" customFormat="1">
      <c r="A119" s="35"/>
      <c r="B119" s="36"/>
      <c r="C119" s="37"/>
      <c r="D119" s="212" t="s">
        <v>151</v>
      </c>
      <c r="E119" s="37"/>
      <c r="F119" s="213" t="s">
        <v>157</v>
      </c>
      <c r="G119" s="37"/>
      <c r="H119" s="37"/>
      <c r="I119" s="214"/>
      <c r="J119" s="37"/>
      <c r="K119" s="37"/>
      <c r="L119" s="41"/>
      <c r="M119" s="215"/>
      <c r="N119" s="216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151</v>
      </c>
      <c r="AU119" s="14" t="s">
        <v>86</v>
      </c>
    </row>
    <row r="120" s="2" customFormat="1" ht="55.5" customHeight="1">
      <c r="A120" s="35"/>
      <c r="B120" s="36"/>
      <c r="C120" s="198" t="s">
        <v>158</v>
      </c>
      <c r="D120" s="198" t="s">
        <v>145</v>
      </c>
      <c r="E120" s="199" t="s">
        <v>159</v>
      </c>
      <c r="F120" s="200" t="s">
        <v>160</v>
      </c>
      <c r="G120" s="201" t="s">
        <v>155</v>
      </c>
      <c r="H120" s="202">
        <v>9.0489999999999995</v>
      </c>
      <c r="I120" s="203"/>
      <c r="J120" s="204">
        <f>ROUND(I120*H120,2)</f>
        <v>0</v>
      </c>
      <c r="K120" s="205"/>
      <c r="L120" s="41"/>
      <c r="M120" s="206" t="s">
        <v>19</v>
      </c>
      <c r="N120" s="207" t="s">
        <v>47</v>
      </c>
      <c r="O120" s="81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0" t="s">
        <v>149</v>
      </c>
      <c r="AT120" s="210" t="s">
        <v>145</v>
      </c>
      <c r="AU120" s="210" t="s">
        <v>86</v>
      </c>
      <c r="AY120" s="14" t="s">
        <v>143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4" t="s">
        <v>84</v>
      </c>
      <c r="BK120" s="211">
        <f>ROUND(I120*H120,2)</f>
        <v>0</v>
      </c>
      <c r="BL120" s="14" t="s">
        <v>149</v>
      </c>
      <c r="BM120" s="210" t="s">
        <v>161</v>
      </c>
    </row>
    <row r="121" s="2" customFormat="1">
      <c r="A121" s="35"/>
      <c r="B121" s="36"/>
      <c r="C121" s="37"/>
      <c r="D121" s="212" t="s">
        <v>151</v>
      </c>
      <c r="E121" s="37"/>
      <c r="F121" s="213" t="s">
        <v>162</v>
      </c>
      <c r="G121" s="37"/>
      <c r="H121" s="37"/>
      <c r="I121" s="214"/>
      <c r="J121" s="37"/>
      <c r="K121" s="37"/>
      <c r="L121" s="41"/>
      <c r="M121" s="215"/>
      <c r="N121" s="216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151</v>
      </c>
      <c r="AU121" s="14" t="s">
        <v>86</v>
      </c>
    </row>
    <row r="122" s="2" customFormat="1" ht="62.7" customHeight="1">
      <c r="A122" s="35"/>
      <c r="B122" s="36"/>
      <c r="C122" s="198" t="s">
        <v>149</v>
      </c>
      <c r="D122" s="198" t="s">
        <v>145</v>
      </c>
      <c r="E122" s="199" t="s">
        <v>163</v>
      </c>
      <c r="F122" s="200" t="s">
        <v>164</v>
      </c>
      <c r="G122" s="201" t="s">
        <v>155</v>
      </c>
      <c r="H122" s="202">
        <v>9.0489999999999995</v>
      </c>
      <c r="I122" s="203"/>
      <c r="J122" s="204">
        <f>ROUND(I122*H122,2)</f>
        <v>0</v>
      </c>
      <c r="K122" s="205"/>
      <c r="L122" s="41"/>
      <c r="M122" s="206" t="s">
        <v>19</v>
      </c>
      <c r="N122" s="207" t="s">
        <v>47</v>
      </c>
      <c r="O122" s="81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149</v>
      </c>
      <c r="AT122" s="210" t="s">
        <v>145</v>
      </c>
      <c r="AU122" s="210" t="s">
        <v>86</v>
      </c>
      <c r="AY122" s="14" t="s">
        <v>143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84</v>
      </c>
      <c r="BK122" s="211">
        <f>ROUND(I122*H122,2)</f>
        <v>0</v>
      </c>
      <c r="BL122" s="14" t="s">
        <v>149</v>
      </c>
      <c r="BM122" s="210" t="s">
        <v>165</v>
      </c>
    </row>
    <row r="123" s="2" customFormat="1">
      <c r="A123" s="35"/>
      <c r="B123" s="36"/>
      <c r="C123" s="37"/>
      <c r="D123" s="212" t="s">
        <v>151</v>
      </c>
      <c r="E123" s="37"/>
      <c r="F123" s="213" t="s">
        <v>166</v>
      </c>
      <c r="G123" s="37"/>
      <c r="H123" s="37"/>
      <c r="I123" s="214"/>
      <c r="J123" s="37"/>
      <c r="K123" s="37"/>
      <c r="L123" s="41"/>
      <c r="M123" s="215"/>
      <c r="N123" s="216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151</v>
      </c>
      <c r="AU123" s="14" t="s">
        <v>86</v>
      </c>
    </row>
    <row r="124" s="2" customFormat="1" ht="44.25" customHeight="1">
      <c r="A124" s="35"/>
      <c r="B124" s="36"/>
      <c r="C124" s="198" t="s">
        <v>167</v>
      </c>
      <c r="D124" s="198" t="s">
        <v>145</v>
      </c>
      <c r="E124" s="199" t="s">
        <v>168</v>
      </c>
      <c r="F124" s="200" t="s">
        <v>169</v>
      </c>
      <c r="G124" s="201" t="s">
        <v>170</v>
      </c>
      <c r="H124" s="202">
        <v>20.643000000000001</v>
      </c>
      <c r="I124" s="203"/>
      <c r="J124" s="204">
        <f>ROUND(I124*H124,2)</f>
        <v>0</v>
      </c>
      <c r="K124" s="205"/>
      <c r="L124" s="41"/>
      <c r="M124" s="206" t="s">
        <v>19</v>
      </c>
      <c r="N124" s="207" t="s">
        <v>47</v>
      </c>
      <c r="O124" s="81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149</v>
      </c>
      <c r="AT124" s="210" t="s">
        <v>145</v>
      </c>
      <c r="AU124" s="210" t="s">
        <v>86</v>
      </c>
      <c r="AY124" s="14" t="s">
        <v>143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84</v>
      </c>
      <c r="BK124" s="211">
        <f>ROUND(I124*H124,2)</f>
        <v>0</v>
      </c>
      <c r="BL124" s="14" t="s">
        <v>149</v>
      </c>
      <c r="BM124" s="210" t="s">
        <v>171</v>
      </c>
    </row>
    <row r="125" s="2" customFormat="1">
      <c r="A125" s="35"/>
      <c r="B125" s="36"/>
      <c r="C125" s="37"/>
      <c r="D125" s="212" t="s">
        <v>151</v>
      </c>
      <c r="E125" s="37"/>
      <c r="F125" s="213" t="s">
        <v>172</v>
      </c>
      <c r="G125" s="37"/>
      <c r="H125" s="37"/>
      <c r="I125" s="214"/>
      <c r="J125" s="37"/>
      <c r="K125" s="37"/>
      <c r="L125" s="41"/>
      <c r="M125" s="215"/>
      <c r="N125" s="216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151</v>
      </c>
      <c r="AU125" s="14" t="s">
        <v>86</v>
      </c>
    </row>
    <row r="126" s="2" customFormat="1" ht="37.8" customHeight="1">
      <c r="A126" s="35"/>
      <c r="B126" s="36"/>
      <c r="C126" s="198" t="s">
        <v>173</v>
      </c>
      <c r="D126" s="198" t="s">
        <v>145</v>
      </c>
      <c r="E126" s="199" t="s">
        <v>174</v>
      </c>
      <c r="F126" s="200" t="s">
        <v>175</v>
      </c>
      <c r="G126" s="201" t="s">
        <v>155</v>
      </c>
      <c r="H126" s="202">
        <v>20.643000000000001</v>
      </c>
      <c r="I126" s="203"/>
      <c r="J126" s="204">
        <f>ROUND(I126*H126,2)</f>
        <v>0</v>
      </c>
      <c r="K126" s="205"/>
      <c r="L126" s="41"/>
      <c r="M126" s="206" t="s">
        <v>19</v>
      </c>
      <c r="N126" s="207" t="s">
        <v>47</v>
      </c>
      <c r="O126" s="81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149</v>
      </c>
      <c r="AT126" s="210" t="s">
        <v>145</v>
      </c>
      <c r="AU126" s="210" t="s">
        <v>86</v>
      </c>
      <c r="AY126" s="14" t="s">
        <v>143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84</v>
      </c>
      <c r="BK126" s="211">
        <f>ROUND(I126*H126,2)</f>
        <v>0</v>
      </c>
      <c r="BL126" s="14" t="s">
        <v>149</v>
      </c>
      <c r="BM126" s="210" t="s">
        <v>176</v>
      </c>
    </row>
    <row r="127" s="2" customFormat="1">
      <c r="A127" s="35"/>
      <c r="B127" s="36"/>
      <c r="C127" s="37"/>
      <c r="D127" s="212" t="s">
        <v>151</v>
      </c>
      <c r="E127" s="37"/>
      <c r="F127" s="213" t="s">
        <v>177</v>
      </c>
      <c r="G127" s="37"/>
      <c r="H127" s="37"/>
      <c r="I127" s="214"/>
      <c r="J127" s="37"/>
      <c r="K127" s="37"/>
      <c r="L127" s="41"/>
      <c r="M127" s="215"/>
      <c r="N127" s="216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151</v>
      </c>
      <c r="AU127" s="14" t="s">
        <v>86</v>
      </c>
    </row>
    <row r="128" s="2" customFormat="1" ht="44.25" customHeight="1">
      <c r="A128" s="35"/>
      <c r="B128" s="36"/>
      <c r="C128" s="198" t="s">
        <v>178</v>
      </c>
      <c r="D128" s="198" t="s">
        <v>145</v>
      </c>
      <c r="E128" s="199" t="s">
        <v>179</v>
      </c>
      <c r="F128" s="200" t="s">
        <v>180</v>
      </c>
      <c r="G128" s="201" t="s">
        <v>155</v>
      </c>
      <c r="H128" s="202">
        <v>3.456</v>
      </c>
      <c r="I128" s="203"/>
      <c r="J128" s="204">
        <f>ROUND(I128*H128,2)</f>
        <v>0</v>
      </c>
      <c r="K128" s="205"/>
      <c r="L128" s="41"/>
      <c r="M128" s="206" t="s">
        <v>19</v>
      </c>
      <c r="N128" s="207" t="s">
        <v>47</v>
      </c>
      <c r="O128" s="81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149</v>
      </c>
      <c r="AT128" s="210" t="s">
        <v>145</v>
      </c>
      <c r="AU128" s="210" t="s">
        <v>86</v>
      </c>
      <c r="AY128" s="14" t="s">
        <v>143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84</v>
      </c>
      <c r="BK128" s="211">
        <f>ROUND(I128*H128,2)</f>
        <v>0</v>
      </c>
      <c r="BL128" s="14" t="s">
        <v>149</v>
      </c>
      <c r="BM128" s="210" t="s">
        <v>181</v>
      </c>
    </row>
    <row r="129" s="2" customFormat="1">
      <c r="A129" s="35"/>
      <c r="B129" s="36"/>
      <c r="C129" s="37"/>
      <c r="D129" s="212" t="s">
        <v>151</v>
      </c>
      <c r="E129" s="37"/>
      <c r="F129" s="213" t="s">
        <v>182</v>
      </c>
      <c r="G129" s="37"/>
      <c r="H129" s="37"/>
      <c r="I129" s="214"/>
      <c r="J129" s="37"/>
      <c r="K129" s="37"/>
      <c r="L129" s="41"/>
      <c r="M129" s="215"/>
      <c r="N129" s="216"/>
      <c r="O129" s="81"/>
      <c r="P129" s="81"/>
      <c r="Q129" s="81"/>
      <c r="R129" s="81"/>
      <c r="S129" s="81"/>
      <c r="T129" s="82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151</v>
      </c>
      <c r="AU129" s="14" t="s">
        <v>86</v>
      </c>
    </row>
    <row r="130" s="2" customFormat="1" ht="16.5" customHeight="1">
      <c r="A130" s="35"/>
      <c r="B130" s="36"/>
      <c r="C130" s="217" t="s">
        <v>183</v>
      </c>
      <c r="D130" s="217" t="s">
        <v>184</v>
      </c>
      <c r="E130" s="218" t="s">
        <v>185</v>
      </c>
      <c r="F130" s="219" t="s">
        <v>186</v>
      </c>
      <c r="G130" s="220" t="s">
        <v>170</v>
      </c>
      <c r="H130" s="221">
        <v>6.9119999999999999</v>
      </c>
      <c r="I130" s="222"/>
      <c r="J130" s="223">
        <f>ROUND(I130*H130,2)</f>
        <v>0</v>
      </c>
      <c r="K130" s="224"/>
      <c r="L130" s="225"/>
      <c r="M130" s="226" t="s">
        <v>19</v>
      </c>
      <c r="N130" s="227" t="s">
        <v>47</v>
      </c>
      <c r="O130" s="81"/>
      <c r="P130" s="208">
        <f>O130*H130</f>
        <v>0</v>
      </c>
      <c r="Q130" s="208">
        <v>1</v>
      </c>
      <c r="R130" s="208">
        <f>Q130*H130</f>
        <v>6.9119999999999999</v>
      </c>
      <c r="S130" s="208">
        <v>0</v>
      </c>
      <c r="T130" s="20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183</v>
      </c>
      <c r="AT130" s="210" t="s">
        <v>184</v>
      </c>
      <c r="AU130" s="210" t="s">
        <v>86</v>
      </c>
      <c r="AY130" s="14" t="s">
        <v>143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84</v>
      </c>
      <c r="BK130" s="211">
        <f>ROUND(I130*H130,2)</f>
        <v>0</v>
      </c>
      <c r="BL130" s="14" t="s">
        <v>149</v>
      </c>
      <c r="BM130" s="210" t="s">
        <v>187</v>
      </c>
    </row>
    <row r="131" s="2" customFormat="1" ht="66.75" customHeight="1">
      <c r="A131" s="35"/>
      <c r="B131" s="36"/>
      <c r="C131" s="198" t="s">
        <v>188</v>
      </c>
      <c r="D131" s="198" t="s">
        <v>145</v>
      </c>
      <c r="E131" s="199" t="s">
        <v>189</v>
      </c>
      <c r="F131" s="200" t="s">
        <v>190</v>
      </c>
      <c r="G131" s="201" t="s">
        <v>155</v>
      </c>
      <c r="H131" s="202">
        <v>5.1840000000000002</v>
      </c>
      <c r="I131" s="203"/>
      <c r="J131" s="204">
        <f>ROUND(I131*H131,2)</f>
        <v>0</v>
      </c>
      <c r="K131" s="205"/>
      <c r="L131" s="41"/>
      <c r="M131" s="206" t="s">
        <v>19</v>
      </c>
      <c r="N131" s="207" t="s">
        <v>47</v>
      </c>
      <c r="O131" s="81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149</v>
      </c>
      <c r="AT131" s="210" t="s">
        <v>145</v>
      </c>
      <c r="AU131" s="210" t="s">
        <v>86</v>
      </c>
      <c r="AY131" s="14" t="s">
        <v>143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84</v>
      </c>
      <c r="BK131" s="211">
        <f>ROUND(I131*H131,2)</f>
        <v>0</v>
      </c>
      <c r="BL131" s="14" t="s">
        <v>149</v>
      </c>
      <c r="BM131" s="210" t="s">
        <v>191</v>
      </c>
    </row>
    <row r="132" s="2" customFormat="1">
      <c r="A132" s="35"/>
      <c r="B132" s="36"/>
      <c r="C132" s="37"/>
      <c r="D132" s="212" t="s">
        <v>151</v>
      </c>
      <c r="E132" s="37"/>
      <c r="F132" s="213" t="s">
        <v>192</v>
      </c>
      <c r="G132" s="37"/>
      <c r="H132" s="37"/>
      <c r="I132" s="214"/>
      <c r="J132" s="37"/>
      <c r="K132" s="37"/>
      <c r="L132" s="41"/>
      <c r="M132" s="215"/>
      <c r="N132" s="216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151</v>
      </c>
      <c r="AU132" s="14" t="s">
        <v>86</v>
      </c>
    </row>
    <row r="133" s="2" customFormat="1" ht="16.5" customHeight="1">
      <c r="A133" s="35"/>
      <c r="B133" s="36"/>
      <c r="C133" s="217" t="s">
        <v>193</v>
      </c>
      <c r="D133" s="217" t="s">
        <v>184</v>
      </c>
      <c r="E133" s="218" t="s">
        <v>194</v>
      </c>
      <c r="F133" s="219" t="s">
        <v>195</v>
      </c>
      <c r="G133" s="220" t="s">
        <v>170</v>
      </c>
      <c r="H133" s="221">
        <v>10.368</v>
      </c>
      <c r="I133" s="222"/>
      <c r="J133" s="223">
        <f>ROUND(I133*H133,2)</f>
        <v>0</v>
      </c>
      <c r="K133" s="224"/>
      <c r="L133" s="225"/>
      <c r="M133" s="226" t="s">
        <v>19</v>
      </c>
      <c r="N133" s="227" t="s">
        <v>47</v>
      </c>
      <c r="O133" s="81"/>
      <c r="P133" s="208">
        <f>O133*H133</f>
        <v>0</v>
      </c>
      <c r="Q133" s="208">
        <v>1</v>
      </c>
      <c r="R133" s="208">
        <f>Q133*H133</f>
        <v>10.368</v>
      </c>
      <c r="S133" s="208">
        <v>0</v>
      </c>
      <c r="T133" s="20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183</v>
      </c>
      <c r="AT133" s="210" t="s">
        <v>184</v>
      </c>
      <c r="AU133" s="210" t="s">
        <v>86</v>
      </c>
      <c r="AY133" s="14" t="s">
        <v>143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84</v>
      </c>
      <c r="BK133" s="211">
        <f>ROUND(I133*H133,2)</f>
        <v>0</v>
      </c>
      <c r="BL133" s="14" t="s">
        <v>149</v>
      </c>
      <c r="BM133" s="210" t="s">
        <v>196</v>
      </c>
    </row>
    <row r="134" s="12" customFormat="1" ht="22.8" customHeight="1">
      <c r="A134" s="12"/>
      <c r="B134" s="182"/>
      <c r="C134" s="183"/>
      <c r="D134" s="184" t="s">
        <v>75</v>
      </c>
      <c r="E134" s="196" t="s">
        <v>158</v>
      </c>
      <c r="F134" s="196" t="s">
        <v>197</v>
      </c>
      <c r="G134" s="183"/>
      <c r="H134" s="183"/>
      <c r="I134" s="186"/>
      <c r="J134" s="197">
        <f>BK134</f>
        <v>0</v>
      </c>
      <c r="K134" s="183"/>
      <c r="L134" s="188"/>
      <c r="M134" s="189"/>
      <c r="N134" s="190"/>
      <c r="O134" s="190"/>
      <c r="P134" s="191">
        <f>SUM(P135:P140)</f>
        <v>0</v>
      </c>
      <c r="Q134" s="190"/>
      <c r="R134" s="191">
        <f>SUM(R135:R140)</f>
        <v>2.7232270499999998</v>
      </c>
      <c r="S134" s="190"/>
      <c r="T134" s="192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3" t="s">
        <v>84</v>
      </c>
      <c r="AT134" s="194" t="s">
        <v>75</v>
      </c>
      <c r="AU134" s="194" t="s">
        <v>84</v>
      </c>
      <c r="AY134" s="193" t="s">
        <v>143</v>
      </c>
      <c r="BK134" s="195">
        <f>SUM(BK135:BK140)</f>
        <v>0</v>
      </c>
    </row>
    <row r="135" s="2" customFormat="1" ht="37.8" customHeight="1">
      <c r="A135" s="35"/>
      <c r="B135" s="36"/>
      <c r="C135" s="198" t="s">
        <v>198</v>
      </c>
      <c r="D135" s="198" t="s">
        <v>145</v>
      </c>
      <c r="E135" s="199" t="s">
        <v>199</v>
      </c>
      <c r="F135" s="200" t="s">
        <v>200</v>
      </c>
      <c r="G135" s="201" t="s">
        <v>148</v>
      </c>
      <c r="H135" s="202">
        <v>0.56000000000000005</v>
      </c>
      <c r="I135" s="203"/>
      <c r="J135" s="204">
        <f>ROUND(I135*H135,2)</f>
        <v>0</v>
      </c>
      <c r="K135" s="205"/>
      <c r="L135" s="41"/>
      <c r="M135" s="206" t="s">
        <v>19</v>
      </c>
      <c r="N135" s="207" t="s">
        <v>47</v>
      </c>
      <c r="O135" s="81"/>
      <c r="P135" s="208">
        <f>O135*H135</f>
        <v>0</v>
      </c>
      <c r="Q135" s="208">
        <v>0.054600000000000003</v>
      </c>
      <c r="R135" s="208">
        <f>Q135*H135</f>
        <v>0.030576000000000006</v>
      </c>
      <c r="S135" s="208">
        <v>0</v>
      </c>
      <c r="T135" s="20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149</v>
      </c>
      <c r="AT135" s="210" t="s">
        <v>145</v>
      </c>
      <c r="AU135" s="210" t="s">
        <v>86</v>
      </c>
      <c r="AY135" s="14" t="s">
        <v>143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84</v>
      </c>
      <c r="BK135" s="211">
        <f>ROUND(I135*H135,2)</f>
        <v>0</v>
      </c>
      <c r="BL135" s="14" t="s">
        <v>149</v>
      </c>
      <c r="BM135" s="210" t="s">
        <v>201</v>
      </c>
    </row>
    <row r="136" s="2" customFormat="1">
      <c r="A136" s="35"/>
      <c r="B136" s="36"/>
      <c r="C136" s="37"/>
      <c r="D136" s="212" t="s">
        <v>151</v>
      </c>
      <c r="E136" s="37"/>
      <c r="F136" s="213" t="s">
        <v>202</v>
      </c>
      <c r="G136" s="37"/>
      <c r="H136" s="37"/>
      <c r="I136" s="214"/>
      <c r="J136" s="37"/>
      <c r="K136" s="37"/>
      <c r="L136" s="41"/>
      <c r="M136" s="215"/>
      <c r="N136" s="216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151</v>
      </c>
      <c r="AU136" s="14" t="s">
        <v>86</v>
      </c>
    </row>
    <row r="137" s="2" customFormat="1" ht="37.8" customHeight="1">
      <c r="A137" s="35"/>
      <c r="B137" s="36"/>
      <c r="C137" s="198" t="s">
        <v>8</v>
      </c>
      <c r="D137" s="198" t="s">
        <v>145</v>
      </c>
      <c r="E137" s="199" t="s">
        <v>203</v>
      </c>
      <c r="F137" s="200" t="s">
        <v>204</v>
      </c>
      <c r="G137" s="201" t="s">
        <v>148</v>
      </c>
      <c r="H137" s="202">
        <v>4.3399999999999999</v>
      </c>
      <c r="I137" s="203"/>
      <c r="J137" s="204">
        <f>ROUND(I137*H137,2)</f>
        <v>0</v>
      </c>
      <c r="K137" s="205"/>
      <c r="L137" s="41"/>
      <c r="M137" s="206" t="s">
        <v>19</v>
      </c>
      <c r="N137" s="207" t="s">
        <v>47</v>
      </c>
      <c r="O137" s="81"/>
      <c r="P137" s="208">
        <f>O137*H137</f>
        <v>0</v>
      </c>
      <c r="Q137" s="208">
        <v>0.064519999999999994</v>
      </c>
      <c r="R137" s="208">
        <f>Q137*H137</f>
        <v>0.28001679999999995</v>
      </c>
      <c r="S137" s="208">
        <v>0</v>
      </c>
      <c r="T137" s="20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149</v>
      </c>
      <c r="AT137" s="210" t="s">
        <v>145</v>
      </c>
      <c r="AU137" s="210" t="s">
        <v>86</v>
      </c>
      <c r="AY137" s="14" t="s">
        <v>143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84</v>
      </c>
      <c r="BK137" s="211">
        <f>ROUND(I137*H137,2)</f>
        <v>0</v>
      </c>
      <c r="BL137" s="14" t="s">
        <v>149</v>
      </c>
      <c r="BM137" s="210" t="s">
        <v>205</v>
      </c>
    </row>
    <row r="138" s="2" customFormat="1">
      <c r="A138" s="35"/>
      <c r="B138" s="36"/>
      <c r="C138" s="37"/>
      <c r="D138" s="212" t="s">
        <v>151</v>
      </c>
      <c r="E138" s="37"/>
      <c r="F138" s="213" t="s">
        <v>206</v>
      </c>
      <c r="G138" s="37"/>
      <c r="H138" s="37"/>
      <c r="I138" s="214"/>
      <c r="J138" s="37"/>
      <c r="K138" s="37"/>
      <c r="L138" s="41"/>
      <c r="M138" s="215"/>
      <c r="N138" s="216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151</v>
      </c>
      <c r="AU138" s="14" t="s">
        <v>86</v>
      </c>
    </row>
    <row r="139" s="2" customFormat="1" ht="37.8" customHeight="1">
      <c r="A139" s="35"/>
      <c r="B139" s="36"/>
      <c r="C139" s="198" t="s">
        <v>207</v>
      </c>
      <c r="D139" s="198" t="s">
        <v>145</v>
      </c>
      <c r="E139" s="199" t="s">
        <v>208</v>
      </c>
      <c r="F139" s="200" t="s">
        <v>209</v>
      </c>
      <c r="G139" s="201" t="s">
        <v>148</v>
      </c>
      <c r="H139" s="202">
        <v>28.925000000000001</v>
      </c>
      <c r="I139" s="203"/>
      <c r="J139" s="204">
        <f>ROUND(I139*H139,2)</f>
        <v>0</v>
      </c>
      <c r="K139" s="205"/>
      <c r="L139" s="41"/>
      <c r="M139" s="206" t="s">
        <v>19</v>
      </c>
      <c r="N139" s="207" t="s">
        <v>47</v>
      </c>
      <c r="O139" s="81"/>
      <c r="P139" s="208">
        <f>O139*H139</f>
        <v>0</v>
      </c>
      <c r="Q139" s="208">
        <v>0.083409999999999998</v>
      </c>
      <c r="R139" s="208">
        <f>Q139*H139</f>
        <v>2.41263425</v>
      </c>
      <c r="S139" s="208">
        <v>0</v>
      </c>
      <c r="T139" s="20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149</v>
      </c>
      <c r="AT139" s="210" t="s">
        <v>145</v>
      </c>
      <c r="AU139" s="210" t="s">
        <v>86</v>
      </c>
      <c r="AY139" s="14" t="s">
        <v>143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84</v>
      </c>
      <c r="BK139" s="211">
        <f>ROUND(I139*H139,2)</f>
        <v>0</v>
      </c>
      <c r="BL139" s="14" t="s">
        <v>149</v>
      </c>
      <c r="BM139" s="210" t="s">
        <v>210</v>
      </c>
    </row>
    <row r="140" s="2" customFormat="1">
      <c r="A140" s="35"/>
      <c r="B140" s="36"/>
      <c r="C140" s="37"/>
      <c r="D140" s="212" t="s">
        <v>151</v>
      </c>
      <c r="E140" s="37"/>
      <c r="F140" s="213" t="s">
        <v>211</v>
      </c>
      <c r="G140" s="37"/>
      <c r="H140" s="37"/>
      <c r="I140" s="214"/>
      <c r="J140" s="37"/>
      <c r="K140" s="37"/>
      <c r="L140" s="41"/>
      <c r="M140" s="215"/>
      <c r="N140" s="216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151</v>
      </c>
      <c r="AU140" s="14" t="s">
        <v>86</v>
      </c>
    </row>
    <row r="141" s="12" customFormat="1" ht="22.8" customHeight="1">
      <c r="A141" s="12"/>
      <c r="B141" s="182"/>
      <c r="C141" s="183"/>
      <c r="D141" s="184" t="s">
        <v>75</v>
      </c>
      <c r="E141" s="196" t="s">
        <v>149</v>
      </c>
      <c r="F141" s="196" t="s">
        <v>212</v>
      </c>
      <c r="G141" s="183"/>
      <c r="H141" s="183"/>
      <c r="I141" s="186"/>
      <c r="J141" s="197">
        <f>BK141</f>
        <v>0</v>
      </c>
      <c r="K141" s="183"/>
      <c r="L141" s="188"/>
      <c r="M141" s="189"/>
      <c r="N141" s="190"/>
      <c r="O141" s="190"/>
      <c r="P141" s="191">
        <f>SUM(P142:P143)</f>
        <v>0</v>
      </c>
      <c r="Q141" s="190"/>
      <c r="R141" s="191">
        <f>SUM(R142:R143)</f>
        <v>0</v>
      </c>
      <c r="S141" s="190"/>
      <c r="T141" s="192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3" t="s">
        <v>84</v>
      </c>
      <c r="AT141" s="194" t="s">
        <v>75</v>
      </c>
      <c r="AU141" s="194" t="s">
        <v>84</v>
      </c>
      <c r="AY141" s="193" t="s">
        <v>143</v>
      </c>
      <c r="BK141" s="195">
        <f>SUM(BK142:BK143)</f>
        <v>0</v>
      </c>
    </row>
    <row r="142" s="2" customFormat="1" ht="33" customHeight="1">
      <c r="A142" s="35"/>
      <c r="B142" s="36"/>
      <c r="C142" s="198" t="s">
        <v>213</v>
      </c>
      <c r="D142" s="198" t="s">
        <v>145</v>
      </c>
      <c r="E142" s="199" t="s">
        <v>214</v>
      </c>
      <c r="F142" s="200" t="s">
        <v>215</v>
      </c>
      <c r="G142" s="201" t="s">
        <v>155</v>
      </c>
      <c r="H142" s="202">
        <v>1.728</v>
      </c>
      <c r="I142" s="203"/>
      <c r="J142" s="204">
        <f>ROUND(I142*H142,2)</f>
        <v>0</v>
      </c>
      <c r="K142" s="205"/>
      <c r="L142" s="41"/>
      <c r="M142" s="206" t="s">
        <v>19</v>
      </c>
      <c r="N142" s="207" t="s">
        <v>47</v>
      </c>
      <c r="O142" s="81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149</v>
      </c>
      <c r="AT142" s="210" t="s">
        <v>145</v>
      </c>
      <c r="AU142" s="210" t="s">
        <v>86</v>
      </c>
      <c r="AY142" s="14" t="s">
        <v>143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84</v>
      </c>
      <c r="BK142" s="211">
        <f>ROUND(I142*H142,2)</f>
        <v>0</v>
      </c>
      <c r="BL142" s="14" t="s">
        <v>149</v>
      </c>
      <c r="BM142" s="210" t="s">
        <v>216</v>
      </c>
    </row>
    <row r="143" s="2" customFormat="1">
      <c r="A143" s="35"/>
      <c r="B143" s="36"/>
      <c r="C143" s="37"/>
      <c r="D143" s="212" t="s">
        <v>151</v>
      </c>
      <c r="E143" s="37"/>
      <c r="F143" s="213" t="s">
        <v>217</v>
      </c>
      <c r="G143" s="37"/>
      <c r="H143" s="37"/>
      <c r="I143" s="214"/>
      <c r="J143" s="37"/>
      <c r="K143" s="37"/>
      <c r="L143" s="41"/>
      <c r="M143" s="215"/>
      <c r="N143" s="216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151</v>
      </c>
      <c r="AU143" s="14" t="s">
        <v>86</v>
      </c>
    </row>
    <row r="144" s="12" customFormat="1" ht="22.8" customHeight="1">
      <c r="A144" s="12"/>
      <c r="B144" s="182"/>
      <c r="C144" s="183"/>
      <c r="D144" s="184" t="s">
        <v>75</v>
      </c>
      <c r="E144" s="196" t="s">
        <v>173</v>
      </c>
      <c r="F144" s="196" t="s">
        <v>218</v>
      </c>
      <c r="G144" s="183"/>
      <c r="H144" s="183"/>
      <c r="I144" s="186"/>
      <c r="J144" s="197">
        <f>BK144</f>
        <v>0</v>
      </c>
      <c r="K144" s="183"/>
      <c r="L144" s="188"/>
      <c r="M144" s="189"/>
      <c r="N144" s="190"/>
      <c r="O144" s="190"/>
      <c r="P144" s="191">
        <f>SUM(P145:P167)</f>
        <v>0</v>
      </c>
      <c r="Q144" s="190"/>
      <c r="R144" s="191">
        <f>SUM(R145:R167)</f>
        <v>11.824047549999998</v>
      </c>
      <c r="S144" s="190"/>
      <c r="T144" s="192">
        <f>SUM(T145:T167)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3" t="s">
        <v>84</v>
      </c>
      <c r="AT144" s="194" t="s">
        <v>75</v>
      </c>
      <c r="AU144" s="194" t="s">
        <v>84</v>
      </c>
      <c r="AY144" s="193" t="s">
        <v>143</v>
      </c>
      <c r="BK144" s="195">
        <f>SUM(BK145:BK167)</f>
        <v>0</v>
      </c>
    </row>
    <row r="145" s="2" customFormat="1" ht="24.15" customHeight="1">
      <c r="A145" s="35"/>
      <c r="B145" s="36"/>
      <c r="C145" s="198" t="s">
        <v>219</v>
      </c>
      <c r="D145" s="198" t="s">
        <v>145</v>
      </c>
      <c r="E145" s="199" t="s">
        <v>220</v>
      </c>
      <c r="F145" s="200" t="s">
        <v>221</v>
      </c>
      <c r="G145" s="201" t="s">
        <v>148</v>
      </c>
      <c r="H145" s="202">
        <v>3.5840000000000001</v>
      </c>
      <c r="I145" s="203"/>
      <c r="J145" s="204">
        <f>ROUND(I145*H145,2)</f>
        <v>0</v>
      </c>
      <c r="K145" s="205"/>
      <c r="L145" s="41"/>
      <c r="M145" s="206" t="s">
        <v>19</v>
      </c>
      <c r="N145" s="207" t="s">
        <v>47</v>
      </c>
      <c r="O145" s="81"/>
      <c r="P145" s="208">
        <f>O145*H145</f>
        <v>0</v>
      </c>
      <c r="Q145" s="208">
        <v>0.0040000000000000001</v>
      </c>
      <c r="R145" s="208">
        <f>Q145*H145</f>
        <v>0.014336</v>
      </c>
      <c r="S145" s="208">
        <v>0</v>
      </c>
      <c r="T145" s="20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149</v>
      </c>
      <c r="AT145" s="210" t="s">
        <v>145</v>
      </c>
      <c r="AU145" s="210" t="s">
        <v>86</v>
      </c>
      <c r="AY145" s="14" t="s">
        <v>143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84</v>
      </c>
      <c r="BK145" s="211">
        <f>ROUND(I145*H145,2)</f>
        <v>0</v>
      </c>
      <c r="BL145" s="14" t="s">
        <v>149</v>
      </c>
      <c r="BM145" s="210" t="s">
        <v>222</v>
      </c>
    </row>
    <row r="146" s="2" customFormat="1">
      <c r="A146" s="35"/>
      <c r="B146" s="36"/>
      <c r="C146" s="37"/>
      <c r="D146" s="212" t="s">
        <v>151</v>
      </c>
      <c r="E146" s="37"/>
      <c r="F146" s="213" t="s">
        <v>223</v>
      </c>
      <c r="G146" s="37"/>
      <c r="H146" s="37"/>
      <c r="I146" s="214"/>
      <c r="J146" s="37"/>
      <c r="K146" s="37"/>
      <c r="L146" s="41"/>
      <c r="M146" s="215"/>
      <c r="N146" s="216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151</v>
      </c>
      <c r="AU146" s="14" t="s">
        <v>86</v>
      </c>
    </row>
    <row r="147" s="2" customFormat="1" ht="24.15" customHeight="1">
      <c r="A147" s="35"/>
      <c r="B147" s="36"/>
      <c r="C147" s="198" t="s">
        <v>224</v>
      </c>
      <c r="D147" s="198" t="s">
        <v>145</v>
      </c>
      <c r="E147" s="199" t="s">
        <v>225</v>
      </c>
      <c r="F147" s="200" t="s">
        <v>226</v>
      </c>
      <c r="G147" s="201" t="s">
        <v>148</v>
      </c>
      <c r="H147" s="202">
        <v>89.634</v>
      </c>
      <c r="I147" s="203"/>
      <c r="J147" s="204">
        <f>ROUND(I147*H147,2)</f>
        <v>0</v>
      </c>
      <c r="K147" s="205"/>
      <c r="L147" s="41"/>
      <c r="M147" s="206" t="s">
        <v>19</v>
      </c>
      <c r="N147" s="207" t="s">
        <v>47</v>
      </c>
      <c r="O147" s="81"/>
      <c r="P147" s="208">
        <f>O147*H147</f>
        <v>0</v>
      </c>
      <c r="Q147" s="208">
        <v>0.00025999999999999998</v>
      </c>
      <c r="R147" s="208">
        <f>Q147*H147</f>
        <v>0.023304839999999997</v>
      </c>
      <c r="S147" s="208">
        <v>0</v>
      </c>
      <c r="T147" s="20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149</v>
      </c>
      <c r="AT147" s="210" t="s">
        <v>145</v>
      </c>
      <c r="AU147" s="210" t="s">
        <v>86</v>
      </c>
      <c r="AY147" s="14" t="s">
        <v>143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84</v>
      </c>
      <c r="BK147" s="211">
        <f>ROUND(I147*H147,2)</f>
        <v>0</v>
      </c>
      <c r="BL147" s="14" t="s">
        <v>149</v>
      </c>
      <c r="BM147" s="210" t="s">
        <v>227</v>
      </c>
    </row>
    <row r="148" s="2" customFormat="1">
      <c r="A148" s="35"/>
      <c r="B148" s="36"/>
      <c r="C148" s="37"/>
      <c r="D148" s="212" t="s">
        <v>151</v>
      </c>
      <c r="E148" s="37"/>
      <c r="F148" s="213" t="s">
        <v>228</v>
      </c>
      <c r="G148" s="37"/>
      <c r="H148" s="37"/>
      <c r="I148" s="214"/>
      <c r="J148" s="37"/>
      <c r="K148" s="37"/>
      <c r="L148" s="41"/>
      <c r="M148" s="215"/>
      <c r="N148" s="216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151</v>
      </c>
      <c r="AU148" s="14" t="s">
        <v>86</v>
      </c>
    </row>
    <row r="149" s="2" customFormat="1" ht="24.15" customHeight="1">
      <c r="A149" s="35"/>
      <c r="B149" s="36"/>
      <c r="C149" s="198" t="s">
        <v>229</v>
      </c>
      <c r="D149" s="198" t="s">
        <v>145</v>
      </c>
      <c r="E149" s="199" t="s">
        <v>230</v>
      </c>
      <c r="F149" s="200" t="s">
        <v>231</v>
      </c>
      <c r="G149" s="201" t="s">
        <v>148</v>
      </c>
      <c r="H149" s="202">
        <v>57.064999999999998</v>
      </c>
      <c r="I149" s="203"/>
      <c r="J149" s="204">
        <f>ROUND(I149*H149,2)</f>
        <v>0</v>
      </c>
      <c r="K149" s="205"/>
      <c r="L149" s="41"/>
      <c r="M149" s="206" t="s">
        <v>19</v>
      </c>
      <c r="N149" s="207" t="s">
        <v>47</v>
      </c>
      <c r="O149" s="81"/>
      <c r="P149" s="208">
        <f>O149*H149</f>
        <v>0</v>
      </c>
      <c r="Q149" s="208">
        <v>0.0040000000000000001</v>
      </c>
      <c r="R149" s="208">
        <f>Q149*H149</f>
        <v>0.22825999999999999</v>
      </c>
      <c r="S149" s="208">
        <v>0</v>
      </c>
      <c r="T149" s="20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149</v>
      </c>
      <c r="AT149" s="210" t="s">
        <v>145</v>
      </c>
      <c r="AU149" s="210" t="s">
        <v>86</v>
      </c>
      <c r="AY149" s="14" t="s">
        <v>143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84</v>
      </c>
      <c r="BK149" s="211">
        <f>ROUND(I149*H149,2)</f>
        <v>0</v>
      </c>
      <c r="BL149" s="14" t="s">
        <v>149</v>
      </c>
      <c r="BM149" s="210" t="s">
        <v>232</v>
      </c>
    </row>
    <row r="150" s="2" customFormat="1">
      <c r="A150" s="35"/>
      <c r="B150" s="36"/>
      <c r="C150" s="37"/>
      <c r="D150" s="212" t="s">
        <v>151</v>
      </c>
      <c r="E150" s="37"/>
      <c r="F150" s="213" t="s">
        <v>233</v>
      </c>
      <c r="G150" s="37"/>
      <c r="H150" s="37"/>
      <c r="I150" s="214"/>
      <c r="J150" s="37"/>
      <c r="K150" s="37"/>
      <c r="L150" s="41"/>
      <c r="M150" s="215"/>
      <c r="N150" s="216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151</v>
      </c>
      <c r="AU150" s="14" t="s">
        <v>86</v>
      </c>
    </row>
    <row r="151" s="2" customFormat="1" ht="24.15" customHeight="1">
      <c r="A151" s="35"/>
      <c r="B151" s="36"/>
      <c r="C151" s="198" t="s">
        <v>234</v>
      </c>
      <c r="D151" s="198" t="s">
        <v>145</v>
      </c>
      <c r="E151" s="199" t="s">
        <v>235</v>
      </c>
      <c r="F151" s="200" t="s">
        <v>236</v>
      </c>
      <c r="G151" s="201" t="s">
        <v>148</v>
      </c>
      <c r="H151" s="202">
        <v>2.0840000000000001</v>
      </c>
      <c r="I151" s="203"/>
      <c r="J151" s="204">
        <f>ROUND(I151*H151,2)</f>
        <v>0</v>
      </c>
      <c r="K151" s="205"/>
      <c r="L151" s="41"/>
      <c r="M151" s="206" t="s">
        <v>19</v>
      </c>
      <c r="N151" s="207" t="s">
        <v>47</v>
      </c>
      <c r="O151" s="81"/>
      <c r="P151" s="208">
        <f>O151*H151</f>
        <v>0</v>
      </c>
      <c r="Q151" s="208">
        <v>0.037999999999999999</v>
      </c>
      <c r="R151" s="208">
        <f>Q151*H151</f>
        <v>0.079191999999999999</v>
      </c>
      <c r="S151" s="208">
        <v>0</v>
      </c>
      <c r="T151" s="20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149</v>
      </c>
      <c r="AT151" s="210" t="s">
        <v>145</v>
      </c>
      <c r="AU151" s="210" t="s">
        <v>86</v>
      </c>
      <c r="AY151" s="14" t="s">
        <v>143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84</v>
      </c>
      <c r="BK151" s="211">
        <f>ROUND(I151*H151,2)</f>
        <v>0</v>
      </c>
      <c r="BL151" s="14" t="s">
        <v>149</v>
      </c>
      <c r="BM151" s="210" t="s">
        <v>237</v>
      </c>
    </row>
    <row r="152" s="2" customFormat="1">
      <c r="A152" s="35"/>
      <c r="B152" s="36"/>
      <c r="C152" s="37"/>
      <c r="D152" s="212" t="s">
        <v>151</v>
      </c>
      <c r="E152" s="37"/>
      <c r="F152" s="213" t="s">
        <v>238</v>
      </c>
      <c r="G152" s="37"/>
      <c r="H152" s="37"/>
      <c r="I152" s="214"/>
      <c r="J152" s="37"/>
      <c r="K152" s="37"/>
      <c r="L152" s="41"/>
      <c r="M152" s="215"/>
      <c r="N152" s="216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151</v>
      </c>
      <c r="AU152" s="14" t="s">
        <v>86</v>
      </c>
    </row>
    <row r="153" s="2" customFormat="1" ht="37.8" customHeight="1">
      <c r="A153" s="35"/>
      <c r="B153" s="36"/>
      <c r="C153" s="198" t="s">
        <v>239</v>
      </c>
      <c r="D153" s="198" t="s">
        <v>145</v>
      </c>
      <c r="E153" s="199" t="s">
        <v>240</v>
      </c>
      <c r="F153" s="200" t="s">
        <v>241</v>
      </c>
      <c r="G153" s="201" t="s">
        <v>148</v>
      </c>
      <c r="H153" s="202">
        <v>79.426000000000002</v>
      </c>
      <c r="I153" s="203"/>
      <c r="J153" s="204">
        <f>ROUND(I153*H153,2)</f>
        <v>0</v>
      </c>
      <c r="K153" s="205"/>
      <c r="L153" s="41"/>
      <c r="M153" s="206" t="s">
        <v>19</v>
      </c>
      <c r="N153" s="207" t="s">
        <v>47</v>
      </c>
      <c r="O153" s="81"/>
      <c r="P153" s="208">
        <f>O153*H153</f>
        <v>0</v>
      </c>
      <c r="Q153" s="208">
        <v>0.0051999999999999998</v>
      </c>
      <c r="R153" s="208">
        <f>Q153*H153</f>
        <v>0.41301519999999997</v>
      </c>
      <c r="S153" s="208">
        <v>0</v>
      </c>
      <c r="T153" s="20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149</v>
      </c>
      <c r="AT153" s="210" t="s">
        <v>145</v>
      </c>
      <c r="AU153" s="210" t="s">
        <v>86</v>
      </c>
      <c r="AY153" s="14" t="s">
        <v>143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84</v>
      </c>
      <c r="BK153" s="211">
        <f>ROUND(I153*H153,2)</f>
        <v>0</v>
      </c>
      <c r="BL153" s="14" t="s">
        <v>149</v>
      </c>
      <c r="BM153" s="210" t="s">
        <v>242</v>
      </c>
    </row>
    <row r="154" s="2" customFormat="1">
      <c r="A154" s="35"/>
      <c r="B154" s="36"/>
      <c r="C154" s="37"/>
      <c r="D154" s="212" t="s">
        <v>151</v>
      </c>
      <c r="E154" s="37"/>
      <c r="F154" s="213" t="s">
        <v>243</v>
      </c>
      <c r="G154" s="37"/>
      <c r="H154" s="37"/>
      <c r="I154" s="214"/>
      <c r="J154" s="37"/>
      <c r="K154" s="37"/>
      <c r="L154" s="41"/>
      <c r="M154" s="215"/>
      <c r="N154" s="216"/>
      <c r="O154" s="81"/>
      <c r="P154" s="81"/>
      <c r="Q154" s="81"/>
      <c r="R154" s="81"/>
      <c r="S154" s="81"/>
      <c r="T154" s="82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151</v>
      </c>
      <c r="AU154" s="14" t="s">
        <v>86</v>
      </c>
    </row>
    <row r="155" s="2" customFormat="1" ht="33" customHeight="1">
      <c r="A155" s="35"/>
      <c r="B155" s="36"/>
      <c r="C155" s="198" t="s">
        <v>244</v>
      </c>
      <c r="D155" s="198" t="s">
        <v>145</v>
      </c>
      <c r="E155" s="199" t="s">
        <v>245</v>
      </c>
      <c r="F155" s="200" t="s">
        <v>246</v>
      </c>
      <c r="G155" s="201" t="s">
        <v>148</v>
      </c>
      <c r="H155" s="202">
        <v>32.835000000000001</v>
      </c>
      <c r="I155" s="203"/>
      <c r="J155" s="204">
        <f>ROUND(I155*H155,2)</f>
        <v>0</v>
      </c>
      <c r="K155" s="205"/>
      <c r="L155" s="41"/>
      <c r="M155" s="206" t="s">
        <v>19</v>
      </c>
      <c r="N155" s="207" t="s">
        <v>47</v>
      </c>
      <c r="O155" s="81"/>
      <c r="P155" s="208">
        <f>O155*H155</f>
        <v>0</v>
      </c>
      <c r="Q155" s="208">
        <v>0.0043800000000000002</v>
      </c>
      <c r="R155" s="208">
        <f>Q155*H155</f>
        <v>0.14381730000000001</v>
      </c>
      <c r="S155" s="208">
        <v>0</v>
      </c>
      <c r="T155" s="20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149</v>
      </c>
      <c r="AT155" s="210" t="s">
        <v>145</v>
      </c>
      <c r="AU155" s="210" t="s">
        <v>86</v>
      </c>
      <c r="AY155" s="14" t="s">
        <v>143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84</v>
      </c>
      <c r="BK155" s="211">
        <f>ROUND(I155*H155,2)</f>
        <v>0</v>
      </c>
      <c r="BL155" s="14" t="s">
        <v>149</v>
      </c>
      <c r="BM155" s="210" t="s">
        <v>247</v>
      </c>
    </row>
    <row r="156" s="2" customFormat="1">
      <c r="A156" s="35"/>
      <c r="B156" s="36"/>
      <c r="C156" s="37"/>
      <c r="D156" s="212" t="s">
        <v>151</v>
      </c>
      <c r="E156" s="37"/>
      <c r="F156" s="213" t="s">
        <v>248</v>
      </c>
      <c r="G156" s="37"/>
      <c r="H156" s="37"/>
      <c r="I156" s="214"/>
      <c r="J156" s="37"/>
      <c r="K156" s="37"/>
      <c r="L156" s="41"/>
      <c r="M156" s="215"/>
      <c r="N156" s="216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151</v>
      </c>
      <c r="AU156" s="14" t="s">
        <v>86</v>
      </c>
    </row>
    <row r="157" s="2" customFormat="1" ht="37.8" customHeight="1">
      <c r="A157" s="35"/>
      <c r="B157" s="36"/>
      <c r="C157" s="198" t="s">
        <v>7</v>
      </c>
      <c r="D157" s="198" t="s">
        <v>145</v>
      </c>
      <c r="E157" s="199" t="s">
        <v>249</v>
      </c>
      <c r="F157" s="200" t="s">
        <v>250</v>
      </c>
      <c r="G157" s="201" t="s">
        <v>155</v>
      </c>
      <c r="H157" s="202">
        <v>1.728</v>
      </c>
      <c r="I157" s="203"/>
      <c r="J157" s="204">
        <f>ROUND(I157*H157,2)</f>
        <v>0</v>
      </c>
      <c r="K157" s="205"/>
      <c r="L157" s="41"/>
      <c r="M157" s="206" t="s">
        <v>19</v>
      </c>
      <c r="N157" s="207" t="s">
        <v>47</v>
      </c>
      <c r="O157" s="81"/>
      <c r="P157" s="208">
        <f>O157*H157</f>
        <v>0</v>
      </c>
      <c r="Q157" s="208">
        <v>2.3010199999999998</v>
      </c>
      <c r="R157" s="208">
        <f>Q157*H157</f>
        <v>3.9761625599999997</v>
      </c>
      <c r="S157" s="208">
        <v>0</v>
      </c>
      <c r="T157" s="20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149</v>
      </c>
      <c r="AT157" s="210" t="s">
        <v>145</v>
      </c>
      <c r="AU157" s="210" t="s">
        <v>86</v>
      </c>
      <c r="AY157" s="14" t="s">
        <v>143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84</v>
      </c>
      <c r="BK157" s="211">
        <f>ROUND(I157*H157,2)</f>
        <v>0</v>
      </c>
      <c r="BL157" s="14" t="s">
        <v>149</v>
      </c>
      <c r="BM157" s="210" t="s">
        <v>251</v>
      </c>
    </row>
    <row r="158" s="2" customFormat="1">
      <c r="A158" s="35"/>
      <c r="B158" s="36"/>
      <c r="C158" s="37"/>
      <c r="D158" s="212" t="s">
        <v>151</v>
      </c>
      <c r="E158" s="37"/>
      <c r="F158" s="213" t="s">
        <v>252</v>
      </c>
      <c r="G158" s="37"/>
      <c r="H158" s="37"/>
      <c r="I158" s="214"/>
      <c r="J158" s="37"/>
      <c r="K158" s="37"/>
      <c r="L158" s="41"/>
      <c r="M158" s="215"/>
      <c r="N158" s="216"/>
      <c r="O158" s="81"/>
      <c r="P158" s="81"/>
      <c r="Q158" s="81"/>
      <c r="R158" s="81"/>
      <c r="S158" s="81"/>
      <c r="T158" s="82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151</v>
      </c>
      <c r="AU158" s="14" t="s">
        <v>86</v>
      </c>
    </row>
    <row r="159" s="2" customFormat="1" ht="37.8" customHeight="1">
      <c r="A159" s="35"/>
      <c r="B159" s="36"/>
      <c r="C159" s="198" t="s">
        <v>253</v>
      </c>
      <c r="D159" s="198" t="s">
        <v>145</v>
      </c>
      <c r="E159" s="199" t="s">
        <v>249</v>
      </c>
      <c r="F159" s="200" t="s">
        <v>250</v>
      </c>
      <c r="G159" s="201" t="s">
        <v>155</v>
      </c>
      <c r="H159" s="202">
        <v>2.5920000000000001</v>
      </c>
      <c r="I159" s="203"/>
      <c r="J159" s="204">
        <f>ROUND(I159*H159,2)</f>
        <v>0</v>
      </c>
      <c r="K159" s="205"/>
      <c r="L159" s="41"/>
      <c r="M159" s="206" t="s">
        <v>19</v>
      </c>
      <c r="N159" s="207" t="s">
        <v>47</v>
      </c>
      <c r="O159" s="81"/>
      <c r="P159" s="208">
        <f>O159*H159</f>
        <v>0</v>
      </c>
      <c r="Q159" s="208">
        <v>2.3010199999999998</v>
      </c>
      <c r="R159" s="208">
        <f>Q159*H159</f>
        <v>5.96424384</v>
      </c>
      <c r="S159" s="208">
        <v>0</v>
      </c>
      <c r="T159" s="20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149</v>
      </c>
      <c r="AT159" s="210" t="s">
        <v>145</v>
      </c>
      <c r="AU159" s="210" t="s">
        <v>86</v>
      </c>
      <c r="AY159" s="14" t="s">
        <v>143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84</v>
      </c>
      <c r="BK159" s="211">
        <f>ROUND(I159*H159,2)</f>
        <v>0</v>
      </c>
      <c r="BL159" s="14" t="s">
        <v>149</v>
      </c>
      <c r="BM159" s="210" t="s">
        <v>254</v>
      </c>
    </row>
    <row r="160" s="2" customFormat="1">
      <c r="A160" s="35"/>
      <c r="B160" s="36"/>
      <c r="C160" s="37"/>
      <c r="D160" s="212" t="s">
        <v>151</v>
      </c>
      <c r="E160" s="37"/>
      <c r="F160" s="213" t="s">
        <v>252</v>
      </c>
      <c r="G160" s="37"/>
      <c r="H160" s="37"/>
      <c r="I160" s="214"/>
      <c r="J160" s="37"/>
      <c r="K160" s="37"/>
      <c r="L160" s="41"/>
      <c r="M160" s="215"/>
      <c r="N160" s="216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151</v>
      </c>
      <c r="AU160" s="14" t="s">
        <v>86</v>
      </c>
    </row>
    <row r="161" s="2" customFormat="1" ht="21.75" customHeight="1">
      <c r="A161" s="35"/>
      <c r="B161" s="36"/>
      <c r="C161" s="198" t="s">
        <v>255</v>
      </c>
      <c r="D161" s="198" t="s">
        <v>145</v>
      </c>
      <c r="E161" s="199" t="s">
        <v>256</v>
      </c>
      <c r="F161" s="200" t="s">
        <v>257</v>
      </c>
      <c r="G161" s="201" t="s">
        <v>170</v>
      </c>
      <c r="H161" s="202">
        <v>0.153</v>
      </c>
      <c r="I161" s="203"/>
      <c r="J161" s="204">
        <f>ROUND(I161*H161,2)</f>
        <v>0</v>
      </c>
      <c r="K161" s="205"/>
      <c r="L161" s="41"/>
      <c r="M161" s="206" t="s">
        <v>19</v>
      </c>
      <c r="N161" s="207" t="s">
        <v>47</v>
      </c>
      <c r="O161" s="81"/>
      <c r="P161" s="208">
        <f>O161*H161</f>
        <v>0</v>
      </c>
      <c r="Q161" s="208">
        <v>1.06277</v>
      </c>
      <c r="R161" s="208">
        <f>Q161*H161</f>
        <v>0.16260380999999999</v>
      </c>
      <c r="S161" s="208">
        <v>0</v>
      </c>
      <c r="T161" s="20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149</v>
      </c>
      <c r="AT161" s="210" t="s">
        <v>145</v>
      </c>
      <c r="AU161" s="210" t="s">
        <v>86</v>
      </c>
      <c r="AY161" s="14" t="s">
        <v>143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84</v>
      </c>
      <c r="BK161" s="211">
        <f>ROUND(I161*H161,2)</f>
        <v>0</v>
      </c>
      <c r="BL161" s="14" t="s">
        <v>149</v>
      </c>
      <c r="BM161" s="210" t="s">
        <v>258</v>
      </c>
    </row>
    <row r="162" s="2" customFormat="1">
      <c r="A162" s="35"/>
      <c r="B162" s="36"/>
      <c r="C162" s="37"/>
      <c r="D162" s="212" t="s">
        <v>151</v>
      </c>
      <c r="E162" s="37"/>
      <c r="F162" s="213" t="s">
        <v>259</v>
      </c>
      <c r="G162" s="37"/>
      <c r="H162" s="37"/>
      <c r="I162" s="214"/>
      <c r="J162" s="37"/>
      <c r="K162" s="37"/>
      <c r="L162" s="41"/>
      <c r="M162" s="215"/>
      <c r="N162" s="216"/>
      <c r="O162" s="81"/>
      <c r="P162" s="81"/>
      <c r="Q162" s="81"/>
      <c r="R162" s="81"/>
      <c r="S162" s="81"/>
      <c r="T162" s="82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151</v>
      </c>
      <c r="AU162" s="14" t="s">
        <v>86</v>
      </c>
    </row>
    <row r="163" s="2" customFormat="1" ht="55.5" customHeight="1">
      <c r="A163" s="35"/>
      <c r="B163" s="36"/>
      <c r="C163" s="198" t="s">
        <v>260</v>
      </c>
      <c r="D163" s="198" t="s">
        <v>145</v>
      </c>
      <c r="E163" s="199" t="s">
        <v>261</v>
      </c>
      <c r="F163" s="200" t="s">
        <v>262</v>
      </c>
      <c r="G163" s="201" t="s">
        <v>148</v>
      </c>
      <c r="H163" s="202">
        <v>28.800000000000001</v>
      </c>
      <c r="I163" s="203"/>
      <c r="J163" s="204">
        <f>ROUND(I163*H163,2)</f>
        <v>0</v>
      </c>
      <c r="K163" s="205"/>
      <c r="L163" s="41"/>
      <c r="M163" s="206" t="s">
        <v>19</v>
      </c>
      <c r="N163" s="207" t="s">
        <v>47</v>
      </c>
      <c r="O163" s="81"/>
      <c r="P163" s="208">
        <f>O163*H163</f>
        <v>0</v>
      </c>
      <c r="Q163" s="208">
        <v>0.026339999999999999</v>
      </c>
      <c r="R163" s="208">
        <f>Q163*H163</f>
        <v>0.75859199999999993</v>
      </c>
      <c r="S163" s="208">
        <v>0</v>
      </c>
      <c r="T163" s="20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149</v>
      </c>
      <c r="AT163" s="210" t="s">
        <v>145</v>
      </c>
      <c r="AU163" s="210" t="s">
        <v>86</v>
      </c>
      <c r="AY163" s="14" t="s">
        <v>143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84</v>
      </c>
      <c r="BK163" s="211">
        <f>ROUND(I163*H163,2)</f>
        <v>0</v>
      </c>
      <c r="BL163" s="14" t="s">
        <v>149</v>
      </c>
      <c r="BM163" s="210" t="s">
        <v>263</v>
      </c>
    </row>
    <row r="164" s="2" customFormat="1">
      <c r="A164" s="35"/>
      <c r="B164" s="36"/>
      <c r="C164" s="37"/>
      <c r="D164" s="212" t="s">
        <v>151</v>
      </c>
      <c r="E164" s="37"/>
      <c r="F164" s="213" t="s">
        <v>264</v>
      </c>
      <c r="G164" s="37"/>
      <c r="H164" s="37"/>
      <c r="I164" s="214"/>
      <c r="J164" s="37"/>
      <c r="K164" s="37"/>
      <c r="L164" s="41"/>
      <c r="M164" s="215"/>
      <c r="N164" s="216"/>
      <c r="O164" s="81"/>
      <c r="P164" s="81"/>
      <c r="Q164" s="81"/>
      <c r="R164" s="81"/>
      <c r="S164" s="81"/>
      <c r="T164" s="82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151</v>
      </c>
      <c r="AU164" s="14" t="s">
        <v>86</v>
      </c>
    </row>
    <row r="165" s="2" customFormat="1" ht="37.8" customHeight="1">
      <c r="A165" s="35"/>
      <c r="B165" s="36"/>
      <c r="C165" s="198" t="s">
        <v>265</v>
      </c>
      <c r="D165" s="198" t="s">
        <v>145</v>
      </c>
      <c r="E165" s="199" t="s">
        <v>266</v>
      </c>
      <c r="F165" s="200" t="s">
        <v>267</v>
      </c>
      <c r="G165" s="201" t="s">
        <v>268</v>
      </c>
      <c r="H165" s="202">
        <v>2</v>
      </c>
      <c r="I165" s="203"/>
      <c r="J165" s="204">
        <f>ROUND(I165*H165,2)</f>
        <v>0</v>
      </c>
      <c r="K165" s="205"/>
      <c r="L165" s="41"/>
      <c r="M165" s="206" t="s">
        <v>19</v>
      </c>
      <c r="N165" s="207" t="s">
        <v>47</v>
      </c>
      <c r="O165" s="81"/>
      <c r="P165" s="208">
        <f>O165*H165</f>
        <v>0</v>
      </c>
      <c r="Q165" s="208">
        <v>0.017770000000000001</v>
      </c>
      <c r="R165" s="208">
        <f>Q165*H165</f>
        <v>0.035540000000000002</v>
      </c>
      <c r="S165" s="208">
        <v>0</v>
      </c>
      <c r="T165" s="20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149</v>
      </c>
      <c r="AT165" s="210" t="s">
        <v>145</v>
      </c>
      <c r="AU165" s="210" t="s">
        <v>86</v>
      </c>
      <c r="AY165" s="14" t="s">
        <v>143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84</v>
      </c>
      <c r="BK165" s="211">
        <f>ROUND(I165*H165,2)</f>
        <v>0</v>
      </c>
      <c r="BL165" s="14" t="s">
        <v>149</v>
      </c>
      <c r="BM165" s="210" t="s">
        <v>269</v>
      </c>
    </row>
    <row r="166" s="2" customFormat="1">
      <c r="A166" s="35"/>
      <c r="B166" s="36"/>
      <c r="C166" s="37"/>
      <c r="D166" s="212" t="s">
        <v>151</v>
      </c>
      <c r="E166" s="37"/>
      <c r="F166" s="213" t="s">
        <v>270</v>
      </c>
      <c r="G166" s="37"/>
      <c r="H166" s="37"/>
      <c r="I166" s="214"/>
      <c r="J166" s="37"/>
      <c r="K166" s="37"/>
      <c r="L166" s="41"/>
      <c r="M166" s="215"/>
      <c r="N166" s="216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151</v>
      </c>
      <c r="AU166" s="14" t="s">
        <v>86</v>
      </c>
    </row>
    <row r="167" s="2" customFormat="1" ht="24.15" customHeight="1">
      <c r="A167" s="35"/>
      <c r="B167" s="36"/>
      <c r="C167" s="217" t="s">
        <v>271</v>
      </c>
      <c r="D167" s="217" t="s">
        <v>184</v>
      </c>
      <c r="E167" s="218" t="s">
        <v>272</v>
      </c>
      <c r="F167" s="219" t="s">
        <v>273</v>
      </c>
      <c r="G167" s="220" t="s">
        <v>268</v>
      </c>
      <c r="H167" s="221">
        <v>2</v>
      </c>
      <c r="I167" s="222"/>
      <c r="J167" s="223">
        <f>ROUND(I167*H167,2)</f>
        <v>0</v>
      </c>
      <c r="K167" s="224"/>
      <c r="L167" s="225"/>
      <c r="M167" s="226" t="s">
        <v>19</v>
      </c>
      <c r="N167" s="227" t="s">
        <v>47</v>
      </c>
      <c r="O167" s="81"/>
      <c r="P167" s="208">
        <f>O167*H167</f>
        <v>0</v>
      </c>
      <c r="Q167" s="208">
        <v>0.012489999999999999</v>
      </c>
      <c r="R167" s="208">
        <f>Q167*H167</f>
        <v>0.024979999999999999</v>
      </c>
      <c r="S167" s="208">
        <v>0</v>
      </c>
      <c r="T167" s="20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183</v>
      </c>
      <c r="AT167" s="210" t="s">
        <v>184</v>
      </c>
      <c r="AU167" s="210" t="s">
        <v>86</v>
      </c>
      <c r="AY167" s="14" t="s">
        <v>143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84</v>
      </c>
      <c r="BK167" s="211">
        <f>ROUND(I167*H167,2)</f>
        <v>0</v>
      </c>
      <c r="BL167" s="14" t="s">
        <v>149</v>
      </c>
      <c r="BM167" s="210" t="s">
        <v>274</v>
      </c>
    </row>
    <row r="168" s="12" customFormat="1" ht="22.8" customHeight="1">
      <c r="A168" s="12"/>
      <c r="B168" s="182"/>
      <c r="C168" s="183"/>
      <c r="D168" s="184" t="s">
        <v>75</v>
      </c>
      <c r="E168" s="196" t="s">
        <v>183</v>
      </c>
      <c r="F168" s="196" t="s">
        <v>275</v>
      </c>
      <c r="G168" s="183"/>
      <c r="H168" s="183"/>
      <c r="I168" s="186"/>
      <c r="J168" s="197">
        <f>BK168</f>
        <v>0</v>
      </c>
      <c r="K168" s="183"/>
      <c r="L168" s="188"/>
      <c r="M168" s="189"/>
      <c r="N168" s="190"/>
      <c r="O168" s="190"/>
      <c r="P168" s="191">
        <f>SUM(P169:P172)</f>
        <v>0</v>
      </c>
      <c r="Q168" s="190"/>
      <c r="R168" s="191">
        <f>SUM(R169:R172)</f>
        <v>0.0027599999999999999</v>
      </c>
      <c r="S168" s="190"/>
      <c r="T168" s="192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3" t="s">
        <v>84</v>
      </c>
      <c r="AT168" s="194" t="s">
        <v>75</v>
      </c>
      <c r="AU168" s="194" t="s">
        <v>84</v>
      </c>
      <c r="AY168" s="193" t="s">
        <v>143</v>
      </c>
      <c r="BK168" s="195">
        <f>SUM(BK169:BK172)</f>
        <v>0</v>
      </c>
    </row>
    <row r="169" s="2" customFormat="1" ht="37.8" customHeight="1">
      <c r="A169" s="35"/>
      <c r="B169" s="36"/>
      <c r="C169" s="198" t="s">
        <v>276</v>
      </c>
      <c r="D169" s="198" t="s">
        <v>145</v>
      </c>
      <c r="E169" s="199" t="s">
        <v>277</v>
      </c>
      <c r="F169" s="200" t="s">
        <v>278</v>
      </c>
      <c r="G169" s="201" t="s">
        <v>268</v>
      </c>
      <c r="H169" s="202">
        <v>2</v>
      </c>
      <c r="I169" s="203"/>
      <c r="J169" s="204">
        <f>ROUND(I169*H169,2)</f>
        <v>0</v>
      </c>
      <c r="K169" s="205"/>
      <c r="L169" s="41"/>
      <c r="M169" s="206" t="s">
        <v>19</v>
      </c>
      <c r="N169" s="207" t="s">
        <v>47</v>
      </c>
      <c r="O169" s="81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149</v>
      </c>
      <c r="AT169" s="210" t="s">
        <v>145</v>
      </c>
      <c r="AU169" s="210" t="s">
        <v>86</v>
      </c>
      <c r="AY169" s="14" t="s">
        <v>143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84</v>
      </c>
      <c r="BK169" s="211">
        <f>ROUND(I169*H169,2)</f>
        <v>0</v>
      </c>
      <c r="BL169" s="14" t="s">
        <v>149</v>
      </c>
      <c r="BM169" s="210" t="s">
        <v>279</v>
      </c>
    </row>
    <row r="170" s="2" customFormat="1">
      <c r="A170" s="35"/>
      <c r="B170" s="36"/>
      <c r="C170" s="37"/>
      <c r="D170" s="212" t="s">
        <v>151</v>
      </c>
      <c r="E170" s="37"/>
      <c r="F170" s="213" t="s">
        <v>280</v>
      </c>
      <c r="G170" s="37"/>
      <c r="H170" s="37"/>
      <c r="I170" s="214"/>
      <c r="J170" s="37"/>
      <c r="K170" s="37"/>
      <c r="L170" s="41"/>
      <c r="M170" s="215"/>
      <c r="N170" s="216"/>
      <c r="O170" s="81"/>
      <c r="P170" s="81"/>
      <c r="Q170" s="81"/>
      <c r="R170" s="81"/>
      <c r="S170" s="81"/>
      <c r="T170" s="82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151</v>
      </c>
      <c r="AU170" s="14" t="s">
        <v>86</v>
      </c>
    </row>
    <row r="171" s="2" customFormat="1" ht="16.5" customHeight="1">
      <c r="A171" s="35"/>
      <c r="B171" s="36"/>
      <c r="C171" s="217" t="s">
        <v>281</v>
      </c>
      <c r="D171" s="217" t="s">
        <v>184</v>
      </c>
      <c r="E171" s="218" t="s">
        <v>282</v>
      </c>
      <c r="F171" s="219" t="s">
        <v>283</v>
      </c>
      <c r="G171" s="220" t="s">
        <v>268</v>
      </c>
      <c r="H171" s="221">
        <v>1</v>
      </c>
      <c r="I171" s="222"/>
      <c r="J171" s="223">
        <f>ROUND(I171*H171,2)</f>
        <v>0</v>
      </c>
      <c r="K171" s="224"/>
      <c r="L171" s="225"/>
      <c r="M171" s="226" t="s">
        <v>19</v>
      </c>
      <c r="N171" s="227" t="s">
        <v>47</v>
      </c>
      <c r="O171" s="81"/>
      <c r="P171" s="208">
        <f>O171*H171</f>
        <v>0</v>
      </c>
      <c r="Q171" s="208">
        <v>0.0014599999999999999</v>
      </c>
      <c r="R171" s="208">
        <f>Q171*H171</f>
        <v>0.0014599999999999999</v>
      </c>
      <c r="S171" s="208">
        <v>0</v>
      </c>
      <c r="T171" s="20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183</v>
      </c>
      <c r="AT171" s="210" t="s">
        <v>184</v>
      </c>
      <c r="AU171" s="210" t="s">
        <v>86</v>
      </c>
      <c r="AY171" s="14" t="s">
        <v>143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84</v>
      </c>
      <c r="BK171" s="211">
        <f>ROUND(I171*H171,2)</f>
        <v>0</v>
      </c>
      <c r="BL171" s="14" t="s">
        <v>149</v>
      </c>
      <c r="BM171" s="210" t="s">
        <v>284</v>
      </c>
    </row>
    <row r="172" s="2" customFormat="1" ht="21.75" customHeight="1">
      <c r="A172" s="35"/>
      <c r="B172" s="36"/>
      <c r="C172" s="217" t="s">
        <v>285</v>
      </c>
      <c r="D172" s="217" t="s">
        <v>184</v>
      </c>
      <c r="E172" s="218" t="s">
        <v>286</v>
      </c>
      <c r="F172" s="219" t="s">
        <v>287</v>
      </c>
      <c r="G172" s="220" t="s">
        <v>268</v>
      </c>
      <c r="H172" s="221">
        <v>1</v>
      </c>
      <c r="I172" s="222"/>
      <c r="J172" s="223">
        <f>ROUND(I172*H172,2)</f>
        <v>0</v>
      </c>
      <c r="K172" s="224"/>
      <c r="L172" s="225"/>
      <c r="M172" s="226" t="s">
        <v>19</v>
      </c>
      <c r="N172" s="227" t="s">
        <v>47</v>
      </c>
      <c r="O172" s="81"/>
      <c r="P172" s="208">
        <f>O172*H172</f>
        <v>0</v>
      </c>
      <c r="Q172" s="208">
        <v>0.0012999999999999999</v>
      </c>
      <c r="R172" s="208">
        <f>Q172*H172</f>
        <v>0.0012999999999999999</v>
      </c>
      <c r="S172" s="208">
        <v>0</v>
      </c>
      <c r="T172" s="20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183</v>
      </c>
      <c r="AT172" s="210" t="s">
        <v>184</v>
      </c>
      <c r="AU172" s="210" t="s">
        <v>86</v>
      </c>
      <c r="AY172" s="14" t="s">
        <v>143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84</v>
      </c>
      <c r="BK172" s="211">
        <f>ROUND(I172*H172,2)</f>
        <v>0</v>
      </c>
      <c r="BL172" s="14" t="s">
        <v>149</v>
      </c>
      <c r="BM172" s="210" t="s">
        <v>288</v>
      </c>
    </row>
    <row r="173" s="12" customFormat="1" ht="22.8" customHeight="1">
      <c r="A173" s="12"/>
      <c r="B173" s="182"/>
      <c r="C173" s="183"/>
      <c r="D173" s="184" t="s">
        <v>75</v>
      </c>
      <c r="E173" s="196" t="s">
        <v>188</v>
      </c>
      <c r="F173" s="196" t="s">
        <v>289</v>
      </c>
      <c r="G173" s="183"/>
      <c r="H173" s="183"/>
      <c r="I173" s="186"/>
      <c r="J173" s="197">
        <f>BK173</f>
        <v>0</v>
      </c>
      <c r="K173" s="183"/>
      <c r="L173" s="188"/>
      <c r="M173" s="189"/>
      <c r="N173" s="190"/>
      <c r="O173" s="190"/>
      <c r="P173" s="191">
        <f>SUM(P174:P210)</f>
        <v>0</v>
      </c>
      <c r="Q173" s="190"/>
      <c r="R173" s="191">
        <f>SUM(R174:R210)</f>
        <v>0.0031476999999999998</v>
      </c>
      <c r="S173" s="190"/>
      <c r="T173" s="192">
        <f>SUM(T174:T210)</f>
        <v>15.555378000000001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3" t="s">
        <v>84</v>
      </c>
      <c r="AT173" s="194" t="s">
        <v>75</v>
      </c>
      <c r="AU173" s="194" t="s">
        <v>84</v>
      </c>
      <c r="AY173" s="193" t="s">
        <v>143</v>
      </c>
      <c r="BK173" s="195">
        <f>SUM(BK174:BK210)</f>
        <v>0</v>
      </c>
    </row>
    <row r="174" s="2" customFormat="1" ht="44.25" customHeight="1">
      <c r="A174" s="35"/>
      <c r="B174" s="36"/>
      <c r="C174" s="198" t="s">
        <v>290</v>
      </c>
      <c r="D174" s="198" t="s">
        <v>145</v>
      </c>
      <c r="E174" s="199" t="s">
        <v>291</v>
      </c>
      <c r="F174" s="200" t="s">
        <v>292</v>
      </c>
      <c r="G174" s="201" t="s">
        <v>268</v>
      </c>
      <c r="H174" s="202">
        <v>1</v>
      </c>
      <c r="I174" s="203"/>
      <c r="J174" s="204">
        <f>ROUND(I174*H174,2)</f>
        <v>0</v>
      </c>
      <c r="K174" s="205"/>
      <c r="L174" s="41"/>
      <c r="M174" s="206" t="s">
        <v>19</v>
      </c>
      <c r="N174" s="207" t="s">
        <v>47</v>
      </c>
      <c r="O174" s="81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0" t="s">
        <v>149</v>
      </c>
      <c r="AT174" s="210" t="s">
        <v>145</v>
      </c>
      <c r="AU174" s="210" t="s">
        <v>86</v>
      </c>
      <c r="AY174" s="14" t="s">
        <v>143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84</v>
      </c>
      <c r="BK174" s="211">
        <f>ROUND(I174*H174,2)</f>
        <v>0</v>
      </c>
      <c r="BL174" s="14" t="s">
        <v>149</v>
      </c>
      <c r="BM174" s="210" t="s">
        <v>293</v>
      </c>
    </row>
    <row r="175" s="2" customFormat="1">
      <c r="A175" s="35"/>
      <c r="B175" s="36"/>
      <c r="C175" s="37"/>
      <c r="D175" s="212" t="s">
        <v>151</v>
      </c>
      <c r="E175" s="37"/>
      <c r="F175" s="213" t="s">
        <v>294</v>
      </c>
      <c r="G175" s="37"/>
      <c r="H175" s="37"/>
      <c r="I175" s="214"/>
      <c r="J175" s="37"/>
      <c r="K175" s="37"/>
      <c r="L175" s="41"/>
      <c r="M175" s="215"/>
      <c r="N175" s="216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151</v>
      </c>
      <c r="AU175" s="14" t="s">
        <v>86</v>
      </c>
    </row>
    <row r="176" s="2" customFormat="1" ht="55.5" customHeight="1">
      <c r="A176" s="35"/>
      <c r="B176" s="36"/>
      <c r="C176" s="198" t="s">
        <v>295</v>
      </c>
      <c r="D176" s="198" t="s">
        <v>145</v>
      </c>
      <c r="E176" s="199" t="s">
        <v>296</v>
      </c>
      <c r="F176" s="200" t="s">
        <v>297</v>
      </c>
      <c r="G176" s="201" t="s">
        <v>268</v>
      </c>
      <c r="H176" s="202">
        <v>20</v>
      </c>
      <c r="I176" s="203"/>
      <c r="J176" s="204">
        <f>ROUND(I176*H176,2)</f>
        <v>0</v>
      </c>
      <c r="K176" s="205"/>
      <c r="L176" s="41"/>
      <c r="M176" s="206" t="s">
        <v>19</v>
      </c>
      <c r="N176" s="207" t="s">
        <v>47</v>
      </c>
      <c r="O176" s="81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0" t="s">
        <v>149</v>
      </c>
      <c r="AT176" s="210" t="s">
        <v>145</v>
      </c>
      <c r="AU176" s="210" t="s">
        <v>86</v>
      </c>
      <c r="AY176" s="14" t="s">
        <v>143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84</v>
      </c>
      <c r="BK176" s="211">
        <f>ROUND(I176*H176,2)</f>
        <v>0</v>
      </c>
      <c r="BL176" s="14" t="s">
        <v>149</v>
      </c>
      <c r="BM176" s="210" t="s">
        <v>298</v>
      </c>
    </row>
    <row r="177" s="2" customFormat="1">
      <c r="A177" s="35"/>
      <c r="B177" s="36"/>
      <c r="C177" s="37"/>
      <c r="D177" s="212" t="s">
        <v>151</v>
      </c>
      <c r="E177" s="37"/>
      <c r="F177" s="213" t="s">
        <v>299</v>
      </c>
      <c r="G177" s="37"/>
      <c r="H177" s="37"/>
      <c r="I177" s="214"/>
      <c r="J177" s="37"/>
      <c r="K177" s="37"/>
      <c r="L177" s="41"/>
      <c r="M177" s="215"/>
      <c r="N177" s="216"/>
      <c r="O177" s="81"/>
      <c r="P177" s="81"/>
      <c r="Q177" s="81"/>
      <c r="R177" s="81"/>
      <c r="S177" s="81"/>
      <c r="T177" s="82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151</v>
      </c>
      <c r="AU177" s="14" t="s">
        <v>86</v>
      </c>
    </row>
    <row r="178" s="2" customFormat="1" ht="44.25" customHeight="1">
      <c r="A178" s="35"/>
      <c r="B178" s="36"/>
      <c r="C178" s="198" t="s">
        <v>300</v>
      </c>
      <c r="D178" s="198" t="s">
        <v>145</v>
      </c>
      <c r="E178" s="199" t="s">
        <v>301</v>
      </c>
      <c r="F178" s="200" t="s">
        <v>302</v>
      </c>
      <c r="G178" s="201" t="s">
        <v>268</v>
      </c>
      <c r="H178" s="202">
        <v>1</v>
      </c>
      <c r="I178" s="203"/>
      <c r="J178" s="204">
        <f>ROUND(I178*H178,2)</f>
        <v>0</v>
      </c>
      <c r="K178" s="205"/>
      <c r="L178" s="41"/>
      <c r="M178" s="206" t="s">
        <v>19</v>
      </c>
      <c r="N178" s="207" t="s">
        <v>47</v>
      </c>
      <c r="O178" s="81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0" t="s">
        <v>149</v>
      </c>
      <c r="AT178" s="210" t="s">
        <v>145</v>
      </c>
      <c r="AU178" s="210" t="s">
        <v>86</v>
      </c>
      <c r="AY178" s="14" t="s">
        <v>143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84</v>
      </c>
      <c r="BK178" s="211">
        <f>ROUND(I178*H178,2)</f>
        <v>0</v>
      </c>
      <c r="BL178" s="14" t="s">
        <v>149</v>
      </c>
      <c r="BM178" s="210" t="s">
        <v>303</v>
      </c>
    </row>
    <row r="179" s="2" customFormat="1">
      <c r="A179" s="35"/>
      <c r="B179" s="36"/>
      <c r="C179" s="37"/>
      <c r="D179" s="212" t="s">
        <v>151</v>
      </c>
      <c r="E179" s="37"/>
      <c r="F179" s="213" t="s">
        <v>304</v>
      </c>
      <c r="G179" s="37"/>
      <c r="H179" s="37"/>
      <c r="I179" s="214"/>
      <c r="J179" s="37"/>
      <c r="K179" s="37"/>
      <c r="L179" s="41"/>
      <c r="M179" s="215"/>
      <c r="N179" s="216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151</v>
      </c>
      <c r="AU179" s="14" t="s">
        <v>86</v>
      </c>
    </row>
    <row r="180" s="2" customFormat="1" ht="37.8" customHeight="1">
      <c r="A180" s="35"/>
      <c r="B180" s="36"/>
      <c r="C180" s="198" t="s">
        <v>305</v>
      </c>
      <c r="D180" s="198" t="s">
        <v>145</v>
      </c>
      <c r="E180" s="199" t="s">
        <v>306</v>
      </c>
      <c r="F180" s="200" t="s">
        <v>307</v>
      </c>
      <c r="G180" s="201" t="s">
        <v>148</v>
      </c>
      <c r="H180" s="202">
        <v>34.329999999999998</v>
      </c>
      <c r="I180" s="203"/>
      <c r="J180" s="204">
        <f>ROUND(I180*H180,2)</f>
        <v>0</v>
      </c>
      <c r="K180" s="205"/>
      <c r="L180" s="41"/>
      <c r="M180" s="206" t="s">
        <v>19</v>
      </c>
      <c r="N180" s="207" t="s">
        <v>47</v>
      </c>
      <c r="O180" s="81"/>
      <c r="P180" s="208">
        <f>O180*H180</f>
        <v>0</v>
      </c>
      <c r="Q180" s="208">
        <v>4.0000000000000003E-05</v>
      </c>
      <c r="R180" s="208">
        <f>Q180*H180</f>
        <v>0.0013732</v>
      </c>
      <c r="S180" s="208">
        <v>0</v>
      </c>
      <c r="T180" s="20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0" t="s">
        <v>149</v>
      </c>
      <c r="AT180" s="210" t="s">
        <v>145</v>
      </c>
      <c r="AU180" s="210" t="s">
        <v>86</v>
      </c>
      <c r="AY180" s="14" t="s">
        <v>143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84</v>
      </c>
      <c r="BK180" s="211">
        <f>ROUND(I180*H180,2)</f>
        <v>0</v>
      </c>
      <c r="BL180" s="14" t="s">
        <v>149</v>
      </c>
      <c r="BM180" s="210" t="s">
        <v>308</v>
      </c>
    </row>
    <row r="181" s="2" customFormat="1">
      <c r="A181" s="35"/>
      <c r="B181" s="36"/>
      <c r="C181" s="37"/>
      <c r="D181" s="212" t="s">
        <v>151</v>
      </c>
      <c r="E181" s="37"/>
      <c r="F181" s="213" t="s">
        <v>309</v>
      </c>
      <c r="G181" s="37"/>
      <c r="H181" s="37"/>
      <c r="I181" s="214"/>
      <c r="J181" s="37"/>
      <c r="K181" s="37"/>
      <c r="L181" s="41"/>
      <c r="M181" s="215"/>
      <c r="N181" s="216"/>
      <c r="O181" s="81"/>
      <c r="P181" s="81"/>
      <c r="Q181" s="81"/>
      <c r="R181" s="81"/>
      <c r="S181" s="81"/>
      <c r="T181" s="82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151</v>
      </c>
      <c r="AU181" s="14" t="s">
        <v>86</v>
      </c>
    </row>
    <row r="182" s="2" customFormat="1" ht="24.15" customHeight="1">
      <c r="A182" s="35"/>
      <c r="B182" s="36"/>
      <c r="C182" s="198" t="s">
        <v>310</v>
      </c>
      <c r="D182" s="198" t="s">
        <v>145</v>
      </c>
      <c r="E182" s="199" t="s">
        <v>311</v>
      </c>
      <c r="F182" s="200" t="s">
        <v>312</v>
      </c>
      <c r="G182" s="201" t="s">
        <v>148</v>
      </c>
      <c r="H182" s="202">
        <v>17.809999999999999</v>
      </c>
      <c r="I182" s="203"/>
      <c r="J182" s="204">
        <f>ROUND(I182*H182,2)</f>
        <v>0</v>
      </c>
      <c r="K182" s="205"/>
      <c r="L182" s="41"/>
      <c r="M182" s="206" t="s">
        <v>19</v>
      </c>
      <c r="N182" s="207" t="s">
        <v>47</v>
      </c>
      <c r="O182" s="81"/>
      <c r="P182" s="208">
        <f>O182*H182</f>
        <v>0</v>
      </c>
      <c r="Q182" s="208">
        <v>0</v>
      </c>
      <c r="R182" s="208">
        <f>Q182*H182</f>
        <v>0</v>
      </c>
      <c r="S182" s="208">
        <v>0.18099999999999999</v>
      </c>
      <c r="T182" s="209">
        <f>S182*H182</f>
        <v>3.2236099999999999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0" t="s">
        <v>149</v>
      </c>
      <c r="AT182" s="210" t="s">
        <v>145</v>
      </c>
      <c r="AU182" s="210" t="s">
        <v>86</v>
      </c>
      <c r="AY182" s="14" t="s">
        <v>143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4" t="s">
        <v>84</v>
      </c>
      <c r="BK182" s="211">
        <f>ROUND(I182*H182,2)</f>
        <v>0</v>
      </c>
      <c r="BL182" s="14" t="s">
        <v>149</v>
      </c>
      <c r="BM182" s="210" t="s">
        <v>313</v>
      </c>
    </row>
    <row r="183" s="2" customFormat="1">
      <c r="A183" s="35"/>
      <c r="B183" s="36"/>
      <c r="C183" s="37"/>
      <c r="D183" s="212" t="s">
        <v>151</v>
      </c>
      <c r="E183" s="37"/>
      <c r="F183" s="213" t="s">
        <v>314</v>
      </c>
      <c r="G183" s="37"/>
      <c r="H183" s="37"/>
      <c r="I183" s="214"/>
      <c r="J183" s="37"/>
      <c r="K183" s="37"/>
      <c r="L183" s="41"/>
      <c r="M183" s="215"/>
      <c r="N183" s="216"/>
      <c r="O183" s="81"/>
      <c r="P183" s="81"/>
      <c r="Q183" s="81"/>
      <c r="R183" s="81"/>
      <c r="S183" s="81"/>
      <c r="T183" s="82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151</v>
      </c>
      <c r="AU183" s="14" t="s">
        <v>86</v>
      </c>
    </row>
    <row r="184" s="2" customFormat="1" ht="24.15" customHeight="1">
      <c r="A184" s="35"/>
      <c r="B184" s="36"/>
      <c r="C184" s="198" t="s">
        <v>315</v>
      </c>
      <c r="D184" s="198" t="s">
        <v>145</v>
      </c>
      <c r="E184" s="199" t="s">
        <v>316</v>
      </c>
      <c r="F184" s="200" t="s">
        <v>317</v>
      </c>
      <c r="G184" s="201" t="s">
        <v>148</v>
      </c>
      <c r="H184" s="202">
        <v>14.550000000000001</v>
      </c>
      <c r="I184" s="203"/>
      <c r="J184" s="204">
        <f>ROUND(I184*H184,2)</f>
        <v>0</v>
      </c>
      <c r="K184" s="205"/>
      <c r="L184" s="41"/>
      <c r="M184" s="206" t="s">
        <v>19</v>
      </c>
      <c r="N184" s="207" t="s">
        <v>47</v>
      </c>
      <c r="O184" s="81"/>
      <c r="P184" s="208">
        <f>O184*H184</f>
        <v>0</v>
      </c>
      <c r="Q184" s="208">
        <v>0</v>
      </c>
      <c r="R184" s="208">
        <f>Q184*H184</f>
        <v>0</v>
      </c>
      <c r="S184" s="208">
        <v>0.12</v>
      </c>
      <c r="T184" s="209">
        <f>S184*H184</f>
        <v>1.746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0" t="s">
        <v>149</v>
      </c>
      <c r="AT184" s="210" t="s">
        <v>145</v>
      </c>
      <c r="AU184" s="210" t="s">
        <v>86</v>
      </c>
      <c r="AY184" s="14" t="s">
        <v>143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4" t="s">
        <v>84</v>
      </c>
      <c r="BK184" s="211">
        <f>ROUND(I184*H184,2)</f>
        <v>0</v>
      </c>
      <c r="BL184" s="14" t="s">
        <v>149</v>
      </c>
      <c r="BM184" s="210" t="s">
        <v>318</v>
      </c>
    </row>
    <row r="185" s="2" customFormat="1" ht="24.15" customHeight="1">
      <c r="A185" s="35"/>
      <c r="B185" s="36"/>
      <c r="C185" s="198" t="s">
        <v>319</v>
      </c>
      <c r="D185" s="198" t="s">
        <v>145</v>
      </c>
      <c r="E185" s="199" t="s">
        <v>320</v>
      </c>
      <c r="F185" s="200" t="s">
        <v>321</v>
      </c>
      <c r="G185" s="201" t="s">
        <v>155</v>
      </c>
      <c r="H185" s="202">
        <v>1.728</v>
      </c>
      <c r="I185" s="203"/>
      <c r="J185" s="204">
        <f>ROUND(I185*H185,2)</f>
        <v>0</v>
      </c>
      <c r="K185" s="205"/>
      <c r="L185" s="41"/>
      <c r="M185" s="206" t="s">
        <v>19</v>
      </c>
      <c r="N185" s="207" t="s">
        <v>47</v>
      </c>
      <c r="O185" s="81"/>
      <c r="P185" s="208">
        <f>O185*H185</f>
        <v>0</v>
      </c>
      <c r="Q185" s="208">
        <v>0</v>
      </c>
      <c r="R185" s="208">
        <f>Q185*H185</f>
        <v>0</v>
      </c>
      <c r="S185" s="208">
        <v>2.2000000000000002</v>
      </c>
      <c r="T185" s="209">
        <f>S185*H185</f>
        <v>3.8016000000000001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0" t="s">
        <v>149</v>
      </c>
      <c r="AT185" s="210" t="s">
        <v>145</v>
      </c>
      <c r="AU185" s="210" t="s">
        <v>86</v>
      </c>
      <c r="AY185" s="14" t="s">
        <v>143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84</v>
      </c>
      <c r="BK185" s="211">
        <f>ROUND(I185*H185,2)</f>
        <v>0</v>
      </c>
      <c r="BL185" s="14" t="s">
        <v>149</v>
      </c>
      <c r="BM185" s="210" t="s">
        <v>322</v>
      </c>
    </row>
    <row r="186" s="2" customFormat="1">
      <c r="A186" s="35"/>
      <c r="B186" s="36"/>
      <c r="C186" s="37"/>
      <c r="D186" s="212" t="s">
        <v>151</v>
      </c>
      <c r="E186" s="37"/>
      <c r="F186" s="213" t="s">
        <v>323</v>
      </c>
      <c r="G186" s="37"/>
      <c r="H186" s="37"/>
      <c r="I186" s="214"/>
      <c r="J186" s="37"/>
      <c r="K186" s="37"/>
      <c r="L186" s="41"/>
      <c r="M186" s="215"/>
      <c r="N186" s="216"/>
      <c r="O186" s="81"/>
      <c r="P186" s="81"/>
      <c r="Q186" s="81"/>
      <c r="R186" s="81"/>
      <c r="S186" s="81"/>
      <c r="T186" s="82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151</v>
      </c>
      <c r="AU186" s="14" t="s">
        <v>86</v>
      </c>
    </row>
    <row r="187" s="2" customFormat="1" ht="24.15" customHeight="1">
      <c r="A187" s="35"/>
      <c r="B187" s="36"/>
      <c r="C187" s="198" t="s">
        <v>324</v>
      </c>
      <c r="D187" s="198" t="s">
        <v>145</v>
      </c>
      <c r="E187" s="199" t="s">
        <v>325</v>
      </c>
      <c r="F187" s="200" t="s">
        <v>326</v>
      </c>
      <c r="G187" s="201" t="s">
        <v>155</v>
      </c>
      <c r="H187" s="202">
        <v>2.5920000000000001</v>
      </c>
      <c r="I187" s="203"/>
      <c r="J187" s="204">
        <f>ROUND(I187*H187,2)</f>
        <v>0</v>
      </c>
      <c r="K187" s="205"/>
      <c r="L187" s="41"/>
      <c r="M187" s="206" t="s">
        <v>19</v>
      </c>
      <c r="N187" s="207" t="s">
        <v>47</v>
      </c>
      <c r="O187" s="81"/>
      <c r="P187" s="208">
        <f>O187*H187</f>
        <v>0</v>
      </c>
      <c r="Q187" s="208">
        <v>0</v>
      </c>
      <c r="R187" s="208">
        <f>Q187*H187</f>
        <v>0</v>
      </c>
      <c r="S187" s="208">
        <v>2.2000000000000002</v>
      </c>
      <c r="T187" s="209">
        <f>S187*H187</f>
        <v>5.7024000000000008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0" t="s">
        <v>149</v>
      </c>
      <c r="AT187" s="210" t="s">
        <v>145</v>
      </c>
      <c r="AU187" s="210" t="s">
        <v>86</v>
      </c>
      <c r="AY187" s="14" t="s">
        <v>143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4" t="s">
        <v>84</v>
      </c>
      <c r="BK187" s="211">
        <f>ROUND(I187*H187,2)</f>
        <v>0</v>
      </c>
      <c r="BL187" s="14" t="s">
        <v>149</v>
      </c>
      <c r="BM187" s="210" t="s">
        <v>327</v>
      </c>
    </row>
    <row r="188" s="2" customFormat="1">
      <c r="A188" s="35"/>
      <c r="B188" s="36"/>
      <c r="C188" s="37"/>
      <c r="D188" s="212" t="s">
        <v>151</v>
      </c>
      <c r="E188" s="37"/>
      <c r="F188" s="213" t="s">
        <v>328</v>
      </c>
      <c r="G188" s="37"/>
      <c r="H188" s="37"/>
      <c r="I188" s="214"/>
      <c r="J188" s="37"/>
      <c r="K188" s="37"/>
      <c r="L188" s="41"/>
      <c r="M188" s="215"/>
      <c r="N188" s="216"/>
      <c r="O188" s="81"/>
      <c r="P188" s="81"/>
      <c r="Q188" s="81"/>
      <c r="R188" s="81"/>
      <c r="S188" s="81"/>
      <c r="T188" s="82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151</v>
      </c>
      <c r="AU188" s="14" t="s">
        <v>86</v>
      </c>
    </row>
    <row r="189" s="2" customFormat="1" ht="37.8" customHeight="1">
      <c r="A189" s="35"/>
      <c r="B189" s="36"/>
      <c r="C189" s="198" t="s">
        <v>329</v>
      </c>
      <c r="D189" s="198" t="s">
        <v>145</v>
      </c>
      <c r="E189" s="199" t="s">
        <v>330</v>
      </c>
      <c r="F189" s="200" t="s">
        <v>331</v>
      </c>
      <c r="G189" s="201" t="s">
        <v>155</v>
      </c>
      <c r="H189" s="202">
        <v>2.5920000000000001</v>
      </c>
      <c r="I189" s="203"/>
      <c r="J189" s="204">
        <f>ROUND(I189*H189,2)</f>
        <v>0</v>
      </c>
      <c r="K189" s="205"/>
      <c r="L189" s="41"/>
      <c r="M189" s="206" t="s">
        <v>19</v>
      </c>
      <c r="N189" s="207" t="s">
        <v>47</v>
      </c>
      <c r="O189" s="81"/>
      <c r="P189" s="208">
        <f>O189*H189</f>
        <v>0</v>
      </c>
      <c r="Q189" s="208">
        <v>0</v>
      </c>
      <c r="R189" s="208">
        <f>Q189*H189</f>
        <v>0</v>
      </c>
      <c r="S189" s="208">
        <v>0.029000000000000001</v>
      </c>
      <c r="T189" s="209">
        <f>S189*H189</f>
        <v>0.075168000000000013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0" t="s">
        <v>149</v>
      </c>
      <c r="AT189" s="210" t="s">
        <v>145</v>
      </c>
      <c r="AU189" s="210" t="s">
        <v>86</v>
      </c>
      <c r="AY189" s="14" t="s">
        <v>143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4" t="s">
        <v>84</v>
      </c>
      <c r="BK189" s="211">
        <f>ROUND(I189*H189,2)</f>
        <v>0</v>
      </c>
      <c r="BL189" s="14" t="s">
        <v>149</v>
      </c>
      <c r="BM189" s="210" t="s">
        <v>332</v>
      </c>
    </row>
    <row r="190" s="2" customFormat="1">
      <c r="A190" s="35"/>
      <c r="B190" s="36"/>
      <c r="C190" s="37"/>
      <c r="D190" s="212" t="s">
        <v>151</v>
      </c>
      <c r="E190" s="37"/>
      <c r="F190" s="213" t="s">
        <v>333</v>
      </c>
      <c r="G190" s="37"/>
      <c r="H190" s="37"/>
      <c r="I190" s="214"/>
      <c r="J190" s="37"/>
      <c r="K190" s="37"/>
      <c r="L190" s="41"/>
      <c r="M190" s="215"/>
      <c r="N190" s="216"/>
      <c r="O190" s="81"/>
      <c r="P190" s="81"/>
      <c r="Q190" s="81"/>
      <c r="R190" s="81"/>
      <c r="S190" s="81"/>
      <c r="T190" s="82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151</v>
      </c>
      <c r="AU190" s="14" t="s">
        <v>86</v>
      </c>
    </row>
    <row r="191" s="2" customFormat="1" ht="37.8" customHeight="1">
      <c r="A191" s="35"/>
      <c r="B191" s="36"/>
      <c r="C191" s="198" t="s">
        <v>334</v>
      </c>
      <c r="D191" s="198" t="s">
        <v>145</v>
      </c>
      <c r="E191" s="199" t="s">
        <v>335</v>
      </c>
      <c r="F191" s="200" t="s">
        <v>336</v>
      </c>
      <c r="G191" s="201" t="s">
        <v>148</v>
      </c>
      <c r="H191" s="202">
        <v>12</v>
      </c>
      <c r="I191" s="203"/>
      <c r="J191" s="204">
        <f>ROUND(I191*H191,2)</f>
        <v>0</v>
      </c>
      <c r="K191" s="205"/>
      <c r="L191" s="41"/>
      <c r="M191" s="206" t="s">
        <v>19</v>
      </c>
      <c r="N191" s="207" t="s">
        <v>47</v>
      </c>
      <c r="O191" s="81"/>
      <c r="P191" s="208">
        <f>O191*H191</f>
        <v>0</v>
      </c>
      <c r="Q191" s="208">
        <v>0</v>
      </c>
      <c r="R191" s="208">
        <f>Q191*H191</f>
        <v>0</v>
      </c>
      <c r="S191" s="208">
        <v>0.075999999999999998</v>
      </c>
      <c r="T191" s="209">
        <f>S191*H191</f>
        <v>0.91199999999999992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0" t="s">
        <v>149</v>
      </c>
      <c r="AT191" s="210" t="s">
        <v>145</v>
      </c>
      <c r="AU191" s="210" t="s">
        <v>86</v>
      </c>
      <c r="AY191" s="14" t="s">
        <v>143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4" t="s">
        <v>84</v>
      </c>
      <c r="BK191" s="211">
        <f>ROUND(I191*H191,2)</f>
        <v>0</v>
      </c>
      <c r="BL191" s="14" t="s">
        <v>149</v>
      </c>
      <c r="BM191" s="210" t="s">
        <v>337</v>
      </c>
    </row>
    <row r="192" s="2" customFormat="1">
      <c r="A192" s="35"/>
      <c r="B192" s="36"/>
      <c r="C192" s="37"/>
      <c r="D192" s="212" t="s">
        <v>151</v>
      </c>
      <c r="E192" s="37"/>
      <c r="F192" s="213" t="s">
        <v>338</v>
      </c>
      <c r="G192" s="37"/>
      <c r="H192" s="37"/>
      <c r="I192" s="214"/>
      <c r="J192" s="37"/>
      <c r="K192" s="37"/>
      <c r="L192" s="41"/>
      <c r="M192" s="215"/>
      <c r="N192" s="216"/>
      <c r="O192" s="81"/>
      <c r="P192" s="81"/>
      <c r="Q192" s="81"/>
      <c r="R192" s="81"/>
      <c r="S192" s="81"/>
      <c r="T192" s="82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151</v>
      </c>
      <c r="AU192" s="14" t="s">
        <v>86</v>
      </c>
    </row>
    <row r="193" s="2" customFormat="1" ht="37.8" customHeight="1">
      <c r="A193" s="35"/>
      <c r="B193" s="36"/>
      <c r="C193" s="198" t="s">
        <v>339</v>
      </c>
      <c r="D193" s="198" t="s">
        <v>145</v>
      </c>
      <c r="E193" s="199" t="s">
        <v>340</v>
      </c>
      <c r="F193" s="200" t="s">
        <v>341</v>
      </c>
      <c r="G193" s="201" t="s">
        <v>342</v>
      </c>
      <c r="H193" s="202">
        <v>6.5999999999999996</v>
      </c>
      <c r="I193" s="203"/>
      <c r="J193" s="204">
        <f>ROUND(I193*H193,2)</f>
        <v>0</v>
      </c>
      <c r="K193" s="205"/>
      <c r="L193" s="41"/>
      <c r="M193" s="206" t="s">
        <v>19</v>
      </c>
      <c r="N193" s="207" t="s">
        <v>47</v>
      </c>
      <c r="O193" s="81"/>
      <c r="P193" s="208">
        <f>O193*H193</f>
        <v>0</v>
      </c>
      <c r="Q193" s="208">
        <v>0</v>
      </c>
      <c r="R193" s="208">
        <f>Q193*H193</f>
        <v>0</v>
      </c>
      <c r="S193" s="208">
        <v>0.002</v>
      </c>
      <c r="T193" s="209">
        <f>S193*H193</f>
        <v>0.0132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0" t="s">
        <v>149</v>
      </c>
      <c r="AT193" s="210" t="s">
        <v>145</v>
      </c>
      <c r="AU193" s="210" t="s">
        <v>86</v>
      </c>
      <c r="AY193" s="14" t="s">
        <v>143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4" t="s">
        <v>84</v>
      </c>
      <c r="BK193" s="211">
        <f>ROUND(I193*H193,2)</f>
        <v>0</v>
      </c>
      <c r="BL193" s="14" t="s">
        <v>149</v>
      </c>
      <c r="BM193" s="210" t="s">
        <v>343</v>
      </c>
    </row>
    <row r="194" s="2" customFormat="1">
      <c r="A194" s="35"/>
      <c r="B194" s="36"/>
      <c r="C194" s="37"/>
      <c r="D194" s="212" t="s">
        <v>151</v>
      </c>
      <c r="E194" s="37"/>
      <c r="F194" s="213" t="s">
        <v>344</v>
      </c>
      <c r="G194" s="37"/>
      <c r="H194" s="37"/>
      <c r="I194" s="214"/>
      <c r="J194" s="37"/>
      <c r="K194" s="37"/>
      <c r="L194" s="41"/>
      <c r="M194" s="215"/>
      <c r="N194" s="216"/>
      <c r="O194" s="81"/>
      <c r="P194" s="81"/>
      <c r="Q194" s="81"/>
      <c r="R194" s="81"/>
      <c r="S194" s="81"/>
      <c r="T194" s="82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151</v>
      </c>
      <c r="AU194" s="14" t="s">
        <v>86</v>
      </c>
    </row>
    <row r="195" s="2" customFormat="1" ht="37.8" customHeight="1">
      <c r="A195" s="35"/>
      <c r="B195" s="36"/>
      <c r="C195" s="198" t="s">
        <v>345</v>
      </c>
      <c r="D195" s="198" t="s">
        <v>145</v>
      </c>
      <c r="E195" s="199" t="s">
        <v>346</v>
      </c>
      <c r="F195" s="200" t="s">
        <v>347</v>
      </c>
      <c r="G195" s="201" t="s">
        <v>342</v>
      </c>
      <c r="H195" s="202">
        <v>1.5</v>
      </c>
      <c r="I195" s="203"/>
      <c r="J195" s="204">
        <f>ROUND(I195*H195,2)</f>
        <v>0</v>
      </c>
      <c r="K195" s="205"/>
      <c r="L195" s="41"/>
      <c r="M195" s="206" t="s">
        <v>19</v>
      </c>
      <c r="N195" s="207" t="s">
        <v>47</v>
      </c>
      <c r="O195" s="81"/>
      <c r="P195" s="208">
        <f>O195*H195</f>
        <v>0</v>
      </c>
      <c r="Q195" s="208">
        <v>0</v>
      </c>
      <c r="R195" s="208">
        <f>Q195*H195</f>
        <v>0</v>
      </c>
      <c r="S195" s="208">
        <v>0.0060000000000000001</v>
      </c>
      <c r="T195" s="209">
        <f>S195*H195</f>
        <v>0.0090000000000000011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0" t="s">
        <v>149</v>
      </c>
      <c r="AT195" s="210" t="s">
        <v>145</v>
      </c>
      <c r="AU195" s="210" t="s">
        <v>86</v>
      </c>
      <c r="AY195" s="14" t="s">
        <v>143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4" t="s">
        <v>84</v>
      </c>
      <c r="BK195" s="211">
        <f>ROUND(I195*H195,2)</f>
        <v>0</v>
      </c>
      <c r="BL195" s="14" t="s">
        <v>149</v>
      </c>
      <c r="BM195" s="210" t="s">
        <v>348</v>
      </c>
    </row>
    <row r="196" s="2" customFormat="1">
      <c r="A196" s="35"/>
      <c r="B196" s="36"/>
      <c r="C196" s="37"/>
      <c r="D196" s="212" t="s">
        <v>151</v>
      </c>
      <c r="E196" s="37"/>
      <c r="F196" s="213" t="s">
        <v>349</v>
      </c>
      <c r="G196" s="37"/>
      <c r="H196" s="37"/>
      <c r="I196" s="214"/>
      <c r="J196" s="37"/>
      <c r="K196" s="37"/>
      <c r="L196" s="41"/>
      <c r="M196" s="215"/>
      <c r="N196" s="216"/>
      <c r="O196" s="81"/>
      <c r="P196" s="81"/>
      <c r="Q196" s="81"/>
      <c r="R196" s="81"/>
      <c r="S196" s="81"/>
      <c r="T196" s="82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151</v>
      </c>
      <c r="AU196" s="14" t="s">
        <v>86</v>
      </c>
    </row>
    <row r="197" s="2" customFormat="1" ht="37.8" customHeight="1">
      <c r="A197" s="35"/>
      <c r="B197" s="36"/>
      <c r="C197" s="198" t="s">
        <v>350</v>
      </c>
      <c r="D197" s="198" t="s">
        <v>145</v>
      </c>
      <c r="E197" s="199" t="s">
        <v>351</v>
      </c>
      <c r="F197" s="200" t="s">
        <v>352</v>
      </c>
      <c r="G197" s="201" t="s">
        <v>342</v>
      </c>
      <c r="H197" s="202">
        <v>0.88</v>
      </c>
      <c r="I197" s="203"/>
      <c r="J197" s="204">
        <f>ROUND(I197*H197,2)</f>
        <v>0</v>
      </c>
      <c r="K197" s="205"/>
      <c r="L197" s="41"/>
      <c r="M197" s="206" t="s">
        <v>19</v>
      </c>
      <c r="N197" s="207" t="s">
        <v>47</v>
      </c>
      <c r="O197" s="81"/>
      <c r="P197" s="208">
        <f>O197*H197</f>
        <v>0</v>
      </c>
      <c r="Q197" s="208">
        <v>0</v>
      </c>
      <c r="R197" s="208">
        <f>Q197*H197</f>
        <v>0</v>
      </c>
      <c r="S197" s="208">
        <v>0.0089999999999999993</v>
      </c>
      <c r="T197" s="209">
        <f>S197*H197</f>
        <v>0.00792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0" t="s">
        <v>149</v>
      </c>
      <c r="AT197" s="210" t="s">
        <v>145</v>
      </c>
      <c r="AU197" s="210" t="s">
        <v>86</v>
      </c>
      <c r="AY197" s="14" t="s">
        <v>143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4" t="s">
        <v>84</v>
      </c>
      <c r="BK197" s="211">
        <f>ROUND(I197*H197,2)</f>
        <v>0</v>
      </c>
      <c r="BL197" s="14" t="s">
        <v>149</v>
      </c>
      <c r="BM197" s="210" t="s">
        <v>353</v>
      </c>
    </row>
    <row r="198" s="2" customFormat="1">
      <c r="A198" s="35"/>
      <c r="B198" s="36"/>
      <c r="C198" s="37"/>
      <c r="D198" s="212" t="s">
        <v>151</v>
      </c>
      <c r="E198" s="37"/>
      <c r="F198" s="213" t="s">
        <v>354</v>
      </c>
      <c r="G198" s="37"/>
      <c r="H198" s="37"/>
      <c r="I198" s="214"/>
      <c r="J198" s="37"/>
      <c r="K198" s="37"/>
      <c r="L198" s="41"/>
      <c r="M198" s="215"/>
      <c r="N198" s="216"/>
      <c r="O198" s="81"/>
      <c r="P198" s="81"/>
      <c r="Q198" s="81"/>
      <c r="R198" s="81"/>
      <c r="S198" s="81"/>
      <c r="T198" s="82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151</v>
      </c>
      <c r="AU198" s="14" t="s">
        <v>86</v>
      </c>
    </row>
    <row r="199" s="2" customFormat="1" ht="37.8" customHeight="1">
      <c r="A199" s="35"/>
      <c r="B199" s="36"/>
      <c r="C199" s="198" t="s">
        <v>355</v>
      </c>
      <c r="D199" s="198" t="s">
        <v>145</v>
      </c>
      <c r="E199" s="199" t="s">
        <v>356</v>
      </c>
      <c r="F199" s="200" t="s">
        <v>357</v>
      </c>
      <c r="G199" s="201" t="s">
        <v>342</v>
      </c>
      <c r="H199" s="202">
        <v>1.1200000000000001</v>
      </c>
      <c r="I199" s="203"/>
      <c r="J199" s="204">
        <f>ROUND(I199*H199,2)</f>
        <v>0</v>
      </c>
      <c r="K199" s="205"/>
      <c r="L199" s="41"/>
      <c r="M199" s="206" t="s">
        <v>19</v>
      </c>
      <c r="N199" s="207" t="s">
        <v>47</v>
      </c>
      <c r="O199" s="81"/>
      <c r="P199" s="208">
        <f>O199*H199</f>
        <v>0</v>
      </c>
      <c r="Q199" s="208">
        <v>0</v>
      </c>
      <c r="R199" s="208">
        <f>Q199*H199</f>
        <v>0</v>
      </c>
      <c r="S199" s="208">
        <v>0.012999999999999999</v>
      </c>
      <c r="T199" s="209">
        <f>S199*H199</f>
        <v>0.01456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0" t="s">
        <v>149</v>
      </c>
      <c r="AT199" s="210" t="s">
        <v>145</v>
      </c>
      <c r="AU199" s="210" t="s">
        <v>86</v>
      </c>
      <c r="AY199" s="14" t="s">
        <v>143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4" t="s">
        <v>84</v>
      </c>
      <c r="BK199" s="211">
        <f>ROUND(I199*H199,2)</f>
        <v>0</v>
      </c>
      <c r="BL199" s="14" t="s">
        <v>149</v>
      </c>
      <c r="BM199" s="210" t="s">
        <v>358</v>
      </c>
    </row>
    <row r="200" s="2" customFormat="1">
      <c r="A200" s="35"/>
      <c r="B200" s="36"/>
      <c r="C200" s="37"/>
      <c r="D200" s="212" t="s">
        <v>151</v>
      </c>
      <c r="E200" s="37"/>
      <c r="F200" s="213" t="s">
        <v>359</v>
      </c>
      <c r="G200" s="37"/>
      <c r="H200" s="37"/>
      <c r="I200" s="214"/>
      <c r="J200" s="37"/>
      <c r="K200" s="37"/>
      <c r="L200" s="41"/>
      <c r="M200" s="215"/>
      <c r="N200" s="216"/>
      <c r="O200" s="81"/>
      <c r="P200" s="81"/>
      <c r="Q200" s="81"/>
      <c r="R200" s="81"/>
      <c r="S200" s="81"/>
      <c r="T200" s="82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151</v>
      </c>
      <c r="AU200" s="14" t="s">
        <v>86</v>
      </c>
    </row>
    <row r="201" s="2" customFormat="1" ht="37.8" customHeight="1">
      <c r="A201" s="35"/>
      <c r="B201" s="36"/>
      <c r="C201" s="198" t="s">
        <v>360</v>
      </c>
      <c r="D201" s="198" t="s">
        <v>145</v>
      </c>
      <c r="E201" s="199" t="s">
        <v>361</v>
      </c>
      <c r="F201" s="200" t="s">
        <v>362</v>
      </c>
      <c r="G201" s="201" t="s">
        <v>342</v>
      </c>
      <c r="H201" s="202">
        <v>2.6400000000000001</v>
      </c>
      <c r="I201" s="203"/>
      <c r="J201" s="204">
        <f>ROUND(I201*H201,2)</f>
        <v>0</v>
      </c>
      <c r="K201" s="205"/>
      <c r="L201" s="41"/>
      <c r="M201" s="206" t="s">
        <v>19</v>
      </c>
      <c r="N201" s="207" t="s">
        <v>47</v>
      </c>
      <c r="O201" s="81"/>
      <c r="P201" s="208">
        <f>O201*H201</f>
        <v>0</v>
      </c>
      <c r="Q201" s="208">
        <v>0</v>
      </c>
      <c r="R201" s="208">
        <f>Q201*H201</f>
        <v>0</v>
      </c>
      <c r="S201" s="208">
        <v>0.0089999999999999993</v>
      </c>
      <c r="T201" s="209">
        <f>S201*H201</f>
        <v>0.02376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0" t="s">
        <v>149</v>
      </c>
      <c r="AT201" s="210" t="s">
        <v>145</v>
      </c>
      <c r="AU201" s="210" t="s">
        <v>86</v>
      </c>
      <c r="AY201" s="14" t="s">
        <v>143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4" t="s">
        <v>84</v>
      </c>
      <c r="BK201" s="211">
        <f>ROUND(I201*H201,2)</f>
        <v>0</v>
      </c>
      <c r="BL201" s="14" t="s">
        <v>149</v>
      </c>
      <c r="BM201" s="210" t="s">
        <v>363</v>
      </c>
    </row>
    <row r="202" s="2" customFormat="1">
      <c r="A202" s="35"/>
      <c r="B202" s="36"/>
      <c r="C202" s="37"/>
      <c r="D202" s="212" t="s">
        <v>151</v>
      </c>
      <c r="E202" s="37"/>
      <c r="F202" s="213" t="s">
        <v>364</v>
      </c>
      <c r="G202" s="37"/>
      <c r="H202" s="37"/>
      <c r="I202" s="214"/>
      <c r="J202" s="37"/>
      <c r="K202" s="37"/>
      <c r="L202" s="41"/>
      <c r="M202" s="215"/>
      <c r="N202" s="216"/>
      <c r="O202" s="81"/>
      <c r="P202" s="81"/>
      <c r="Q202" s="81"/>
      <c r="R202" s="81"/>
      <c r="S202" s="81"/>
      <c r="T202" s="82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151</v>
      </c>
      <c r="AU202" s="14" t="s">
        <v>86</v>
      </c>
    </row>
    <row r="203" s="2" customFormat="1" ht="37.8" customHeight="1">
      <c r="A203" s="35"/>
      <c r="B203" s="36"/>
      <c r="C203" s="198" t="s">
        <v>365</v>
      </c>
      <c r="D203" s="198" t="s">
        <v>145</v>
      </c>
      <c r="E203" s="199" t="s">
        <v>366</v>
      </c>
      <c r="F203" s="200" t="s">
        <v>367</v>
      </c>
      <c r="G203" s="201" t="s">
        <v>342</v>
      </c>
      <c r="H203" s="202">
        <v>1.1499999999999999</v>
      </c>
      <c r="I203" s="203"/>
      <c r="J203" s="204">
        <f>ROUND(I203*H203,2)</f>
        <v>0</v>
      </c>
      <c r="K203" s="205"/>
      <c r="L203" s="41"/>
      <c r="M203" s="206" t="s">
        <v>19</v>
      </c>
      <c r="N203" s="207" t="s">
        <v>47</v>
      </c>
      <c r="O203" s="81"/>
      <c r="P203" s="208">
        <f>O203*H203</f>
        <v>0</v>
      </c>
      <c r="Q203" s="208">
        <v>0</v>
      </c>
      <c r="R203" s="208">
        <f>Q203*H203</f>
        <v>0</v>
      </c>
      <c r="S203" s="208">
        <v>0.017999999999999999</v>
      </c>
      <c r="T203" s="209">
        <f>S203*H203</f>
        <v>0.020699999999999996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0" t="s">
        <v>149</v>
      </c>
      <c r="AT203" s="210" t="s">
        <v>145</v>
      </c>
      <c r="AU203" s="210" t="s">
        <v>86</v>
      </c>
      <c r="AY203" s="14" t="s">
        <v>143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4" t="s">
        <v>84</v>
      </c>
      <c r="BK203" s="211">
        <f>ROUND(I203*H203,2)</f>
        <v>0</v>
      </c>
      <c r="BL203" s="14" t="s">
        <v>149</v>
      </c>
      <c r="BM203" s="210" t="s">
        <v>368</v>
      </c>
    </row>
    <row r="204" s="2" customFormat="1">
      <c r="A204" s="35"/>
      <c r="B204" s="36"/>
      <c r="C204" s="37"/>
      <c r="D204" s="212" t="s">
        <v>151</v>
      </c>
      <c r="E204" s="37"/>
      <c r="F204" s="213" t="s">
        <v>369</v>
      </c>
      <c r="G204" s="37"/>
      <c r="H204" s="37"/>
      <c r="I204" s="214"/>
      <c r="J204" s="37"/>
      <c r="K204" s="37"/>
      <c r="L204" s="41"/>
      <c r="M204" s="215"/>
      <c r="N204" s="216"/>
      <c r="O204" s="81"/>
      <c r="P204" s="81"/>
      <c r="Q204" s="81"/>
      <c r="R204" s="81"/>
      <c r="S204" s="81"/>
      <c r="T204" s="82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151</v>
      </c>
      <c r="AU204" s="14" t="s">
        <v>86</v>
      </c>
    </row>
    <row r="205" s="2" customFormat="1" ht="44.25" customHeight="1">
      <c r="A205" s="35"/>
      <c r="B205" s="36"/>
      <c r="C205" s="198" t="s">
        <v>370</v>
      </c>
      <c r="D205" s="198" t="s">
        <v>145</v>
      </c>
      <c r="E205" s="199" t="s">
        <v>371</v>
      </c>
      <c r="F205" s="200" t="s">
        <v>372</v>
      </c>
      <c r="G205" s="201" t="s">
        <v>342</v>
      </c>
      <c r="H205" s="202">
        <v>1.95</v>
      </c>
      <c r="I205" s="203"/>
      <c r="J205" s="204">
        <f>ROUND(I205*H205,2)</f>
        <v>0</v>
      </c>
      <c r="K205" s="205"/>
      <c r="L205" s="41"/>
      <c r="M205" s="206" t="s">
        <v>19</v>
      </c>
      <c r="N205" s="207" t="s">
        <v>47</v>
      </c>
      <c r="O205" s="81"/>
      <c r="P205" s="208">
        <f>O205*H205</f>
        <v>0</v>
      </c>
      <c r="Q205" s="208">
        <v>0.00091</v>
      </c>
      <c r="R205" s="208">
        <f>Q205*H205</f>
        <v>0.0017745</v>
      </c>
      <c r="S205" s="208">
        <v>0.0028</v>
      </c>
      <c r="T205" s="209">
        <f>S205*H205</f>
        <v>0.0054599999999999996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0" t="s">
        <v>149</v>
      </c>
      <c r="AT205" s="210" t="s">
        <v>145</v>
      </c>
      <c r="AU205" s="210" t="s">
        <v>86</v>
      </c>
      <c r="AY205" s="14" t="s">
        <v>143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4" t="s">
        <v>84</v>
      </c>
      <c r="BK205" s="211">
        <f>ROUND(I205*H205,2)</f>
        <v>0</v>
      </c>
      <c r="BL205" s="14" t="s">
        <v>149</v>
      </c>
      <c r="BM205" s="210" t="s">
        <v>373</v>
      </c>
    </row>
    <row r="206" s="2" customFormat="1">
      <c r="A206" s="35"/>
      <c r="B206" s="36"/>
      <c r="C206" s="37"/>
      <c r="D206" s="212" t="s">
        <v>151</v>
      </c>
      <c r="E206" s="37"/>
      <c r="F206" s="213" t="s">
        <v>374</v>
      </c>
      <c r="G206" s="37"/>
      <c r="H206" s="37"/>
      <c r="I206" s="214"/>
      <c r="J206" s="37"/>
      <c r="K206" s="37"/>
      <c r="L206" s="41"/>
      <c r="M206" s="215"/>
      <c r="N206" s="216"/>
      <c r="O206" s="81"/>
      <c r="P206" s="81"/>
      <c r="Q206" s="81"/>
      <c r="R206" s="81"/>
      <c r="S206" s="81"/>
      <c r="T206" s="82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151</v>
      </c>
      <c r="AU206" s="14" t="s">
        <v>86</v>
      </c>
    </row>
    <row r="207" s="2" customFormat="1" ht="24.15" customHeight="1">
      <c r="A207" s="35"/>
      <c r="B207" s="36"/>
      <c r="C207" s="198" t="s">
        <v>375</v>
      </c>
      <c r="D207" s="198" t="s">
        <v>145</v>
      </c>
      <c r="E207" s="199" t="s">
        <v>376</v>
      </c>
      <c r="F207" s="200" t="s">
        <v>377</v>
      </c>
      <c r="G207" s="201" t="s">
        <v>342</v>
      </c>
      <c r="H207" s="202">
        <v>2</v>
      </c>
      <c r="I207" s="203"/>
      <c r="J207" s="204">
        <f>ROUND(I207*H207,2)</f>
        <v>0</v>
      </c>
      <c r="K207" s="205"/>
      <c r="L207" s="41"/>
      <c r="M207" s="206" t="s">
        <v>19</v>
      </c>
      <c r="N207" s="207" t="s">
        <v>47</v>
      </c>
      <c r="O207" s="81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0" t="s">
        <v>149</v>
      </c>
      <c r="AT207" s="210" t="s">
        <v>145</v>
      </c>
      <c r="AU207" s="210" t="s">
        <v>86</v>
      </c>
      <c r="AY207" s="14" t="s">
        <v>143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4" t="s">
        <v>84</v>
      </c>
      <c r="BK207" s="211">
        <f>ROUND(I207*H207,2)</f>
        <v>0</v>
      </c>
      <c r="BL207" s="14" t="s">
        <v>149</v>
      </c>
      <c r="BM207" s="210" t="s">
        <v>378</v>
      </c>
    </row>
    <row r="208" s="2" customFormat="1">
      <c r="A208" s="35"/>
      <c r="B208" s="36"/>
      <c r="C208" s="37"/>
      <c r="D208" s="212" t="s">
        <v>151</v>
      </c>
      <c r="E208" s="37"/>
      <c r="F208" s="213" t="s">
        <v>379</v>
      </c>
      <c r="G208" s="37"/>
      <c r="H208" s="37"/>
      <c r="I208" s="214"/>
      <c r="J208" s="37"/>
      <c r="K208" s="37"/>
      <c r="L208" s="41"/>
      <c r="M208" s="215"/>
      <c r="N208" s="216"/>
      <c r="O208" s="81"/>
      <c r="P208" s="81"/>
      <c r="Q208" s="81"/>
      <c r="R208" s="81"/>
      <c r="S208" s="81"/>
      <c r="T208" s="82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151</v>
      </c>
      <c r="AU208" s="14" t="s">
        <v>86</v>
      </c>
    </row>
    <row r="209" s="2" customFormat="1" ht="24.15" customHeight="1">
      <c r="A209" s="35"/>
      <c r="B209" s="36"/>
      <c r="C209" s="198" t="s">
        <v>380</v>
      </c>
      <c r="D209" s="198" t="s">
        <v>145</v>
      </c>
      <c r="E209" s="199" t="s">
        <v>381</v>
      </c>
      <c r="F209" s="200" t="s">
        <v>382</v>
      </c>
      <c r="G209" s="201" t="s">
        <v>342</v>
      </c>
      <c r="H209" s="202">
        <v>43.200000000000003</v>
      </c>
      <c r="I209" s="203"/>
      <c r="J209" s="204">
        <f>ROUND(I209*H209,2)</f>
        <v>0</v>
      </c>
      <c r="K209" s="205"/>
      <c r="L209" s="41"/>
      <c r="M209" s="206" t="s">
        <v>19</v>
      </c>
      <c r="N209" s="207" t="s">
        <v>47</v>
      </c>
      <c r="O209" s="81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0" t="s">
        <v>149</v>
      </c>
      <c r="AT209" s="210" t="s">
        <v>145</v>
      </c>
      <c r="AU209" s="210" t="s">
        <v>86</v>
      </c>
      <c r="AY209" s="14" t="s">
        <v>143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4" t="s">
        <v>84</v>
      </c>
      <c r="BK209" s="211">
        <f>ROUND(I209*H209,2)</f>
        <v>0</v>
      </c>
      <c r="BL209" s="14" t="s">
        <v>149</v>
      </c>
      <c r="BM209" s="210" t="s">
        <v>383</v>
      </c>
    </row>
    <row r="210" s="2" customFormat="1">
      <c r="A210" s="35"/>
      <c r="B210" s="36"/>
      <c r="C210" s="37"/>
      <c r="D210" s="212" t="s">
        <v>151</v>
      </c>
      <c r="E210" s="37"/>
      <c r="F210" s="213" t="s">
        <v>384</v>
      </c>
      <c r="G210" s="37"/>
      <c r="H210" s="37"/>
      <c r="I210" s="214"/>
      <c r="J210" s="37"/>
      <c r="K210" s="37"/>
      <c r="L210" s="41"/>
      <c r="M210" s="215"/>
      <c r="N210" s="216"/>
      <c r="O210" s="81"/>
      <c r="P210" s="81"/>
      <c r="Q210" s="81"/>
      <c r="R210" s="81"/>
      <c r="S210" s="81"/>
      <c r="T210" s="82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151</v>
      </c>
      <c r="AU210" s="14" t="s">
        <v>86</v>
      </c>
    </row>
    <row r="211" s="12" customFormat="1" ht="22.8" customHeight="1">
      <c r="A211" s="12"/>
      <c r="B211" s="182"/>
      <c r="C211" s="183"/>
      <c r="D211" s="184" t="s">
        <v>75</v>
      </c>
      <c r="E211" s="196" t="s">
        <v>385</v>
      </c>
      <c r="F211" s="196" t="s">
        <v>386</v>
      </c>
      <c r="G211" s="183"/>
      <c r="H211" s="183"/>
      <c r="I211" s="186"/>
      <c r="J211" s="197">
        <f>BK211</f>
        <v>0</v>
      </c>
      <c r="K211" s="183"/>
      <c r="L211" s="188"/>
      <c r="M211" s="189"/>
      <c r="N211" s="190"/>
      <c r="O211" s="190"/>
      <c r="P211" s="191">
        <f>SUM(P212:P219)</f>
        <v>0</v>
      </c>
      <c r="Q211" s="190"/>
      <c r="R211" s="191">
        <f>SUM(R212:R219)</f>
        <v>0</v>
      </c>
      <c r="S211" s="190"/>
      <c r="T211" s="192">
        <f>SUM(T212:T219)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93" t="s">
        <v>84</v>
      </c>
      <c r="AT211" s="194" t="s">
        <v>75</v>
      </c>
      <c r="AU211" s="194" t="s">
        <v>84</v>
      </c>
      <c r="AY211" s="193" t="s">
        <v>143</v>
      </c>
      <c r="BK211" s="195">
        <f>SUM(BK212:BK219)</f>
        <v>0</v>
      </c>
    </row>
    <row r="212" s="2" customFormat="1" ht="37.8" customHeight="1">
      <c r="A212" s="35"/>
      <c r="B212" s="36"/>
      <c r="C212" s="198" t="s">
        <v>387</v>
      </c>
      <c r="D212" s="198" t="s">
        <v>145</v>
      </c>
      <c r="E212" s="199" t="s">
        <v>388</v>
      </c>
      <c r="F212" s="200" t="s">
        <v>389</v>
      </c>
      <c r="G212" s="201" t="s">
        <v>170</v>
      </c>
      <c r="H212" s="202">
        <v>26.736000000000001</v>
      </c>
      <c r="I212" s="203"/>
      <c r="J212" s="204">
        <f>ROUND(I212*H212,2)</f>
        <v>0</v>
      </c>
      <c r="K212" s="205"/>
      <c r="L212" s="41"/>
      <c r="M212" s="206" t="s">
        <v>19</v>
      </c>
      <c r="N212" s="207" t="s">
        <v>47</v>
      </c>
      <c r="O212" s="81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0" t="s">
        <v>149</v>
      </c>
      <c r="AT212" s="210" t="s">
        <v>145</v>
      </c>
      <c r="AU212" s="210" t="s">
        <v>86</v>
      </c>
      <c r="AY212" s="14" t="s">
        <v>143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4" t="s">
        <v>84</v>
      </c>
      <c r="BK212" s="211">
        <f>ROUND(I212*H212,2)</f>
        <v>0</v>
      </c>
      <c r="BL212" s="14" t="s">
        <v>149</v>
      </c>
      <c r="BM212" s="210" t="s">
        <v>390</v>
      </c>
    </row>
    <row r="213" s="2" customFormat="1">
      <c r="A213" s="35"/>
      <c r="B213" s="36"/>
      <c r="C213" s="37"/>
      <c r="D213" s="212" t="s">
        <v>151</v>
      </c>
      <c r="E213" s="37"/>
      <c r="F213" s="213" t="s">
        <v>391</v>
      </c>
      <c r="G213" s="37"/>
      <c r="H213" s="37"/>
      <c r="I213" s="214"/>
      <c r="J213" s="37"/>
      <c r="K213" s="37"/>
      <c r="L213" s="41"/>
      <c r="M213" s="215"/>
      <c r="N213" s="216"/>
      <c r="O213" s="81"/>
      <c r="P213" s="81"/>
      <c r="Q213" s="81"/>
      <c r="R213" s="81"/>
      <c r="S213" s="81"/>
      <c r="T213" s="82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151</v>
      </c>
      <c r="AU213" s="14" t="s">
        <v>86</v>
      </c>
    </row>
    <row r="214" s="2" customFormat="1" ht="33" customHeight="1">
      <c r="A214" s="35"/>
      <c r="B214" s="36"/>
      <c r="C214" s="198" t="s">
        <v>392</v>
      </c>
      <c r="D214" s="198" t="s">
        <v>145</v>
      </c>
      <c r="E214" s="199" t="s">
        <v>393</v>
      </c>
      <c r="F214" s="200" t="s">
        <v>394</v>
      </c>
      <c r="G214" s="201" t="s">
        <v>170</v>
      </c>
      <c r="H214" s="202">
        <v>26.736000000000001</v>
      </c>
      <c r="I214" s="203"/>
      <c r="J214" s="204">
        <f>ROUND(I214*H214,2)</f>
        <v>0</v>
      </c>
      <c r="K214" s="205"/>
      <c r="L214" s="41"/>
      <c r="M214" s="206" t="s">
        <v>19</v>
      </c>
      <c r="N214" s="207" t="s">
        <v>47</v>
      </c>
      <c r="O214" s="81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0" t="s">
        <v>149</v>
      </c>
      <c r="AT214" s="210" t="s">
        <v>145</v>
      </c>
      <c r="AU214" s="210" t="s">
        <v>86</v>
      </c>
      <c r="AY214" s="14" t="s">
        <v>143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4" t="s">
        <v>84</v>
      </c>
      <c r="BK214" s="211">
        <f>ROUND(I214*H214,2)</f>
        <v>0</v>
      </c>
      <c r="BL214" s="14" t="s">
        <v>149</v>
      </c>
      <c r="BM214" s="210" t="s">
        <v>395</v>
      </c>
    </row>
    <row r="215" s="2" customFormat="1">
      <c r="A215" s="35"/>
      <c r="B215" s="36"/>
      <c r="C215" s="37"/>
      <c r="D215" s="212" t="s">
        <v>151</v>
      </c>
      <c r="E215" s="37"/>
      <c r="F215" s="213" t="s">
        <v>396</v>
      </c>
      <c r="G215" s="37"/>
      <c r="H215" s="37"/>
      <c r="I215" s="214"/>
      <c r="J215" s="37"/>
      <c r="K215" s="37"/>
      <c r="L215" s="41"/>
      <c r="M215" s="215"/>
      <c r="N215" s="216"/>
      <c r="O215" s="81"/>
      <c r="P215" s="81"/>
      <c r="Q215" s="81"/>
      <c r="R215" s="81"/>
      <c r="S215" s="81"/>
      <c r="T215" s="82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151</v>
      </c>
      <c r="AU215" s="14" t="s">
        <v>86</v>
      </c>
    </row>
    <row r="216" s="2" customFormat="1" ht="44.25" customHeight="1">
      <c r="A216" s="35"/>
      <c r="B216" s="36"/>
      <c r="C216" s="198" t="s">
        <v>397</v>
      </c>
      <c r="D216" s="198" t="s">
        <v>145</v>
      </c>
      <c r="E216" s="199" t="s">
        <v>398</v>
      </c>
      <c r="F216" s="200" t="s">
        <v>399</v>
      </c>
      <c r="G216" s="201" t="s">
        <v>170</v>
      </c>
      <c r="H216" s="202">
        <v>53.472000000000001</v>
      </c>
      <c r="I216" s="203"/>
      <c r="J216" s="204">
        <f>ROUND(I216*H216,2)</f>
        <v>0</v>
      </c>
      <c r="K216" s="205"/>
      <c r="L216" s="41"/>
      <c r="M216" s="206" t="s">
        <v>19</v>
      </c>
      <c r="N216" s="207" t="s">
        <v>47</v>
      </c>
      <c r="O216" s="81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0" t="s">
        <v>149</v>
      </c>
      <c r="AT216" s="210" t="s">
        <v>145</v>
      </c>
      <c r="AU216" s="210" t="s">
        <v>86</v>
      </c>
      <c r="AY216" s="14" t="s">
        <v>143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4" t="s">
        <v>84</v>
      </c>
      <c r="BK216" s="211">
        <f>ROUND(I216*H216,2)</f>
        <v>0</v>
      </c>
      <c r="BL216" s="14" t="s">
        <v>149</v>
      </c>
      <c r="BM216" s="210" t="s">
        <v>400</v>
      </c>
    </row>
    <row r="217" s="2" customFormat="1">
      <c r="A217" s="35"/>
      <c r="B217" s="36"/>
      <c r="C217" s="37"/>
      <c r="D217" s="212" t="s">
        <v>151</v>
      </c>
      <c r="E217" s="37"/>
      <c r="F217" s="213" t="s">
        <v>401</v>
      </c>
      <c r="G217" s="37"/>
      <c r="H217" s="37"/>
      <c r="I217" s="214"/>
      <c r="J217" s="37"/>
      <c r="K217" s="37"/>
      <c r="L217" s="41"/>
      <c r="M217" s="215"/>
      <c r="N217" s="216"/>
      <c r="O217" s="81"/>
      <c r="P217" s="81"/>
      <c r="Q217" s="81"/>
      <c r="R217" s="81"/>
      <c r="S217" s="81"/>
      <c r="T217" s="82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151</v>
      </c>
      <c r="AU217" s="14" t="s">
        <v>86</v>
      </c>
    </row>
    <row r="218" s="2" customFormat="1" ht="44.25" customHeight="1">
      <c r="A218" s="35"/>
      <c r="B218" s="36"/>
      <c r="C218" s="198" t="s">
        <v>402</v>
      </c>
      <c r="D218" s="198" t="s">
        <v>145</v>
      </c>
      <c r="E218" s="199" t="s">
        <v>403</v>
      </c>
      <c r="F218" s="200" t="s">
        <v>404</v>
      </c>
      <c r="G218" s="201" t="s">
        <v>170</v>
      </c>
      <c r="H218" s="202">
        <v>26.736000000000001</v>
      </c>
      <c r="I218" s="203"/>
      <c r="J218" s="204">
        <f>ROUND(I218*H218,2)</f>
        <v>0</v>
      </c>
      <c r="K218" s="205"/>
      <c r="L218" s="41"/>
      <c r="M218" s="206" t="s">
        <v>19</v>
      </c>
      <c r="N218" s="207" t="s">
        <v>47</v>
      </c>
      <c r="O218" s="81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0" t="s">
        <v>149</v>
      </c>
      <c r="AT218" s="210" t="s">
        <v>145</v>
      </c>
      <c r="AU218" s="210" t="s">
        <v>86</v>
      </c>
      <c r="AY218" s="14" t="s">
        <v>143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4" t="s">
        <v>84</v>
      </c>
      <c r="BK218" s="211">
        <f>ROUND(I218*H218,2)</f>
        <v>0</v>
      </c>
      <c r="BL218" s="14" t="s">
        <v>149</v>
      </c>
      <c r="BM218" s="210" t="s">
        <v>405</v>
      </c>
    </row>
    <row r="219" s="2" customFormat="1">
      <c r="A219" s="35"/>
      <c r="B219" s="36"/>
      <c r="C219" s="37"/>
      <c r="D219" s="212" t="s">
        <v>151</v>
      </c>
      <c r="E219" s="37"/>
      <c r="F219" s="213" t="s">
        <v>406</v>
      </c>
      <c r="G219" s="37"/>
      <c r="H219" s="37"/>
      <c r="I219" s="214"/>
      <c r="J219" s="37"/>
      <c r="K219" s="37"/>
      <c r="L219" s="41"/>
      <c r="M219" s="215"/>
      <c r="N219" s="216"/>
      <c r="O219" s="81"/>
      <c r="P219" s="81"/>
      <c r="Q219" s="81"/>
      <c r="R219" s="81"/>
      <c r="S219" s="81"/>
      <c r="T219" s="82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151</v>
      </c>
      <c r="AU219" s="14" t="s">
        <v>86</v>
      </c>
    </row>
    <row r="220" s="12" customFormat="1" ht="22.8" customHeight="1">
      <c r="A220" s="12"/>
      <c r="B220" s="182"/>
      <c r="C220" s="183"/>
      <c r="D220" s="184" t="s">
        <v>75</v>
      </c>
      <c r="E220" s="196" t="s">
        <v>407</v>
      </c>
      <c r="F220" s="196" t="s">
        <v>408</v>
      </c>
      <c r="G220" s="183"/>
      <c r="H220" s="183"/>
      <c r="I220" s="186"/>
      <c r="J220" s="197">
        <f>BK220</f>
        <v>0</v>
      </c>
      <c r="K220" s="183"/>
      <c r="L220" s="188"/>
      <c r="M220" s="189"/>
      <c r="N220" s="190"/>
      <c r="O220" s="190"/>
      <c r="P220" s="191">
        <f>SUM(P221:P222)</f>
        <v>0</v>
      </c>
      <c r="Q220" s="190"/>
      <c r="R220" s="191">
        <f>SUM(R221:R222)</f>
        <v>0</v>
      </c>
      <c r="S220" s="190"/>
      <c r="T220" s="192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3" t="s">
        <v>84</v>
      </c>
      <c r="AT220" s="194" t="s">
        <v>75</v>
      </c>
      <c r="AU220" s="194" t="s">
        <v>84</v>
      </c>
      <c r="AY220" s="193" t="s">
        <v>143</v>
      </c>
      <c r="BK220" s="195">
        <f>SUM(BK221:BK222)</f>
        <v>0</v>
      </c>
    </row>
    <row r="221" s="2" customFormat="1" ht="55.5" customHeight="1">
      <c r="A221" s="35"/>
      <c r="B221" s="36"/>
      <c r="C221" s="198" t="s">
        <v>409</v>
      </c>
      <c r="D221" s="198" t="s">
        <v>145</v>
      </c>
      <c r="E221" s="199" t="s">
        <v>410</v>
      </c>
      <c r="F221" s="200" t="s">
        <v>411</v>
      </c>
      <c r="G221" s="201" t="s">
        <v>170</v>
      </c>
      <c r="H221" s="202">
        <v>31.832999999999998</v>
      </c>
      <c r="I221" s="203"/>
      <c r="J221" s="204">
        <f>ROUND(I221*H221,2)</f>
        <v>0</v>
      </c>
      <c r="K221" s="205"/>
      <c r="L221" s="41"/>
      <c r="M221" s="206" t="s">
        <v>19</v>
      </c>
      <c r="N221" s="207" t="s">
        <v>47</v>
      </c>
      <c r="O221" s="81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0" t="s">
        <v>149</v>
      </c>
      <c r="AT221" s="210" t="s">
        <v>145</v>
      </c>
      <c r="AU221" s="210" t="s">
        <v>86</v>
      </c>
      <c r="AY221" s="14" t="s">
        <v>143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4" t="s">
        <v>84</v>
      </c>
      <c r="BK221" s="211">
        <f>ROUND(I221*H221,2)</f>
        <v>0</v>
      </c>
      <c r="BL221" s="14" t="s">
        <v>149</v>
      </c>
      <c r="BM221" s="210" t="s">
        <v>412</v>
      </c>
    </row>
    <row r="222" s="2" customFormat="1">
      <c r="A222" s="35"/>
      <c r="B222" s="36"/>
      <c r="C222" s="37"/>
      <c r="D222" s="212" t="s">
        <v>151</v>
      </c>
      <c r="E222" s="37"/>
      <c r="F222" s="213" t="s">
        <v>413</v>
      </c>
      <c r="G222" s="37"/>
      <c r="H222" s="37"/>
      <c r="I222" s="214"/>
      <c r="J222" s="37"/>
      <c r="K222" s="37"/>
      <c r="L222" s="41"/>
      <c r="M222" s="215"/>
      <c r="N222" s="216"/>
      <c r="O222" s="81"/>
      <c r="P222" s="81"/>
      <c r="Q222" s="81"/>
      <c r="R222" s="81"/>
      <c r="S222" s="81"/>
      <c r="T222" s="82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151</v>
      </c>
      <c r="AU222" s="14" t="s">
        <v>86</v>
      </c>
    </row>
    <row r="223" s="12" customFormat="1" ht="25.92" customHeight="1">
      <c r="A223" s="12"/>
      <c r="B223" s="182"/>
      <c r="C223" s="183"/>
      <c r="D223" s="184" t="s">
        <v>75</v>
      </c>
      <c r="E223" s="185" t="s">
        <v>414</v>
      </c>
      <c r="F223" s="185" t="s">
        <v>415</v>
      </c>
      <c r="G223" s="183"/>
      <c r="H223" s="183"/>
      <c r="I223" s="186"/>
      <c r="J223" s="187">
        <f>BK223</f>
        <v>0</v>
      </c>
      <c r="K223" s="183"/>
      <c r="L223" s="188"/>
      <c r="M223" s="189"/>
      <c r="N223" s="190"/>
      <c r="O223" s="190"/>
      <c r="P223" s="191">
        <f>P224+P229+P264+P326+P384+P394+P408+P419+P430+P432+P442+P459+P478+P482+P512+P545+P556</f>
        <v>0</v>
      </c>
      <c r="Q223" s="190"/>
      <c r="R223" s="191">
        <f>R224+R229+R264+R326+R384+R394+R408+R419+R430+R432+R442+R459+R478+R482+R512+R545+R556</f>
        <v>6.1213214899999997</v>
      </c>
      <c r="S223" s="190"/>
      <c r="T223" s="192">
        <f>T224+T229+T264+T326+T384+T394+T408+T419+T430+T432+T442+T459+T478+T482+T512+T545+T556</f>
        <v>11.299774090000001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3" t="s">
        <v>86</v>
      </c>
      <c r="AT223" s="194" t="s">
        <v>75</v>
      </c>
      <c r="AU223" s="194" t="s">
        <v>76</v>
      </c>
      <c r="AY223" s="193" t="s">
        <v>143</v>
      </c>
      <c r="BK223" s="195">
        <f>BK224+BK229+BK264+BK326+BK384+BK394+BK408+BK419+BK430+BK432+BK442+BK459+BK478+BK482+BK512+BK545+BK556</f>
        <v>0</v>
      </c>
    </row>
    <row r="224" s="12" customFormat="1" ht="22.8" customHeight="1">
      <c r="A224" s="12"/>
      <c r="B224" s="182"/>
      <c r="C224" s="183"/>
      <c r="D224" s="184" t="s">
        <v>75</v>
      </c>
      <c r="E224" s="196" t="s">
        <v>416</v>
      </c>
      <c r="F224" s="196" t="s">
        <v>417</v>
      </c>
      <c r="G224" s="183"/>
      <c r="H224" s="183"/>
      <c r="I224" s="186"/>
      <c r="J224" s="197">
        <f>BK224</f>
        <v>0</v>
      </c>
      <c r="K224" s="183"/>
      <c r="L224" s="188"/>
      <c r="M224" s="189"/>
      <c r="N224" s="190"/>
      <c r="O224" s="190"/>
      <c r="P224" s="191">
        <f>SUM(P225:P228)</f>
        <v>0</v>
      </c>
      <c r="Q224" s="190"/>
      <c r="R224" s="191">
        <f>SUM(R225:R228)</f>
        <v>0.060480000000000006</v>
      </c>
      <c r="S224" s="190"/>
      <c r="T224" s="192">
        <f>SUM(T225:T228)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3" t="s">
        <v>86</v>
      </c>
      <c r="AT224" s="194" t="s">
        <v>75</v>
      </c>
      <c r="AU224" s="194" t="s">
        <v>84</v>
      </c>
      <c r="AY224" s="193" t="s">
        <v>143</v>
      </c>
      <c r="BK224" s="195">
        <f>SUM(BK225:BK228)</f>
        <v>0</v>
      </c>
    </row>
    <row r="225" s="2" customFormat="1" ht="37.8" customHeight="1">
      <c r="A225" s="35"/>
      <c r="B225" s="36"/>
      <c r="C225" s="198" t="s">
        <v>418</v>
      </c>
      <c r="D225" s="198" t="s">
        <v>145</v>
      </c>
      <c r="E225" s="199" t="s">
        <v>419</v>
      </c>
      <c r="F225" s="200" t="s">
        <v>420</v>
      </c>
      <c r="G225" s="201" t="s">
        <v>148</v>
      </c>
      <c r="H225" s="202">
        <v>17.280000000000001</v>
      </c>
      <c r="I225" s="203"/>
      <c r="J225" s="204">
        <f>ROUND(I225*H225,2)</f>
        <v>0</v>
      </c>
      <c r="K225" s="205"/>
      <c r="L225" s="41"/>
      <c r="M225" s="206" t="s">
        <v>19</v>
      </c>
      <c r="N225" s="207" t="s">
        <v>47</v>
      </c>
      <c r="O225" s="81"/>
      <c r="P225" s="208">
        <f>O225*H225</f>
        <v>0</v>
      </c>
      <c r="Q225" s="208">
        <v>0.0035000000000000001</v>
      </c>
      <c r="R225" s="208">
        <f>Q225*H225</f>
        <v>0.060480000000000006</v>
      </c>
      <c r="S225" s="208">
        <v>0</v>
      </c>
      <c r="T225" s="20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0" t="s">
        <v>224</v>
      </c>
      <c r="AT225" s="210" t="s">
        <v>145</v>
      </c>
      <c r="AU225" s="210" t="s">
        <v>86</v>
      </c>
      <c r="AY225" s="14" t="s">
        <v>143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4" t="s">
        <v>84</v>
      </c>
      <c r="BK225" s="211">
        <f>ROUND(I225*H225,2)</f>
        <v>0</v>
      </c>
      <c r="BL225" s="14" t="s">
        <v>224</v>
      </c>
      <c r="BM225" s="210" t="s">
        <v>421</v>
      </c>
    </row>
    <row r="226" s="2" customFormat="1">
      <c r="A226" s="35"/>
      <c r="B226" s="36"/>
      <c r="C226" s="37"/>
      <c r="D226" s="212" t="s">
        <v>151</v>
      </c>
      <c r="E226" s="37"/>
      <c r="F226" s="213" t="s">
        <v>422</v>
      </c>
      <c r="G226" s="37"/>
      <c r="H226" s="37"/>
      <c r="I226" s="214"/>
      <c r="J226" s="37"/>
      <c r="K226" s="37"/>
      <c r="L226" s="41"/>
      <c r="M226" s="215"/>
      <c r="N226" s="216"/>
      <c r="O226" s="81"/>
      <c r="P226" s="81"/>
      <c r="Q226" s="81"/>
      <c r="R226" s="81"/>
      <c r="S226" s="81"/>
      <c r="T226" s="82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151</v>
      </c>
      <c r="AU226" s="14" t="s">
        <v>86</v>
      </c>
    </row>
    <row r="227" s="2" customFormat="1" ht="55.5" customHeight="1">
      <c r="A227" s="35"/>
      <c r="B227" s="36"/>
      <c r="C227" s="198" t="s">
        <v>423</v>
      </c>
      <c r="D227" s="198" t="s">
        <v>145</v>
      </c>
      <c r="E227" s="199" t="s">
        <v>424</v>
      </c>
      <c r="F227" s="200" t="s">
        <v>425</v>
      </c>
      <c r="G227" s="201" t="s">
        <v>170</v>
      </c>
      <c r="H227" s="202">
        <v>0.059999999999999998</v>
      </c>
      <c r="I227" s="203"/>
      <c r="J227" s="204">
        <f>ROUND(I227*H227,2)</f>
        <v>0</v>
      </c>
      <c r="K227" s="205"/>
      <c r="L227" s="41"/>
      <c r="M227" s="206" t="s">
        <v>19</v>
      </c>
      <c r="N227" s="207" t="s">
        <v>47</v>
      </c>
      <c r="O227" s="81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0" t="s">
        <v>224</v>
      </c>
      <c r="AT227" s="210" t="s">
        <v>145</v>
      </c>
      <c r="AU227" s="210" t="s">
        <v>86</v>
      </c>
      <c r="AY227" s="14" t="s">
        <v>143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4" t="s">
        <v>84</v>
      </c>
      <c r="BK227" s="211">
        <f>ROUND(I227*H227,2)</f>
        <v>0</v>
      </c>
      <c r="BL227" s="14" t="s">
        <v>224</v>
      </c>
      <c r="BM227" s="210" t="s">
        <v>426</v>
      </c>
    </row>
    <row r="228" s="2" customFormat="1">
      <c r="A228" s="35"/>
      <c r="B228" s="36"/>
      <c r="C228" s="37"/>
      <c r="D228" s="212" t="s">
        <v>151</v>
      </c>
      <c r="E228" s="37"/>
      <c r="F228" s="213" t="s">
        <v>427</v>
      </c>
      <c r="G228" s="37"/>
      <c r="H228" s="37"/>
      <c r="I228" s="214"/>
      <c r="J228" s="37"/>
      <c r="K228" s="37"/>
      <c r="L228" s="41"/>
      <c r="M228" s="215"/>
      <c r="N228" s="216"/>
      <c r="O228" s="81"/>
      <c r="P228" s="81"/>
      <c r="Q228" s="81"/>
      <c r="R228" s="81"/>
      <c r="S228" s="81"/>
      <c r="T228" s="82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151</v>
      </c>
      <c r="AU228" s="14" t="s">
        <v>86</v>
      </c>
    </row>
    <row r="229" s="12" customFormat="1" ht="22.8" customHeight="1">
      <c r="A229" s="12"/>
      <c r="B229" s="182"/>
      <c r="C229" s="183"/>
      <c r="D229" s="184" t="s">
        <v>75</v>
      </c>
      <c r="E229" s="196" t="s">
        <v>428</v>
      </c>
      <c r="F229" s="196" t="s">
        <v>429</v>
      </c>
      <c r="G229" s="183"/>
      <c r="H229" s="183"/>
      <c r="I229" s="186"/>
      <c r="J229" s="197">
        <f>BK229</f>
        <v>0</v>
      </c>
      <c r="K229" s="183"/>
      <c r="L229" s="188"/>
      <c r="M229" s="189"/>
      <c r="N229" s="190"/>
      <c r="O229" s="190"/>
      <c r="P229" s="191">
        <f>SUM(P230:P263)</f>
        <v>0</v>
      </c>
      <c r="Q229" s="190"/>
      <c r="R229" s="191">
        <f>SUM(R230:R263)</f>
        <v>0.12131251999999999</v>
      </c>
      <c r="S229" s="190"/>
      <c r="T229" s="192">
        <f>SUM(T230:T263)</f>
        <v>0.72662500000000008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3" t="s">
        <v>86</v>
      </c>
      <c r="AT229" s="194" t="s">
        <v>75</v>
      </c>
      <c r="AU229" s="194" t="s">
        <v>84</v>
      </c>
      <c r="AY229" s="193" t="s">
        <v>143</v>
      </c>
      <c r="BK229" s="195">
        <f>SUM(BK230:BK263)</f>
        <v>0</v>
      </c>
    </row>
    <row r="230" s="2" customFormat="1" ht="33" customHeight="1">
      <c r="A230" s="35"/>
      <c r="B230" s="36"/>
      <c r="C230" s="198" t="s">
        <v>430</v>
      </c>
      <c r="D230" s="198" t="s">
        <v>145</v>
      </c>
      <c r="E230" s="199" t="s">
        <v>431</v>
      </c>
      <c r="F230" s="200" t="s">
        <v>432</v>
      </c>
      <c r="G230" s="201" t="s">
        <v>342</v>
      </c>
      <c r="H230" s="202">
        <v>25.149999999999999</v>
      </c>
      <c r="I230" s="203"/>
      <c r="J230" s="204">
        <f>ROUND(I230*H230,2)</f>
        <v>0</v>
      </c>
      <c r="K230" s="205"/>
      <c r="L230" s="41"/>
      <c r="M230" s="206" t="s">
        <v>19</v>
      </c>
      <c r="N230" s="207" t="s">
        <v>47</v>
      </c>
      <c r="O230" s="81"/>
      <c r="P230" s="208">
        <f>O230*H230</f>
        <v>0</v>
      </c>
      <c r="Q230" s="208">
        <v>0</v>
      </c>
      <c r="R230" s="208">
        <f>Q230*H230</f>
        <v>0</v>
      </c>
      <c r="S230" s="208">
        <v>0.026700000000000002</v>
      </c>
      <c r="T230" s="209">
        <f>S230*H230</f>
        <v>0.67150500000000002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0" t="s">
        <v>224</v>
      </c>
      <c r="AT230" s="210" t="s">
        <v>145</v>
      </c>
      <c r="AU230" s="210" t="s">
        <v>86</v>
      </c>
      <c r="AY230" s="14" t="s">
        <v>143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4" t="s">
        <v>84</v>
      </c>
      <c r="BK230" s="211">
        <f>ROUND(I230*H230,2)</f>
        <v>0</v>
      </c>
      <c r="BL230" s="14" t="s">
        <v>224</v>
      </c>
      <c r="BM230" s="210" t="s">
        <v>433</v>
      </c>
    </row>
    <row r="231" s="2" customFormat="1">
      <c r="A231" s="35"/>
      <c r="B231" s="36"/>
      <c r="C231" s="37"/>
      <c r="D231" s="212" t="s">
        <v>151</v>
      </c>
      <c r="E231" s="37"/>
      <c r="F231" s="213" t="s">
        <v>434</v>
      </c>
      <c r="G231" s="37"/>
      <c r="H231" s="37"/>
      <c r="I231" s="214"/>
      <c r="J231" s="37"/>
      <c r="K231" s="37"/>
      <c r="L231" s="41"/>
      <c r="M231" s="215"/>
      <c r="N231" s="216"/>
      <c r="O231" s="81"/>
      <c r="P231" s="81"/>
      <c r="Q231" s="81"/>
      <c r="R231" s="81"/>
      <c r="S231" s="81"/>
      <c r="T231" s="82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151</v>
      </c>
      <c r="AU231" s="14" t="s">
        <v>86</v>
      </c>
    </row>
    <row r="232" s="2" customFormat="1" ht="16.5" customHeight="1">
      <c r="A232" s="35"/>
      <c r="B232" s="36"/>
      <c r="C232" s="198" t="s">
        <v>435</v>
      </c>
      <c r="D232" s="198" t="s">
        <v>145</v>
      </c>
      <c r="E232" s="199" t="s">
        <v>436</v>
      </c>
      <c r="F232" s="200" t="s">
        <v>437</v>
      </c>
      <c r="G232" s="201" t="s">
        <v>342</v>
      </c>
      <c r="H232" s="202">
        <v>22.571999999999999</v>
      </c>
      <c r="I232" s="203"/>
      <c r="J232" s="204">
        <f>ROUND(I232*H232,2)</f>
        <v>0</v>
      </c>
      <c r="K232" s="205"/>
      <c r="L232" s="41"/>
      <c r="M232" s="206" t="s">
        <v>19</v>
      </c>
      <c r="N232" s="207" t="s">
        <v>47</v>
      </c>
      <c r="O232" s="81"/>
      <c r="P232" s="208">
        <f>O232*H232</f>
        <v>0</v>
      </c>
      <c r="Q232" s="208">
        <v>0.00191</v>
      </c>
      <c r="R232" s="208">
        <f>Q232*H232</f>
        <v>0.043112520000000001</v>
      </c>
      <c r="S232" s="208">
        <v>0</v>
      </c>
      <c r="T232" s="20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0" t="s">
        <v>224</v>
      </c>
      <c r="AT232" s="210" t="s">
        <v>145</v>
      </c>
      <c r="AU232" s="210" t="s">
        <v>86</v>
      </c>
      <c r="AY232" s="14" t="s">
        <v>143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4" t="s">
        <v>84</v>
      </c>
      <c r="BK232" s="211">
        <f>ROUND(I232*H232,2)</f>
        <v>0</v>
      </c>
      <c r="BL232" s="14" t="s">
        <v>224</v>
      </c>
      <c r="BM232" s="210" t="s">
        <v>438</v>
      </c>
    </row>
    <row r="233" s="2" customFormat="1">
      <c r="A233" s="35"/>
      <c r="B233" s="36"/>
      <c r="C233" s="37"/>
      <c r="D233" s="212" t="s">
        <v>151</v>
      </c>
      <c r="E233" s="37"/>
      <c r="F233" s="213" t="s">
        <v>439</v>
      </c>
      <c r="G233" s="37"/>
      <c r="H233" s="37"/>
      <c r="I233" s="214"/>
      <c r="J233" s="37"/>
      <c r="K233" s="37"/>
      <c r="L233" s="41"/>
      <c r="M233" s="215"/>
      <c r="N233" s="216"/>
      <c r="O233" s="81"/>
      <c r="P233" s="81"/>
      <c r="Q233" s="81"/>
      <c r="R233" s="81"/>
      <c r="S233" s="81"/>
      <c r="T233" s="82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151</v>
      </c>
      <c r="AU233" s="14" t="s">
        <v>86</v>
      </c>
    </row>
    <row r="234" s="2" customFormat="1" ht="21.75" customHeight="1">
      <c r="A234" s="35"/>
      <c r="B234" s="36"/>
      <c r="C234" s="198" t="s">
        <v>440</v>
      </c>
      <c r="D234" s="198" t="s">
        <v>145</v>
      </c>
      <c r="E234" s="199" t="s">
        <v>441</v>
      </c>
      <c r="F234" s="200" t="s">
        <v>442</v>
      </c>
      <c r="G234" s="201" t="s">
        <v>342</v>
      </c>
      <c r="H234" s="202">
        <v>7.0199999999999996</v>
      </c>
      <c r="I234" s="203"/>
      <c r="J234" s="204">
        <f>ROUND(I234*H234,2)</f>
        <v>0</v>
      </c>
      <c r="K234" s="205"/>
      <c r="L234" s="41"/>
      <c r="M234" s="206" t="s">
        <v>19</v>
      </c>
      <c r="N234" s="207" t="s">
        <v>47</v>
      </c>
      <c r="O234" s="81"/>
      <c r="P234" s="208">
        <f>O234*H234</f>
        <v>0</v>
      </c>
      <c r="Q234" s="208">
        <v>0.00142</v>
      </c>
      <c r="R234" s="208">
        <f>Q234*H234</f>
        <v>0.0099684000000000005</v>
      </c>
      <c r="S234" s="208">
        <v>0</v>
      </c>
      <c r="T234" s="20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0" t="s">
        <v>224</v>
      </c>
      <c r="AT234" s="210" t="s">
        <v>145</v>
      </c>
      <c r="AU234" s="210" t="s">
        <v>86</v>
      </c>
      <c r="AY234" s="14" t="s">
        <v>143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4" t="s">
        <v>84</v>
      </c>
      <c r="BK234" s="211">
        <f>ROUND(I234*H234,2)</f>
        <v>0</v>
      </c>
      <c r="BL234" s="14" t="s">
        <v>224</v>
      </c>
      <c r="BM234" s="210" t="s">
        <v>443</v>
      </c>
    </row>
    <row r="235" s="2" customFormat="1">
      <c r="A235" s="35"/>
      <c r="B235" s="36"/>
      <c r="C235" s="37"/>
      <c r="D235" s="212" t="s">
        <v>151</v>
      </c>
      <c r="E235" s="37"/>
      <c r="F235" s="213" t="s">
        <v>444</v>
      </c>
      <c r="G235" s="37"/>
      <c r="H235" s="37"/>
      <c r="I235" s="214"/>
      <c r="J235" s="37"/>
      <c r="K235" s="37"/>
      <c r="L235" s="41"/>
      <c r="M235" s="215"/>
      <c r="N235" s="216"/>
      <c r="O235" s="81"/>
      <c r="P235" s="81"/>
      <c r="Q235" s="81"/>
      <c r="R235" s="81"/>
      <c r="S235" s="81"/>
      <c r="T235" s="82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151</v>
      </c>
      <c r="AU235" s="14" t="s">
        <v>86</v>
      </c>
    </row>
    <row r="236" s="2" customFormat="1" ht="21.75" customHeight="1">
      <c r="A236" s="35"/>
      <c r="B236" s="36"/>
      <c r="C236" s="198" t="s">
        <v>445</v>
      </c>
      <c r="D236" s="198" t="s">
        <v>145</v>
      </c>
      <c r="E236" s="199" t="s">
        <v>446</v>
      </c>
      <c r="F236" s="200" t="s">
        <v>447</v>
      </c>
      <c r="G236" s="201" t="s">
        <v>342</v>
      </c>
      <c r="H236" s="202">
        <v>7.54</v>
      </c>
      <c r="I236" s="203"/>
      <c r="J236" s="204">
        <f>ROUND(I236*H236,2)</f>
        <v>0</v>
      </c>
      <c r="K236" s="205"/>
      <c r="L236" s="41"/>
      <c r="M236" s="206" t="s">
        <v>19</v>
      </c>
      <c r="N236" s="207" t="s">
        <v>47</v>
      </c>
      <c r="O236" s="81"/>
      <c r="P236" s="208">
        <f>O236*H236</f>
        <v>0</v>
      </c>
      <c r="Q236" s="208">
        <v>0.0049199999999999999</v>
      </c>
      <c r="R236" s="208">
        <f>Q236*H236</f>
        <v>0.037096799999999999</v>
      </c>
      <c r="S236" s="208">
        <v>0</v>
      </c>
      <c r="T236" s="20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0" t="s">
        <v>224</v>
      </c>
      <c r="AT236" s="210" t="s">
        <v>145</v>
      </c>
      <c r="AU236" s="210" t="s">
        <v>86</v>
      </c>
      <c r="AY236" s="14" t="s">
        <v>143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4" t="s">
        <v>84</v>
      </c>
      <c r="BK236" s="211">
        <f>ROUND(I236*H236,2)</f>
        <v>0</v>
      </c>
      <c r="BL236" s="14" t="s">
        <v>224</v>
      </c>
      <c r="BM236" s="210" t="s">
        <v>448</v>
      </c>
    </row>
    <row r="237" s="2" customFormat="1">
      <c r="A237" s="35"/>
      <c r="B237" s="36"/>
      <c r="C237" s="37"/>
      <c r="D237" s="212" t="s">
        <v>151</v>
      </c>
      <c r="E237" s="37"/>
      <c r="F237" s="213" t="s">
        <v>449</v>
      </c>
      <c r="G237" s="37"/>
      <c r="H237" s="37"/>
      <c r="I237" s="214"/>
      <c r="J237" s="37"/>
      <c r="K237" s="37"/>
      <c r="L237" s="41"/>
      <c r="M237" s="215"/>
      <c r="N237" s="216"/>
      <c r="O237" s="81"/>
      <c r="P237" s="81"/>
      <c r="Q237" s="81"/>
      <c r="R237" s="81"/>
      <c r="S237" s="81"/>
      <c r="T237" s="82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151</v>
      </c>
      <c r="AU237" s="14" t="s">
        <v>86</v>
      </c>
    </row>
    <row r="238" s="2" customFormat="1" ht="24.15" customHeight="1">
      <c r="A238" s="35"/>
      <c r="B238" s="36"/>
      <c r="C238" s="198" t="s">
        <v>450</v>
      </c>
      <c r="D238" s="198" t="s">
        <v>145</v>
      </c>
      <c r="E238" s="199" t="s">
        <v>451</v>
      </c>
      <c r="F238" s="200" t="s">
        <v>452</v>
      </c>
      <c r="G238" s="201" t="s">
        <v>342</v>
      </c>
      <c r="H238" s="202">
        <v>10.44</v>
      </c>
      <c r="I238" s="203"/>
      <c r="J238" s="204">
        <f>ROUND(I238*H238,2)</f>
        <v>0</v>
      </c>
      <c r="K238" s="205"/>
      <c r="L238" s="41"/>
      <c r="M238" s="206" t="s">
        <v>19</v>
      </c>
      <c r="N238" s="207" t="s">
        <v>47</v>
      </c>
      <c r="O238" s="81"/>
      <c r="P238" s="208">
        <f>O238*H238</f>
        <v>0</v>
      </c>
      <c r="Q238" s="208">
        <v>0.0012999999999999999</v>
      </c>
      <c r="R238" s="208">
        <f>Q238*H238</f>
        <v>0.013571999999999999</v>
      </c>
      <c r="S238" s="208">
        <v>0</v>
      </c>
      <c r="T238" s="20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0" t="s">
        <v>224</v>
      </c>
      <c r="AT238" s="210" t="s">
        <v>145</v>
      </c>
      <c r="AU238" s="210" t="s">
        <v>86</v>
      </c>
      <c r="AY238" s="14" t="s">
        <v>143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4" t="s">
        <v>84</v>
      </c>
      <c r="BK238" s="211">
        <f>ROUND(I238*H238,2)</f>
        <v>0</v>
      </c>
      <c r="BL238" s="14" t="s">
        <v>224</v>
      </c>
      <c r="BM238" s="210" t="s">
        <v>453</v>
      </c>
    </row>
    <row r="239" s="2" customFormat="1">
      <c r="A239" s="35"/>
      <c r="B239" s="36"/>
      <c r="C239" s="37"/>
      <c r="D239" s="212" t="s">
        <v>151</v>
      </c>
      <c r="E239" s="37"/>
      <c r="F239" s="213" t="s">
        <v>454</v>
      </c>
      <c r="G239" s="37"/>
      <c r="H239" s="37"/>
      <c r="I239" s="214"/>
      <c r="J239" s="37"/>
      <c r="K239" s="37"/>
      <c r="L239" s="41"/>
      <c r="M239" s="215"/>
      <c r="N239" s="216"/>
      <c r="O239" s="81"/>
      <c r="P239" s="81"/>
      <c r="Q239" s="81"/>
      <c r="R239" s="81"/>
      <c r="S239" s="81"/>
      <c r="T239" s="82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151</v>
      </c>
      <c r="AU239" s="14" t="s">
        <v>86</v>
      </c>
    </row>
    <row r="240" s="2" customFormat="1" ht="21.75" customHeight="1">
      <c r="A240" s="35"/>
      <c r="B240" s="36"/>
      <c r="C240" s="198" t="s">
        <v>455</v>
      </c>
      <c r="D240" s="198" t="s">
        <v>145</v>
      </c>
      <c r="E240" s="199" t="s">
        <v>456</v>
      </c>
      <c r="F240" s="200" t="s">
        <v>457</v>
      </c>
      <c r="G240" s="201" t="s">
        <v>342</v>
      </c>
      <c r="H240" s="202">
        <v>9.3000000000000007</v>
      </c>
      <c r="I240" s="203"/>
      <c r="J240" s="204">
        <f>ROUND(I240*H240,2)</f>
        <v>0</v>
      </c>
      <c r="K240" s="205"/>
      <c r="L240" s="41"/>
      <c r="M240" s="206" t="s">
        <v>19</v>
      </c>
      <c r="N240" s="207" t="s">
        <v>47</v>
      </c>
      <c r="O240" s="81"/>
      <c r="P240" s="208">
        <f>O240*H240</f>
        <v>0</v>
      </c>
      <c r="Q240" s="208">
        <v>0.00050000000000000001</v>
      </c>
      <c r="R240" s="208">
        <f>Q240*H240</f>
        <v>0.0046500000000000005</v>
      </c>
      <c r="S240" s="208">
        <v>0</v>
      </c>
      <c r="T240" s="20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0" t="s">
        <v>224</v>
      </c>
      <c r="AT240" s="210" t="s">
        <v>145</v>
      </c>
      <c r="AU240" s="210" t="s">
        <v>86</v>
      </c>
      <c r="AY240" s="14" t="s">
        <v>143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4" t="s">
        <v>84</v>
      </c>
      <c r="BK240" s="211">
        <f>ROUND(I240*H240,2)</f>
        <v>0</v>
      </c>
      <c r="BL240" s="14" t="s">
        <v>224</v>
      </c>
      <c r="BM240" s="210" t="s">
        <v>458</v>
      </c>
    </row>
    <row r="241" s="2" customFormat="1">
      <c r="A241" s="35"/>
      <c r="B241" s="36"/>
      <c r="C241" s="37"/>
      <c r="D241" s="212" t="s">
        <v>151</v>
      </c>
      <c r="E241" s="37"/>
      <c r="F241" s="213" t="s">
        <v>459</v>
      </c>
      <c r="G241" s="37"/>
      <c r="H241" s="37"/>
      <c r="I241" s="214"/>
      <c r="J241" s="37"/>
      <c r="K241" s="37"/>
      <c r="L241" s="41"/>
      <c r="M241" s="215"/>
      <c r="N241" s="216"/>
      <c r="O241" s="81"/>
      <c r="P241" s="81"/>
      <c r="Q241" s="81"/>
      <c r="R241" s="81"/>
      <c r="S241" s="81"/>
      <c r="T241" s="82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151</v>
      </c>
      <c r="AU241" s="14" t="s">
        <v>86</v>
      </c>
    </row>
    <row r="242" s="2" customFormat="1" ht="21.75" customHeight="1">
      <c r="A242" s="35"/>
      <c r="B242" s="36"/>
      <c r="C242" s="198" t="s">
        <v>460</v>
      </c>
      <c r="D242" s="198" t="s">
        <v>145</v>
      </c>
      <c r="E242" s="199" t="s">
        <v>461</v>
      </c>
      <c r="F242" s="200" t="s">
        <v>462</v>
      </c>
      <c r="G242" s="201" t="s">
        <v>342</v>
      </c>
      <c r="H242" s="202">
        <v>5.46</v>
      </c>
      <c r="I242" s="203"/>
      <c r="J242" s="204">
        <f>ROUND(I242*H242,2)</f>
        <v>0</v>
      </c>
      <c r="K242" s="205"/>
      <c r="L242" s="41"/>
      <c r="M242" s="206" t="s">
        <v>19</v>
      </c>
      <c r="N242" s="207" t="s">
        <v>47</v>
      </c>
      <c r="O242" s="81"/>
      <c r="P242" s="208">
        <f>O242*H242</f>
        <v>0</v>
      </c>
      <c r="Q242" s="208">
        <v>0.0015299999999999999</v>
      </c>
      <c r="R242" s="208">
        <f>Q242*H242</f>
        <v>0.0083537999999999998</v>
      </c>
      <c r="S242" s="208">
        <v>0</v>
      </c>
      <c r="T242" s="20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0" t="s">
        <v>224</v>
      </c>
      <c r="AT242" s="210" t="s">
        <v>145</v>
      </c>
      <c r="AU242" s="210" t="s">
        <v>86</v>
      </c>
      <c r="AY242" s="14" t="s">
        <v>143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4" t="s">
        <v>84</v>
      </c>
      <c r="BK242" s="211">
        <f>ROUND(I242*H242,2)</f>
        <v>0</v>
      </c>
      <c r="BL242" s="14" t="s">
        <v>224</v>
      </c>
      <c r="BM242" s="210" t="s">
        <v>463</v>
      </c>
    </row>
    <row r="243" s="2" customFormat="1">
      <c r="A243" s="35"/>
      <c r="B243" s="36"/>
      <c r="C243" s="37"/>
      <c r="D243" s="212" t="s">
        <v>151</v>
      </c>
      <c r="E243" s="37"/>
      <c r="F243" s="213" t="s">
        <v>464</v>
      </c>
      <c r="G243" s="37"/>
      <c r="H243" s="37"/>
      <c r="I243" s="214"/>
      <c r="J243" s="37"/>
      <c r="K243" s="37"/>
      <c r="L243" s="41"/>
      <c r="M243" s="215"/>
      <c r="N243" s="216"/>
      <c r="O243" s="81"/>
      <c r="P243" s="81"/>
      <c r="Q243" s="81"/>
      <c r="R243" s="81"/>
      <c r="S243" s="81"/>
      <c r="T243" s="82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151</v>
      </c>
      <c r="AU243" s="14" t="s">
        <v>86</v>
      </c>
    </row>
    <row r="244" s="2" customFormat="1" ht="16.5" customHeight="1">
      <c r="A244" s="35"/>
      <c r="B244" s="36"/>
      <c r="C244" s="198" t="s">
        <v>465</v>
      </c>
      <c r="D244" s="198" t="s">
        <v>145</v>
      </c>
      <c r="E244" s="199" t="s">
        <v>466</v>
      </c>
      <c r="F244" s="200" t="s">
        <v>467</v>
      </c>
      <c r="G244" s="201" t="s">
        <v>342</v>
      </c>
      <c r="H244" s="202">
        <v>1.5</v>
      </c>
      <c r="I244" s="203"/>
      <c r="J244" s="204">
        <f>ROUND(I244*H244,2)</f>
        <v>0</v>
      </c>
      <c r="K244" s="205"/>
      <c r="L244" s="41"/>
      <c r="M244" s="206" t="s">
        <v>19</v>
      </c>
      <c r="N244" s="207" t="s">
        <v>47</v>
      </c>
      <c r="O244" s="81"/>
      <c r="P244" s="208">
        <f>O244*H244</f>
        <v>0</v>
      </c>
      <c r="Q244" s="208">
        <v>0.00058</v>
      </c>
      <c r="R244" s="208">
        <f>Q244*H244</f>
        <v>0.00087000000000000001</v>
      </c>
      <c r="S244" s="208">
        <v>0</v>
      </c>
      <c r="T244" s="20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0" t="s">
        <v>224</v>
      </c>
      <c r="AT244" s="210" t="s">
        <v>145</v>
      </c>
      <c r="AU244" s="210" t="s">
        <v>86</v>
      </c>
      <c r="AY244" s="14" t="s">
        <v>143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4" t="s">
        <v>84</v>
      </c>
      <c r="BK244" s="211">
        <f>ROUND(I244*H244,2)</f>
        <v>0</v>
      </c>
      <c r="BL244" s="14" t="s">
        <v>224</v>
      </c>
      <c r="BM244" s="210" t="s">
        <v>468</v>
      </c>
    </row>
    <row r="245" s="2" customFormat="1">
      <c r="A245" s="35"/>
      <c r="B245" s="36"/>
      <c r="C245" s="37"/>
      <c r="D245" s="212" t="s">
        <v>151</v>
      </c>
      <c r="E245" s="37"/>
      <c r="F245" s="213" t="s">
        <v>469</v>
      </c>
      <c r="G245" s="37"/>
      <c r="H245" s="37"/>
      <c r="I245" s="214"/>
      <c r="J245" s="37"/>
      <c r="K245" s="37"/>
      <c r="L245" s="41"/>
      <c r="M245" s="215"/>
      <c r="N245" s="216"/>
      <c r="O245" s="81"/>
      <c r="P245" s="81"/>
      <c r="Q245" s="81"/>
      <c r="R245" s="81"/>
      <c r="S245" s="81"/>
      <c r="T245" s="82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151</v>
      </c>
      <c r="AU245" s="14" t="s">
        <v>86</v>
      </c>
    </row>
    <row r="246" s="2" customFormat="1" ht="16.5" customHeight="1">
      <c r="A246" s="35"/>
      <c r="B246" s="36"/>
      <c r="C246" s="198" t="s">
        <v>470</v>
      </c>
      <c r="D246" s="198" t="s">
        <v>145</v>
      </c>
      <c r="E246" s="199" t="s">
        <v>471</v>
      </c>
      <c r="F246" s="200" t="s">
        <v>472</v>
      </c>
      <c r="G246" s="201" t="s">
        <v>342</v>
      </c>
      <c r="H246" s="202">
        <v>2.1000000000000001</v>
      </c>
      <c r="I246" s="203"/>
      <c r="J246" s="204">
        <f>ROUND(I246*H246,2)</f>
        <v>0</v>
      </c>
      <c r="K246" s="205"/>
      <c r="L246" s="41"/>
      <c r="M246" s="206" t="s">
        <v>19</v>
      </c>
      <c r="N246" s="207" t="s">
        <v>47</v>
      </c>
      <c r="O246" s="81"/>
      <c r="P246" s="208">
        <f>O246*H246</f>
        <v>0</v>
      </c>
      <c r="Q246" s="208">
        <v>0.0011900000000000001</v>
      </c>
      <c r="R246" s="208">
        <f>Q246*H246</f>
        <v>0.0024990000000000004</v>
      </c>
      <c r="S246" s="208">
        <v>0</v>
      </c>
      <c r="T246" s="20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0" t="s">
        <v>224</v>
      </c>
      <c r="AT246" s="210" t="s">
        <v>145</v>
      </c>
      <c r="AU246" s="210" t="s">
        <v>86</v>
      </c>
      <c r="AY246" s="14" t="s">
        <v>143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4" t="s">
        <v>84</v>
      </c>
      <c r="BK246" s="211">
        <f>ROUND(I246*H246,2)</f>
        <v>0</v>
      </c>
      <c r="BL246" s="14" t="s">
        <v>224</v>
      </c>
      <c r="BM246" s="210" t="s">
        <v>473</v>
      </c>
    </row>
    <row r="247" s="2" customFormat="1">
      <c r="A247" s="35"/>
      <c r="B247" s="36"/>
      <c r="C247" s="37"/>
      <c r="D247" s="212" t="s">
        <v>151</v>
      </c>
      <c r="E247" s="37"/>
      <c r="F247" s="213" t="s">
        <v>474</v>
      </c>
      <c r="G247" s="37"/>
      <c r="H247" s="37"/>
      <c r="I247" s="214"/>
      <c r="J247" s="37"/>
      <c r="K247" s="37"/>
      <c r="L247" s="41"/>
      <c r="M247" s="215"/>
      <c r="N247" s="216"/>
      <c r="O247" s="81"/>
      <c r="P247" s="81"/>
      <c r="Q247" s="81"/>
      <c r="R247" s="81"/>
      <c r="S247" s="81"/>
      <c r="T247" s="82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151</v>
      </c>
      <c r="AU247" s="14" t="s">
        <v>86</v>
      </c>
    </row>
    <row r="248" s="2" customFormat="1" ht="24.15" customHeight="1">
      <c r="A248" s="35"/>
      <c r="B248" s="36"/>
      <c r="C248" s="198" t="s">
        <v>475</v>
      </c>
      <c r="D248" s="198" t="s">
        <v>145</v>
      </c>
      <c r="E248" s="199" t="s">
        <v>476</v>
      </c>
      <c r="F248" s="200" t="s">
        <v>477</v>
      </c>
      <c r="G248" s="201" t="s">
        <v>268</v>
      </c>
      <c r="H248" s="202">
        <v>10</v>
      </c>
      <c r="I248" s="203"/>
      <c r="J248" s="204">
        <f>ROUND(I248*H248,2)</f>
        <v>0</v>
      </c>
      <c r="K248" s="205"/>
      <c r="L248" s="41"/>
      <c r="M248" s="206" t="s">
        <v>19</v>
      </c>
      <c r="N248" s="207" t="s">
        <v>47</v>
      </c>
      <c r="O248" s="81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0" t="s">
        <v>224</v>
      </c>
      <c r="AT248" s="210" t="s">
        <v>145</v>
      </c>
      <c r="AU248" s="210" t="s">
        <v>86</v>
      </c>
      <c r="AY248" s="14" t="s">
        <v>143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4" t="s">
        <v>84</v>
      </c>
      <c r="BK248" s="211">
        <f>ROUND(I248*H248,2)</f>
        <v>0</v>
      </c>
      <c r="BL248" s="14" t="s">
        <v>224</v>
      </c>
      <c r="BM248" s="210" t="s">
        <v>478</v>
      </c>
    </row>
    <row r="249" s="2" customFormat="1">
      <c r="A249" s="35"/>
      <c r="B249" s="36"/>
      <c r="C249" s="37"/>
      <c r="D249" s="212" t="s">
        <v>151</v>
      </c>
      <c r="E249" s="37"/>
      <c r="F249" s="213" t="s">
        <v>479</v>
      </c>
      <c r="G249" s="37"/>
      <c r="H249" s="37"/>
      <c r="I249" s="214"/>
      <c r="J249" s="37"/>
      <c r="K249" s="37"/>
      <c r="L249" s="41"/>
      <c r="M249" s="215"/>
      <c r="N249" s="216"/>
      <c r="O249" s="81"/>
      <c r="P249" s="81"/>
      <c r="Q249" s="81"/>
      <c r="R249" s="81"/>
      <c r="S249" s="81"/>
      <c r="T249" s="82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151</v>
      </c>
      <c r="AU249" s="14" t="s">
        <v>86</v>
      </c>
    </row>
    <row r="250" s="2" customFormat="1" ht="24.15" customHeight="1">
      <c r="A250" s="35"/>
      <c r="B250" s="36"/>
      <c r="C250" s="198" t="s">
        <v>480</v>
      </c>
      <c r="D250" s="198" t="s">
        <v>145</v>
      </c>
      <c r="E250" s="199" t="s">
        <v>481</v>
      </c>
      <c r="F250" s="200" t="s">
        <v>482</v>
      </c>
      <c r="G250" s="201" t="s">
        <v>268</v>
      </c>
      <c r="H250" s="202">
        <v>7</v>
      </c>
      <c r="I250" s="203"/>
      <c r="J250" s="204">
        <f>ROUND(I250*H250,2)</f>
        <v>0</v>
      </c>
      <c r="K250" s="205"/>
      <c r="L250" s="41"/>
      <c r="M250" s="206" t="s">
        <v>19</v>
      </c>
      <c r="N250" s="207" t="s">
        <v>47</v>
      </c>
      <c r="O250" s="81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0" t="s">
        <v>224</v>
      </c>
      <c r="AT250" s="210" t="s">
        <v>145</v>
      </c>
      <c r="AU250" s="210" t="s">
        <v>86</v>
      </c>
      <c r="AY250" s="14" t="s">
        <v>143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4" t="s">
        <v>84</v>
      </c>
      <c r="BK250" s="211">
        <f>ROUND(I250*H250,2)</f>
        <v>0</v>
      </c>
      <c r="BL250" s="14" t="s">
        <v>224</v>
      </c>
      <c r="BM250" s="210" t="s">
        <v>483</v>
      </c>
    </row>
    <row r="251" s="2" customFormat="1">
      <c r="A251" s="35"/>
      <c r="B251" s="36"/>
      <c r="C251" s="37"/>
      <c r="D251" s="212" t="s">
        <v>151</v>
      </c>
      <c r="E251" s="37"/>
      <c r="F251" s="213" t="s">
        <v>484</v>
      </c>
      <c r="G251" s="37"/>
      <c r="H251" s="37"/>
      <c r="I251" s="214"/>
      <c r="J251" s="37"/>
      <c r="K251" s="37"/>
      <c r="L251" s="41"/>
      <c r="M251" s="215"/>
      <c r="N251" s="216"/>
      <c r="O251" s="81"/>
      <c r="P251" s="81"/>
      <c r="Q251" s="81"/>
      <c r="R251" s="81"/>
      <c r="S251" s="81"/>
      <c r="T251" s="82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151</v>
      </c>
      <c r="AU251" s="14" t="s">
        <v>86</v>
      </c>
    </row>
    <row r="252" s="2" customFormat="1" ht="24.15" customHeight="1">
      <c r="A252" s="35"/>
      <c r="B252" s="36"/>
      <c r="C252" s="198" t="s">
        <v>485</v>
      </c>
      <c r="D252" s="198" t="s">
        <v>145</v>
      </c>
      <c r="E252" s="199" t="s">
        <v>486</v>
      </c>
      <c r="F252" s="200" t="s">
        <v>487</v>
      </c>
      <c r="G252" s="201" t="s">
        <v>268</v>
      </c>
      <c r="H252" s="202">
        <v>2</v>
      </c>
      <c r="I252" s="203"/>
      <c r="J252" s="204">
        <f>ROUND(I252*H252,2)</f>
        <v>0</v>
      </c>
      <c r="K252" s="205"/>
      <c r="L252" s="41"/>
      <c r="M252" s="206" t="s">
        <v>19</v>
      </c>
      <c r="N252" s="207" t="s">
        <v>47</v>
      </c>
      <c r="O252" s="81"/>
      <c r="P252" s="208">
        <f>O252*H252</f>
        <v>0</v>
      </c>
      <c r="Q252" s="208">
        <v>0</v>
      </c>
      <c r="R252" s="208">
        <f>Q252*H252</f>
        <v>0</v>
      </c>
      <c r="S252" s="208">
        <v>0.027560000000000001</v>
      </c>
      <c r="T252" s="209">
        <f>S252*H252</f>
        <v>0.055120000000000002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0" t="s">
        <v>224</v>
      </c>
      <c r="AT252" s="210" t="s">
        <v>145</v>
      </c>
      <c r="AU252" s="210" t="s">
        <v>86</v>
      </c>
      <c r="AY252" s="14" t="s">
        <v>143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4" t="s">
        <v>84</v>
      </c>
      <c r="BK252" s="211">
        <f>ROUND(I252*H252,2)</f>
        <v>0</v>
      </c>
      <c r="BL252" s="14" t="s">
        <v>224</v>
      </c>
      <c r="BM252" s="210" t="s">
        <v>488</v>
      </c>
    </row>
    <row r="253" s="2" customFormat="1">
      <c r="A253" s="35"/>
      <c r="B253" s="36"/>
      <c r="C253" s="37"/>
      <c r="D253" s="212" t="s">
        <v>151</v>
      </c>
      <c r="E253" s="37"/>
      <c r="F253" s="213" t="s">
        <v>489</v>
      </c>
      <c r="G253" s="37"/>
      <c r="H253" s="37"/>
      <c r="I253" s="214"/>
      <c r="J253" s="37"/>
      <c r="K253" s="37"/>
      <c r="L253" s="41"/>
      <c r="M253" s="215"/>
      <c r="N253" s="216"/>
      <c r="O253" s="81"/>
      <c r="P253" s="81"/>
      <c r="Q253" s="81"/>
      <c r="R253" s="81"/>
      <c r="S253" s="81"/>
      <c r="T253" s="82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151</v>
      </c>
      <c r="AU253" s="14" t="s">
        <v>86</v>
      </c>
    </row>
    <row r="254" s="2" customFormat="1" ht="37.8" customHeight="1">
      <c r="A254" s="35"/>
      <c r="B254" s="36"/>
      <c r="C254" s="198" t="s">
        <v>490</v>
      </c>
      <c r="D254" s="198" t="s">
        <v>145</v>
      </c>
      <c r="E254" s="199" t="s">
        <v>491</v>
      </c>
      <c r="F254" s="200" t="s">
        <v>492</v>
      </c>
      <c r="G254" s="201" t="s">
        <v>268</v>
      </c>
      <c r="H254" s="202">
        <v>1</v>
      </c>
      <c r="I254" s="203"/>
      <c r="J254" s="204">
        <f>ROUND(I254*H254,2)</f>
        <v>0</v>
      </c>
      <c r="K254" s="205"/>
      <c r="L254" s="41"/>
      <c r="M254" s="206" t="s">
        <v>19</v>
      </c>
      <c r="N254" s="207" t="s">
        <v>47</v>
      </c>
      <c r="O254" s="81"/>
      <c r="P254" s="208">
        <f>O254*H254</f>
        <v>0</v>
      </c>
      <c r="Q254" s="208">
        <v>0.00093000000000000005</v>
      </c>
      <c r="R254" s="208">
        <f>Q254*H254</f>
        <v>0.00093000000000000005</v>
      </c>
      <c r="S254" s="208">
        <v>0</v>
      </c>
      <c r="T254" s="20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0" t="s">
        <v>224</v>
      </c>
      <c r="AT254" s="210" t="s">
        <v>145</v>
      </c>
      <c r="AU254" s="210" t="s">
        <v>86</v>
      </c>
      <c r="AY254" s="14" t="s">
        <v>143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4" t="s">
        <v>84</v>
      </c>
      <c r="BK254" s="211">
        <f>ROUND(I254*H254,2)</f>
        <v>0</v>
      </c>
      <c r="BL254" s="14" t="s">
        <v>224</v>
      </c>
      <c r="BM254" s="210" t="s">
        <v>493</v>
      </c>
    </row>
    <row r="255" s="2" customFormat="1">
      <c r="A255" s="35"/>
      <c r="B255" s="36"/>
      <c r="C255" s="37"/>
      <c r="D255" s="212" t="s">
        <v>151</v>
      </c>
      <c r="E255" s="37"/>
      <c r="F255" s="213" t="s">
        <v>494</v>
      </c>
      <c r="G255" s="37"/>
      <c r="H255" s="37"/>
      <c r="I255" s="214"/>
      <c r="J255" s="37"/>
      <c r="K255" s="37"/>
      <c r="L255" s="41"/>
      <c r="M255" s="215"/>
      <c r="N255" s="216"/>
      <c r="O255" s="81"/>
      <c r="P255" s="81"/>
      <c r="Q255" s="81"/>
      <c r="R255" s="81"/>
      <c r="S255" s="81"/>
      <c r="T255" s="82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151</v>
      </c>
      <c r="AU255" s="14" t="s">
        <v>86</v>
      </c>
    </row>
    <row r="256" s="2" customFormat="1" ht="21.75" customHeight="1">
      <c r="A256" s="35"/>
      <c r="B256" s="36"/>
      <c r="C256" s="198" t="s">
        <v>495</v>
      </c>
      <c r="D256" s="198" t="s">
        <v>145</v>
      </c>
      <c r="E256" s="199" t="s">
        <v>496</v>
      </c>
      <c r="F256" s="200" t="s">
        <v>497</v>
      </c>
      <c r="G256" s="201" t="s">
        <v>268</v>
      </c>
      <c r="H256" s="202">
        <v>1</v>
      </c>
      <c r="I256" s="203"/>
      <c r="J256" s="204">
        <f>ROUND(I256*H256,2)</f>
        <v>0</v>
      </c>
      <c r="K256" s="205"/>
      <c r="L256" s="41"/>
      <c r="M256" s="206" t="s">
        <v>19</v>
      </c>
      <c r="N256" s="207" t="s">
        <v>47</v>
      </c>
      <c r="O256" s="81"/>
      <c r="P256" s="208">
        <f>O256*H256</f>
        <v>0</v>
      </c>
      <c r="Q256" s="208">
        <v>0.00018000000000000001</v>
      </c>
      <c r="R256" s="208">
        <f>Q256*H256</f>
        <v>0.00018000000000000001</v>
      </c>
      <c r="S256" s="208">
        <v>0</v>
      </c>
      <c r="T256" s="20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0" t="s">
        <v>224</v>
      </c>
      <c r="AT256" s="210" t="s">
        <v>145</v>
      </c>
      <c r="AU256" s="210" t="s">
        <v>86</v>
      </c>
      <c r="AY256" s="14" t="s">
        <v>143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4" t="s">
        <v>84</v>
      </c>
      <c r="BK256" s="211">
        <f>ROUND(I256*H256,2)</f>
        <v>0</v>
      </c>
      <c r="BL256" s="14" t="s">
        <v>224</v>
      </c>
      <c r="BM256" s="210" t="s">
        <v>498</v>
      </c>
    </row>
    <row r="257" s="2" customFormat="1">
      <c r="A257" s="35"/>
      <c r="B257" s="36"/>
      <c r="C257" s="37"/>
      <c r="D257" s="212" t="s">
        <v>151</v>
      </c>
      <c r="E257" s="37"/>
      <c r="F257" s="213" t="s">
        <v>499</v>
      </c>
      <c r="G257" s="37"/>
      <c r="H257" s="37"/>
      <c r="I257" s="214"/>
      <c r="J257" s="37"/>
      <c r="K257" s="37"/>
      <c r="L257" s="41"/>
      <c r="M257" s="215"/>
      <c r="N257" s="216"/>
      <c r="O257" s="81"/>
      <c r="P257" s="81"/>
      <c r="Q257" s="81"/>
      <c r="R257" s="81"/>
      <c r="S257" s="81"/>
      <c r="T257" s="82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151</v>
      </c>
      <c r="AU257" s="14" t="s">
        <v>86</v>
      </c>
    </row>
    <row r="258" s="2" customFormat="1" ht="21.75" customHeight="1">
      <c r="A258" s="35"/>
      <c r="B258" s="36"/>
      <c r="C258" s="198" t="s">
        <v>500</v>
      </c>
      <c r="D258" s="198" t="s">
        <v>145</v>
      </c>
      <c r="E258" s="199" t="s">
        <v>501</v>
      </c>
      <c r="F258" s="200" t="s">
        <v>502</v>
      </c>
      <c r="G258" s="201" t="s">
        <v>268</v>
      </c>
      <c r="H258" s="202">
        <v>1</v>
      </c>
      <c r="I258" s="203"/>
      <c r="J258" s="204">
        <f>ROUND(I258*H258,2)</f>
        <v>0</v>
      </c>
      <c r="K258" s="205"/>
      <c r="L258" s="41"/>
      <c r="M258" s="206" t="s">
        <v>19</v>
      </c>
      <c r="N258" s="207" t="s">
        <v>47</v>
      </c>
      <c r="O258" s="81"/>
      <c r="P258" s="208">
        <f>O258*H258</f>
        <v>0</v>
      </c>
      <c r="Q258" s="208">
        <v>8.0000000000000007E-05</v>
      </c>
      <c r="R258" s="208">
        <f>Q258*H258</f>
        <v>8.0000000000000007E-05</v>
      </c>
      <c r="S258" s="208">
        <v>0</v>
      </c>
      <c r="T258" s="20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0" t="s">
        <v>224</v>
      </c>
      <c r="AT258" s="210" t="s">
        <v>145</v>
      </c>
      <c r="AU258" s="210" t="s">
        <v>86</v>
      </c>
      <c r="AY258" s="14" t="s">
        <v>143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4" t="s">
        <v>84</v>
      </c>
      <c r="BK258" s="211">
        <f>ROUND(I258*H258,2)</f>
        <v>0</v>
      </c>
      <c r="BL258" s="14" t="s">
        <v>224</v>
      </c>
      <c r="BM258" s="210" t="s">
        <v>503</v>
      </c>
    </row>
    <row r="259" s="2" customFormat="1">
      <c r="A259" s="35"/>
      <c r="B259" s="36"/>
      <c r="C259" s="37"/>
      <c r="D259" s="212" t="s">
        <v>151</v>
      </c>
      <c r="E259" s="37"/>
      <c r="F259" s="213" t="s">
        <v>504</v>
      </c>
      <c r="G259" s="37"/>
      <c r="H259" s="37"/>
      <c r="I259" s="214"/>
      <c r="J259" s="37"/>
      <c r="K259" s="37"/>
      <c r="L259" s="41"/>
      <c r="M259" s="215"/>
      <c r="N259" s="216"/>
      <c r="O259" s="81"/>
      <c r="P259" s="81"/>
      <c r="Q259" s="81"/>
      <c r="R259" s="81"/>
      <c r="S259" s="81"/>
      <c r="T259" s="82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151</v>
      </c>
      <c r="AU259" s="14" t="s">
        <v>86</v>
      </c>
    </row>
    <row r="260" s="2" customFormat="1" ht="24.15" customHeight="1">
      <c r="A260" s="35"/>
      <c r="B260" s="36"/>
      <c r="C260" s="198" t="s">
        <v>505</v>
      </c>
      <c r="D260" s="198" t="s">
        <v>145</v>
      </c>
      <c r="E260" s="199" t="s">
        <v>506</v>
      </c>
      <c r="F260" s="200" t="s">
        <v>507</v>
      </c>
      <c r="G260" s="201" t="s">
        <v>342</v>
      </c>
      <c r="H260" s="202">
        <v>65.932000000000002</v>
      </c>
      <c r="I260" s="203"/>
      <c r="J260" s="204">
        <f>ROUND(I260*H260,2)</f>
        <v>0</v>
      </c>
      <c r="K260" s="205"/>
      <c r="L260" s="41"/>
      <c r="M260" s="206" t="s">
        <v>19</v>
      </c>
      <c r="N260" s="207" t="s">
        <v>47</v>
      </c>
      <c r="O260" s="81"/>
      <c r="P260" s="208">
        <f>O260*H260</f>
        <v>0</v>
      </c>
      <c r="Q260" s="208">
        <v>0</v>
      </c>
      <c r="R260" s="208">
        <f>Q260*H260</f>
        <v>0</v>
      </c>
      <c r="S260" s="208">
        <v>0</v>
      </c>
      <c r="T260" s="20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0" t="s">
        <v>224</v>
      </c>
      <c r="AT260" s="210" t="s">
        <v>145</v>
      </c>
      <c r="AU260" s="210" t="s">
        <v>86</v>
      </c>
      <c r="AY260" s="14" t="s">
        <v>143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4" t="s">
        <v>84</v>
      </c>
      <c r="BK260" s="211">
        <f>ROUND(I260*H260,2)</f>
        <v>0</v>
      </c>
      <c r="BL260" s="14" t="s">
        <v>224</v>
      </c>
      <c r="BM260" s="210" t="s">
        <v>508</v>
      </c>
    </row>
    <row r="261" s="2" customFormat="1">
      <c r="A261" s="35"/>
      <c r="B261" s="36"/>
      <c r="C261" s="37"/>
      <c r="D261" s="212" t="s">
        <v>151</v>
      </c>
      <c r="E261" s="37"/>
      <c r="F261" s="213" t="s">
        <v>509</v>
      </c>
      <c r="G261" s="37"/>
      <c r="H261" s="37"/>
      <c r="I261" s="214"/>
      <c r="J261" s="37"/>
      <c r="K261" s="37"/>
      <c r="L261" s="41"/>
      <c r="M261" s="215"/>
      <c r="N261" s="216"/>
      <c r="O261" s="81"/>
      <c r="P261" s="81"/>
      <c r="Q261" s="81"/>
      <c r="R261" s="81"/>
      <c r="S261" s="81"/>
      <c r="T261" s="82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151</v>
      </c>
      <c r="AU261" s="14" t="s">
        <v>86</v>
      </c>
    </row>
    <row r="262" s="2" customFormat="1" ht="49.05" customHeight="1">
      <c r="A262" s="35"/>
      <c r="B262" s="36"/>
      <c r="C262" s="198" t="s">
        <v>510</v>
      </c>
      <c r="D262" s="198" t="s">
        <v>145</v>
      </c>
      <c r="E262" s="199" t="s">
        <v>511</v>
      </c>
      <c r="F262" s="200" t="s">
        <v>512</v>
      </c>
      <c r="G262" s="201" t="s">
        <v>170</v>
      </c>
      <c r="H262" s="202">
        <v>0.121</v>
      </c>
      <c r="I262" s="203"/>
      <c r="J262" s="204">
        <f>ROUND(I262*H262,2)</f>
        <v>0</v>
      </c>
      <c r="K262" s="205"/>
      <c r="L262" s="41"/>
      <c r="M262" s="206" t="s">
        <v>19</v>
      </c>
      <c r="N262" s="207" t="s">
        <v>47</v>
      </c>
      <c r="O262" s="81"/>
      <c r="P262" s="208">
        <f>O262*H262</f>
        <v>0</v>
      </c>
      <c r="Q262" s="208">
        <v>0</v>
      </c>
      <c r="R262" s="208">
        <f>Q262*H262</f>
        <v>0</v>
      </c>
      <c r="S262" s="208">
        <v>0</v>
      </c>
      <c r="T262" s="20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0" t="s">
        <v>224</v>
      </c>
      <c r="AT262" s="210" t="s">
        <v>145</v>
      </c>
      <c r="AU262" s="210" t="s">
        <v>86</v>
      </c>
      <c r="AY262" s="14" t="s">
        <v>143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4" t="s">
        <v>84</v>
      </c>
      <c r="BK262" s="211">
        <f>ROUND(I262*H262,2)</f>
        <v>0</v>
      </c>
      <c r="BL262" s="14" t="s">
        <v>224</v>
      </c>
      <c r="BM262" s="210" t="s">
        <v>513</v>
      </c>
    </row>
    <row r="263" s="2" customFormat="1">
      <c r="A263" s="35"/>
      <c r="B263" s="36"/>
      <c r="C263" s="37"/>
      <c r="D263" s="212" t="s">
        <v>151</v>
      </c>
      <c r="E263" s="37"/>
      <c r="F263" s="213" t="s">
        <v>514</v>
      </c>
      <c r="G263" s="37"/>
      <c r="H263" s="37"/>
      <c r="I263" s="214"/>
      <c r="J263" s="37"/>
      <c r="K263" s="37"/>
      <c r="L263" s="41"/>
      <c r="M263" s="215"/>
      <c r="N263" s="216"/>
      <c r="O263" s="81"/>
      <c r="P263" s="81"/>
      <c r="Q263" s="81"/>
      <c r="R263" s="81"/>
      <c r="S263" s="81"/>
      <c r="T263" s="82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151</v>
      </c>
      <c r="AU263" s="14" t="s">
        <v>86</v>
      </c>
    </row>
    <row r="264" s="12" customFormat="1" ht="22.8" customHeight="1">
      <c r="A264" s="12"/>
      <c r="B264" s="182"/>
      <c r="C264" s="183"/>
      <c r="D264" s="184" t="s">
        <v>75</v>
      </c>
      <c r="E264" s="196" t="s">
        <v>515</v>
      </c>
      <c r="F264" s="196" t="s">
        <v>516</v>
      </c>
      <c r="G264" s="183"/>
      <c r="H264" s="183"/>
      <c r="I264" s="186"/>
      <c r="J264" s="197">
        <f>BK264</f>
        <v>0</v>
      </c>
      <c r="K264" s="183"/>
      <c r="L264" s="188"/>
      <c r="M264" s="189"/>
      <c r="N264" s="190"/>
      <c r="O264" s="190"/>
      <c r="P264" s="191">
        <f>SUM(P265:P325)</f>
        <v>0</v>
      </c>
      <c r="Q264" s="190"/>
      <c r="R264" s="191">
        <f>SUM(R265:R325)</f>
        <v>0.1888386</v>
      </c>
      <c r="S264" s="190"/>
      <c r="T264" s="192">
        <f>SUM(T265:T325)</f>
        <v>0.11416319999999999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3" t="s">
        <v>86</v>
      </c>
      <c r="AT264" s="194" t="s">
        <v>75</v>
      </c>
      <c r="AU264" s="194" t="s">
        <v>84</v>
      </c>
      <c r="AY264" s="193" t="s">
        <v>143</v>
      </c>
      <c r="BK264" s="195">
        <f>SUM(BK265:BK325)</f>
        <v>0</v>
      </c>
    </row>
    <row r="265" s="2" customFormat="1" ht="16.5" customHeight="1">
      <c r="A265" s="35"/>
      <c r="B265" s="36"/>
      <c r="C265" s="198" t="s">
        <v>517</v>
      </c>
      <c r="D265" s="198" t="s">
        <v>145</v>
      </c>
      <c r="E265" s="199" t="s">
        <v>518</v>
      </c>
      <c r="F265" s="200" t="s">
        <v>519</v>
      </c>
      <c r="G265" s="201" t="s">
        <v>342</v>
      </c>
      <c r="H265" s="202">
        <v>65.799999999999997</v>
      </c>
      <c r="I265" s="203"/>
      <c r="J265" s="204">
        <f>ROUND(I265*H265,2)</f>
        <v>0</v>
      </c>
      <c r="K265" s="205"/>
      <c r="L265" s="41"/>
      <c r="M265" s="206" t="s">
        <v>19</v>
      </c>
      <c r="N265" s="207" t="s">
        <v>47</v>
      </c>
      <c r="O265" s="81"/>
      <c r="P265" s="208">
        <f>O265*H265</f>
        <v>0</v>
      </c>
      <c r="Q265" s="208">
        <v>0</v>
      </c>
      <c r="R265" s="208">
        <f>Q265*H265</f>
        <v>0</v>
      </c>
      <c r="S265" s="208">
        <v>0.00027999999999999998</v>
      </c>
      <c r="T265" s="209">
        <f>S265*H265</f>
        <v>0.018423999999999996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0" t="s">
        <v>224</v>
      </c>
      <c r="AT265" s="210" t="s">
        <v>145</v>
      </c>
      <c r="AU265" s="210" t="s">
        <v>86</v>
      </c>
      <c r="AY265" s="14" t="s">
        <v>143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4" t="s">
        <v>84</v>
      </c>
      <c r="BK265" s="211">
        <f>ROUND(I265*H265,2)</f>
        <v>0</v>
      </c>
      <c r="BL265" s="14" t="s">
        <v>224</v>
      </c>
      <c r="BM265" s="210" t="s">
        <v>520</v>
      </c>
    </row>
    <row r="266" s="2" customFormat="1">
      <c r="A266" s="35"/>
      <c r="B266" s="36"/>
      <c r="C266" s="37"/>
      <c r="D266" s="212" t="s">
        <v>151</v>
      </c>
      <c r="E266" s="37"/>
      <c r="F266" s="213" t="s">
        <v>521</v>
      </c>
      <c r="G266" s="37"/>
      <c r="H266" s="37"/>
      <c r="I266" s="214"/>
      <c r="J266" s="37"/>
      <c r="K266" s="37"/>
      <c r="L266" s="41"/>
      <c r="M266" s="215"/>
      <c r="N266" s="216"/>
      <c r="O266" s="81"/>
      <c r="P266" s="81"/>
      <c r="Q266" s="81"/>
      <c r="R266" s="81"/>
      <c r="S266" s="81"/>
      <c r="T266" s="82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151</v>
      </c>
      <c r="AU266" s="14" t="s">
        <v>86</v>
      </c>
    </row>
    <row r="267" s="2" customFormat="1" ht="21.75" customHeight="1">
      <c r="A267" s="35"/>
      <c r="B267" s="36"/>
      <c r="C267" s="198" t="s">
        <v>522</v>
      </c>
      <c r="D267" s="198" t="s">
        <v>145</v>
      </c>
      <c r="E267" s="199" t="s">
        <v>523</v>
      </c>
      <c r="F267" s="200" t="s">
        <v>524</v>
      </c>
      <c r="G267" s="201" t="s">
        <v>342</v>
      </c>
      <c r="H267" s="202">
        <v>17.239999999999998</v>
      </c>
      <c r="I267" s="203"/>
      <c r="J267" s="204">
        <f>ROUND(I267*H267,2)</f>
        <v>0</v>
      </c>
      <c r="K267" s="205"/>
      <c r="L267" s="41"/>
      <c r="M267" s="206" t="s">
        <v>19</v>
      </c>
      <c r="N267" s="207" t="s">
        <v>47</v>
      </c>
      <c r="O267" s="81"/>
      <c r="P267" s="208">
        <f>O267*H267</f>
        <v>0</v>
      </c>
      <c r="Q267" s="208">
        <v>0</v>
      </c>
      <c r="R267" s="208">
        <f>Q267*H267</f>
        <v>0</v>
      </c>
      <c r="S267" s="208">
        <v>0.00029</v>
      </c>
      <c r="T267" s="209">
        <f>S267*H267</f>
        <v>0.0049995999999999999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0" t="s">
        <v>224</v>
      </c>
      <c r="AT267" s="210" t="s">
        <v>145</v>
      </c>
      <c r="AU267" s="210" t="s">
        <v>86</v>
      </c>
      <c r="AY267" s="14" t="s">
        <v>143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4" t="s">
        <v>84</v>
      </c>
      <c r="BK267" s="211">
        <f>ROUND(I267*H267,2)</f>
        <v>0</v>
      </c>
      <c r="BL267" s="14" t="s">
        <v>224</v>
      </c>
      <c r="BM267" s="210" t="s">
        <v>525</v>
      </c>
    </row>
    <row r="268" s="2" customFormat="1">
      <c r="A268" s="35"/>
      <c r="B268" s="36"/>
      <c r="C268" s="37"/>
      <c r="D268" s="212" t="s">
        <v>151</v>
      </c>
      <c r="E268" s="37"/>
      <c r="F268" s="213" t="s">
        <v>526</v>
      </c>
      <c r="G268" s="37"/>
      <c r="H268" s="37"/>
      <c r="I268" s="214"/>
      <c r="J268" s="37"/>
      <c r="K268" s="37"/>
      <c r="L268" s="41"/>
      <c r="M268" s="215"/>
      <c r="N268" s="216"/>
      <c r="O268" s="81"/>
      <c r="P268" s="81"/>
      <c r="Q268" s="81"/>
      <c r="R268" s="81"/>
      <c r="S268" s="81"/>
      <c r="T268" s="82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151</v>
      </c>
      <c r="AU268" s="14" t="s">
        <v>86</v>
      </c>
    </row>
    <row r="269" s="2" customFormat="1" ht="24.15" customHeight="1">
      <c r="A269" s="35"/>
      <c r="B269" s="36"/>
      <c r="C269" s="198" t="s">
        <v>527</v>
      </c>
      <c r="D269" s="198" t="s">
        <v>145</v>
      </c>
      <c r="E269" s="199" t="s">
        <v>528</v>
      </c>
      <c r="F269" s="200" t="s">
        <v>529</v>
      </c>
      <c r="G269" s="201" t="s">
        <v>342</v>
      </c>
      <c r="H269" s="202">
        <v>35.520000000000003</v>
      </c>
      <c r="I269" s="203"/>
      <c r="J269" s="204">
        <f>ROUND(I269*H269,2)</f>
        <v>0</v>
      </c>
      <c r="K269" s="205"/>
      <c r="L269" s="41"/>
      <c r="M269" s="206" t="s">
        <v>19</v>
      </c>
      <c r="N269" s="207" t="s">
        <v>47</v>
      </c>
      <c r="O269" s="81"/>
      <c r="P269" s="208">
        <f>O269*H269</f>
        <v>0</v>
      </c>
      <c r="Q269" s="208">
        <v>0.00064000000000000005</v>
      </c>
      <c r="R269" s="208">
        <f>Q269*H269</f>
        <v>0.022732800000000004</v>
      </c>
      <c r="S269" s="208">
        <v>0</v>
      </c>
      <c r="T269" s="209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0" t="s">
        <v>224</v>
      </c>
      <c r="AT269" s="210" t="s">
        <v>145</v>
      </c>
      <c r="AU269" s="210" t="s">
        <v>86</v>
      </c>
      <c r="AY269" s="14" t="s">
        <v>143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4" t="s">
        <v>84</v>
      </c>
      <c r="BK269" s="211">
        <f>ROUND(I269*H269,2)</f>
        <v>0</v>
      </c>
      <c r="BL269" s="14" t="s">
        <v>224</v>
      </c>
      <c r="BM269" s="210" t="s">
        <v>530</v>
      </c>
    </row>
    <row r="270" s="2" customFormat="1">
      <c r="A270" s="35"/>
      <c r="B270" s="36"/>
      <c r="C270" s="37"/>
      <c r="D270" s="212" t="s">
        <v>151</v>
      </c>
      <c r="E270" s="37"/>
      <c r="F270" s="213" t="s">
        <v>531</v>
      </c>
      <c r="G270" s="37"/>
      <c r="H270" s="37"/>
      <c r="I270" s="214"/>
      <c r="J270" s="37"/>
      <c r="K270" s="37"/>
      <c r="L270" s="41"/>
      <c r="M270" s="215"/>
      <c r="N270" s="216"/>
      <c r="O270" s="81"/>
      <c r="P270" s="81"/>
      <c r="Q270" s="81"/>
      <c r="R270" s="81"/>
      <c r="S270" s="81"/>
      <c r="T270" s="82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151</v>
      </c>
      <c r="AU270" s="14" t="s">
        <v>86</v>
      </c>
    </row>
    <row r="271" s="2" customFormat="1" ht="24.15" customHeight="1">
      <c r="A271" s="35"/>
      <c r="B271" s="36"/>
      <c r="C271" s="198" t="s">
        <v>532</v>
      </c>
      <c r="D271" s="198" t="s">
        <v>145</v>
      </c>
      <c r="E271" s="199" t="s">
        <v>533</v>
      </c>
      <c r="F271" s="200" t="s">
        <v>534</v>
      </c>
      <c r="G271" s="201" t="s">
        <v>342</v>
      </c>
      <c r="H271" s="202">
        <v>35.280000000000001</v>
      </c>
      <c r="I271" s="203"/>
      <c r="J271" s="204">
        <f>ROUND(I271*H271,2)</f>
        <v>0</v>
      </c>
      <c r="K271" s="205"/>
      <c r="L271" s="41"/>
      <c r="M271" s="206" t="s">
        <v>19</v>
      </c>
      <c r="N271" s="207" t="s">
        <v>47</v>
      </c>
      <c r="O271" s="81"/>
      <c r="P271" s="208">
        <f>O271*H271</f>
        <v>0</v>
      </c>
      <c r="Q271" s="208">
        <v>0.00097999999999999997</v>
      </c>
      <c r="R271" s="208">
        <f>Q271*H271</f>
        <v>0.034574399999999998</v>
      </c>
      <c r="S271" s="208">
        <v>0</v>
      </c>
      <c r="T271" s="20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0" t="s">
        <v>224</v>
      </c>
      <c r="AT271" s="210" t="s">
        <v>145</v>
      </c>
      <c r="AU271" s="210" t="s">
        <v>86</v>
      </c>
      <c r="AY271" s="14" t="s">
        <v>143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4" t="s">
        <v>84</v>
      </c>
      <c r="BK271" s="211">
        <f>ROUND(I271*H271,2)</f>
        <v>0</v>
      </c>
      <c r="BL271" s="14" t="s">
        <v>224</v>
      </c>
      <c r="BM271" s="210" t="s">
        <v>535</v>
      </c>
    </row>
    <row r="272" s="2" customFormat="1">
      <c r="A272" s="35"/>
      <c r="B272" s="36"/>
      <c r="C272" s="37"/>
      <c r="D272" s="212" t="s">
        <v>151</v>
      </c>
      <c r="E272" s="37"/>
      <c r="F272" s="213" t="s">
        <v>536</v>
      </c>
      <c r="G272" s="37"/>
      <c r="H272" s="37"/>
      <c r="I272" s="214"/>
      <c r="J272" s="37"/>
      <c r="K272" s="37"/>
      <c r="L272" s="41"/>
      <c r="M272" s="215"/>
      <c r="N272" s="216"/>
      <c r="O272" s="81"/>
      <c r="P272" s="81"/>
      <c r="Q272" s="81"/>
      <c r="R272" s="81"/>
      <c r="S272" s="81"/>
      <c r="T272" s="82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151</v>
      </c>
      <c r="AU272" s="14" t="s">
        <v>86</v>
      </c>
    </row>
    <row r="273" s="2" customFormat="1" ht="24.15" customHeight="1">
      <c r="A273" s="35"/>
      <c r="B273" s="36"/>
      <c r="C273" s="198" t="s">
        <v>537</v>
      </c>
      <c r="D273" s="198" t="s">
        <v>145</v>
      </c>
      <c r="E273" s="199" t="s">
        <v>538</v>
      </c>
      <c r="F273" s="200" t="s">
        <v>539</v>
      </c>
      <c r="G273" s="201" t="s">
        <v>342</v>
      </c>
      <c r="H273" s="202">
        <v>9.9600000000000009</v>
      </c>
      <c r="I273" s="203"/>
      <c r="J273" s="204">
        <f>ROUND(I273*H273,2)</f>
        <v>0</v>
      </c>
      <c r="K273" s="205"/>
      <c r="L273" s="41"/>
      <c r="M273" s="206" t="s">
        <v>19</v>
      </c>
      <c r="N273" s="207" t="s">
        <v>47</v>
      </c>
      <c r="O273" s="81"/>
      <c r="P273" s="208">
        <f>O273*H273</f>
        <v>0</v>
      </c>
      <c r="Q273" s="208">
        <v>0.00115</v>
      </c>
      <c r="R273" s="208">
        <f>Q273*H273</f>
        <v>0.011454000000000001</v>
      </c>
      <c r="S273" s="208">
        <v>0</v>
      </c>
      <c r="T273" s="209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0" t="s">
        <v>224</v>
      </c>
      <c r="AT273" s="210" t="s">
        <v>145</v>
      </c>
      <c r="AU273" s="210" t="s">
        <v>86</v>
      </c>
      <c r="AY273" s="14" t="s">
        <v>143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4" t="s">
        <v>84</v>
      </c>
      <c r="BK273" s="211">
        <f>ROUND(I273*H273,2)</f>
        <v>0</v>
      </c>
      <c r="BL273" s="14" t="s">
        <v>224</v>
      </c>
      <c r="BM273" s="210" t="s">
        <v>540</v>
      </c>
    </row>
    <row r="274" s="2" customFormat="1">
      <c r="A274" s="35"/>
      <c r="B274" s="36"/>
      <c r="C274" s="37"/>
      <c r="D274" s="212" t="s">
        <v>151</v>
      </c>
      <c r="E274" s="37"/>
      <c r="F274" s="213" t="s">
        <v>541</v>
      </c>
      <c r="G274" s="37"/>
      <c r="H274" s="37"/>
      <c r="I274" s="214"/>
      <c r="J274" s="37"/>
      <c r="K274" s="37"/>
      <c r="L274" s="41"/>
      <c r="M274" s="215"/>
      <c r="N274" s="216"/>
      <c r="O274" s="81"/>
      <c r="P274" s="81"/>
      <c r="Q274" s="81"/>
      <c r="R274" s="81"/>
      <c r="S274" s="81"/>
      <c r="T274" s="82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151</v>
      </c>
      <c r="AU274" s="14" t="s">
        <v>86</v>
      </c>
    </row>
    <row r="275" s="2" customFormat="1" ht="24.15" customHeight="1">
      <c r="A275" s="35"/>
      <c r="B275" s="36"/>
      <c r="C275" s="198" t="s">
        <v>542</v>
      </c>
      <c r="D275" s="198" t="s">
        <v>145</v>
      </c>
      <c r="E275" s="199" t="s">
        <v>543</v>
      </c>
      <c r="F275" s="200" t="s">
        <v>544</v>
      </c>
      <c r="G275" s="201" t="s">
        <v>342</v>
      </c>
      <c r="H275" s="202">
        <v>19.5</v>
      </c>
      <c r="I275" s="203"/>
      <c r="J275" s="204">
        <f>ROUND(I275*H275,2)</f>
        <v>0</v>
      </c>
      <c r="K275" s="205"/>
      <c r="L275" s="41"/>
      <c r="M275" s="206" t="s">
        <v>19</v>
      </c>
      <c r="N275" s="207" t="s">
        <v>47</v>
      </c>
      <c r="O275" s="81"/>
      <c r="P275" s="208">
        <f>O275*H275</f>
        <v>0</v>
      </c>
      <c r="Q275" s="208">
        <v>0.0023700000000000001</v>
      </c>
      <c r="R275" s="208">
        <f>Q275*H275</f>
        <v>0.046215000000000006</v>
      </c>
      <c r="S275" s="208">
        <v>0</v>
      </c>
      <c r="T275" s="20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0" t="s">
        <v>224</v>
      </c>
      <c r="AT275" s="210" t="s">
        <v>145</v>
      </c>
      <c r="AU275" s="210" t="s">
        <v>86</v>
      </c>
      <c r="AY275" s="14" t="s">
        <v>143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4" t="s">
        <v>84</v>
      </c>
      <c r="BK275" s="211">
        <f>ROUND(I275*H275,2)</f>
        <v>0</v>
      </c>
      <c r="BL275" s="14" t="s">
        <v>224</v>
      </c>
      <c r="BM275" s="210" t="s">
        <v>545</v>
      </c>
    </row>
    <row r="276" s="2" customFormat="1">
      <c r="A276" s="35"/>
      <c r="B276" s="36"/>
      <c r="C276" s="37"/>
      <c r="D276" s="212" t="s">
        <v>151</v>
      </c>
      <c r="E276" s="37"/>
      <c r="F276" s="213" t="s">
        <v>546</v>
      </c>
      <c r="G276" s="37"/>
      <c r="H276" s="37"/>
      <c r="I276" s="214"/>
      <c r="J276" s="37"/>
      <c r="K276" s="37"/>
      <c r="L276" s="41"/>
      <c r="M276" s="215"/>
      <c r="N276" s="216"/>
      <c r="O276" s="81"/>
      <c r="P276" s="81"/>
      <c r="Q276" s="81"/>
      <c r="R276" s="81"/>
      <c r="S276" s="81"/>
      <c r="T276" s="82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151</v>
      </c>
      <c r="AU276" s="14" t="s">
        <v>86</v>
      </c>
    </row>
    <row r="277" s="2" customFormat="1" ht="24.15" customHeight="1">
      <c r="A277" s="35"/>
      <c r="B277" s="36"/>
      <c r="C277" s="198" t="s">
        <v>547</v>
      </c>
      <c r="D277" s="198" t="s">
        <v>145</v>
      </c>
      <c r="E277" s="199" t="s">
        <v>548</v>
      </c>
      <c r="F277" s="200" t="s">
        <v>549</v>
      </c>
      <c r="G277" s="201" t="s">
        <v>342</v>
      </c>
      <c r="H277" s="202">
        <v>5.7000000000000002</v>
      </c>
      <c r="I277" s="203"/>
      <c r="J277" s="204">
        <f>ROUND(I277*H277,2)</f>
        <v>0</v>
      </c>
      <c r="K277" s="205"/>
      <c r="L277" s="41"/>
      <c r="M277" s="206" t="s">
        <v>19</v>
      </c>
      <c r="N277" s="207" t="s">
        <v>47</v>
      </c>
      <c r="O277" s="81"/>
      <c r="P277" s="208">
        <f>O277*H277</f>
        <v>0</v>
      </c>
      <c r="Q277" s="208">
        <v>0.00364</v>
      </c>
      <c r="R277" s="208">
        <f>Q277*H277</f>
        <v>0.020747999999999999</v>
      </c>
      <c r="S277" s="208">
        <v>0</v>
      </c>
      <c r="T277" s="20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0" t="s">
        <v>224</v>
      </c>
      <c r="AT277" s="210" t="s">
        <v>145</v>
      </c>
      <c r="AU277" s="210" t="s">
        <v>86</v>
      </c>
      <c r="AY277" s="14" t="s">
        <v>143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4" t="s">
        <v>84</v>
      </c>
      <c r="BK277" s="211">
        <f>ROUND(I277*H277,2)</f>
        <v>0</v>
      </c>
      <c r="BL277" s="14" t="s">
        <v>224</v>
      </c>
      <c r="BM277" s="210" t="s">
        <v>550</v>
      </c>
    </row>
    <row r="278" s="2" customFormat="1">
      <c r="A278" s="35"/>
      <c r="B278" s="36"/>
      <c r="C278" s="37"/>
      <c r="D278" s="212" t="s">
        <v>151</v>
      </c>
      <c r="E278" s="37"/>
      <c r="F278" s="213" t="s">
        <v>551</v>
      </c>
      <c r="G278" s="37"/>
      <c r="H278" s="37"/>
      <c r="I278" s="214"/>
      <c r="J278" s="37"/>
      <c r="K278" s="37"/>
      <c r="L278" s="41"/>
      <c r="M278" s="215"/>
      <c r="N278" s="216"/>
      <c r="O278" s="81"/>
      <c r="P278" s="81"/>
      <c r="Q278" s="81"/>
      <c r="R278" s="81"/>
      <c r="S278" s="81"/>
      <c r="T278" s="82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151</v>
      </c>
      <c r="AU278" s="14" t="s">
        <v>86</v>
      </c>
    </row>
    <row r="279" s="2" customFormat="1" ht="55.5" customHeight="1">
      <c r="A279" s="35"/>
      <c r="B279" s="36"/>
      <c r="C279" s="198" t="s">
        <v>552</v>
      </c>
      <c r="D279" s="198" t="s">
        <v>145</v>
      </c>
      <c r="E279" s="199" t="s">
        <v>553</v>
      </c>
      <c r="F279" s="200" t="s">
        <v>554</v>
      </c>
      <c r="G279" s="201" t="s">
        <v>342</v>
      </c>
      <c r="H279" s="202">
        <v>70.799999999999997</v>
      </c>
      <c r="I279" s="203"/>
      <c r="J279" s="204">
        <f>ROUND(I279*H279,2)</f>
        <v>0</v>
      </c>
      <c r="K279" s="205"/>
      <c r="L279" s="41"/>
      <c r="M279" s="206" t="s">
        <v>19</v>
      </c>
      <c r="N279" s="207" t="s">
        <v>47</v>
      </c>
      <c r="O279" s="81"/>
      <c r="P279" s="208">
        <f>O279*H279</f>
        <v>0</v>
      </c>
      <c r="Q279" s="208">
        <v>0.00034000000000000002</v>
      </c>
      <c r="R279" s="208">
        <f>Q279*H279</f>
        <v>0.024072</v>
      </c>
      <c r="S279" s="208">
        <v>0</v>
      </c>
      <c r="T279" s="20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0" t="s">
        <v>224</v>
      </c>
      <c r="AT279" s="210" t="s">
        <v>145</v>
      </c>
      <c r="AU279" s="210" t="s">
        <v>86</v>
      </c>
      <c r="AY279" s="14" t="s">
        <v>143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4" t="s">
        <v>84</v>
      </c>
      <c r="BK279" s="211">
        <f>ROUND(I279*H279,2)</f>
        <v>0</v>
      </c>
      <c r="BL279" s="14" t="s">
        <v>224</v>
      </c>
      <c r="BM279" s="210" t="s">
        <v>555</v>
      </c>
    </row>
    <row r="280" s="2" customFormat="1">
      <c r="A280" s="35"/>
      <c r="B280" s="36"/>
      <c r="C280" s="37"/>
      <c r="D280" s="212" t="s">
        <v>151</v>
      </c>
      <c r="E280" s="37"/>
      <c r="F280" s="213" t="s">
        <v>556</v>
      </c>
      <c r="G280" s="37"/>
      <c r="H280" s="37"/>
      <c r="I280" s="214"/>
      <c r="J280" s="37"/>
      <c r="K280" s="37"/>
      <c r="L280" s="41"/>
      <c r="M280" s="215"/>
      <c r="N280" s="216"/>
      <c r="O280" s="81"/>
      <c r="P280" s="81"/>
      <c r="Q280" s="81"/>
      <c r="R280" s="81"/>
      <c r="S280" s="81"/>
      <c r="T280" s="82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151</v>
      </c>
      <c r="AU280" s="14" t="s">
        <v>86</v>
      </c>
    </row>
    <row r="281" s="2" customFormat="1" ht="55.5" customHeight="1">
      <c r="A281" s="35"/>
      <c r="B281" s="36"/>
      <c r="C281" s="198" t="s">
        <v>557</v>
      </c>
      <c r="D281" s="198" t="s">
        <v>145</v>
      </c>
      <c r="E281" s="199" t="s">
        <v>558</v>
      </c>
      <c r="F281" s="200" t="s">
        <v>559</v>
      </c>
      <c r="G281" s="201" t="s">
        <v>342</v>
      </c>
      <c r="H281" s="202">
        <v>35.159999999999997</v>
      </c>
      <c r="I281" s="203"/>
      <c r="J281" s="204">
        <f>ROUND(I281*H281,2)</f>
        <v>0</v>
      </c>
      <c r="K281" s="205"/>
      <c r="L281" s="41"/>
      <c r="M281" s="206" t="s">
        <v>19</v>
      </c>
      <c r="N281" s="207" t="s">
        <v>47</v>
      </c>
      <c r="O281" s="81"/>
      <c r="P281" s="208">
        <f>O281*H281</f>
        <v>0</v>
      </c>
      <c r="Q281" s="208">
        <v>0.00010000000000000001</v>
      </c>
      <c r="R281" s="208">
        <f>Q281*H281</f>
        <v>0.003516</v>
      </c>
      <c r="S281" s="208">
        <v>0</v>
      </c>
      <c r="T281" s="20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0" t="s">
        <v>224</v>
      </c>
      <c r="AT281" s="210" t="s">
        <v>145</v>
      </c>
      <c r="AU281" s="210" t="s">
        <v>86</v>
      </c>
      <c r="AY281" s="14" t="s">
        <v>143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4" t="s">
        <v>84</v>
      </c>
      <c r="BK281" s="211">
        <f>ROUND(I281*H281,2)</f>
        <v>0</v>
      </c>
      <c r="BL281" s="14" t="s">
        <v>224</v>
      </c>
      <c r="BM281" s="210" t="s">
        <v>560</v>
      </c>
    </row>
    <row r="282" s="2" customFormat="1">
      <c r="A282" s="35"/>
      <c r="B282" s="36"/>
      <c r="C282" s="37"/>
      <c r="D282" s="212" t="s">
        <v>151</v>
      </c>
      <c r="E282" s="37"/>
      <c r="F282" s="213" t="s">
        <v>561</v>
      </c>
      <c r="G282" s="37"/>
      <c r="H282" s="37"/>
      <c r="I282" s="214"/>
      <c r="J282" s="37"/>
      <c r="K282" s="37"/>
      <c r="L282" s="41"/>
      <c r="M282" s="215"/>
      <c r="N282" s="216"/>
      <c r="O282" s="81"/>
      <c r="P282" s="81"/>
      <c r="Q282" s="81"/>
      <c r="R282" s="81"/>
      <c r="S282" s="81"/>
      <c r="T282" s="82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151</v>
      </c>
      <c r="AU282" s="14" t="s">
        <v>86</v>
      </c>
    </row>
    <row r="283" s="2" customFormat="1" ht="24.15" customHeight="1">
      <c r="A283" s="35"/>
      <c r="B283" s="36"/>
      <c r="C283" s="198" t="s">
        <v>562</v>
      </c>
      <c r="D283" s="198" t="s">
        <v>145</v>
      </c>
      <c r="E283" s="199" t="s">
        <v>563</v>
      </c>
      <c r="F283" s="200" t="s">
        <v>564</v>
      </c>
      <c r="G283" s="201" t="s">
        <v>342</v>
      </c>
      <c r="H283" s="202">
        <v>83.040000000000006</v>
      </c>
      <c r="I283" s="203"/>
      <c r="J283" s="204">
        <f>ROUND(I283*H283,2)</f>
        <v>0</v>
      </c>
      <c r="K283" s="205"/>
      <c r="L283" s="41"/>
      <c r="M283" s="206" t="s">
        <v>19</v>
      </c>
      <c r="N283" s="207" t="s">
        <v>47</v>
      </c>
      <c r="O283" s="81"/>
      <c r="P283" s="208">
        <f>O283*H283</f>
        <v>0</v>
      </c>
      <c r="Q283" s="208">
        <v>0</v>
      </c>
      <c r="R283" s="208">
        <f>Q283*H283</f>
        <v>0</v>
      </c>
      <c r="S283" s="208">
        <v>0.00024000000000000001</v>
      </c>
      <c r="T283" s="209">
        <f>S283*H283</f>
        <v>0.019929600000000002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0" t="s">
        <v>224</v>
      </c>
      <c r="AT283" s="210" t="s">
        <v>145</v>
      </c>
      <c r="AU283" s="210" t="s">
        <v>86</v>
      </c>
      <c r="AY283" s="14" t="s">
        <v>143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4" t="s">
        <v>84</v>
      </c>
      <c r="BK283" s="211">
        <f>ROUND(I283*H283,2)</f>
        <v>0</v>
      </c>
      <c r="BL283" s="14" t="s">
        <v>224</v>
      </c>
      <c r="BM283" s="210" t="s">
        <v>565</v>
      </c>
    </row>
    <row r="284" s="2" customFormat="1">
      <c r="A284" s="35"/>
      <c r="B284" s="36"/>
      <c r="C284" s="37"/>
      <c r="D284" s="212" t="s">
        <v>151</v>
      </c>
      <c r="E284" s="37"/>
      <c r="F284" s="213" t="s">
        <v>566</v>
      </c>
      <c r="G284" s="37"/>
      <c r="H284" s="37"/>
      <c r="I284" s="214"/>
      <c r="J284" s="37"/>
      <c r="K284" s="37"/>
      <c r="L284" s="41"/>
      <c r="M284" s="215"/>
      <c r="N284" s="216"/>
      <c r="O284" s="81"/>
      <c r="P284" s="81"/>
      <c r="Q284" s="81"/>
      <c r="R284" s="81"/>
      <c r="S284" s="81"/>
      <c r="T284" s="82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151</v>
      </c>
      <c r="AU284" s="14" t="s">
        <v>86</v>
      </c>
    </row>
    <row r="285" s="2" customFormat="1" ht="16.5" customHeight="1">
      <c r="A285" s="35"/>
      <c r="B285" s="36"/>
      <c r="C285" s="198" t="s">
        <v>567</v>
      </c>
      <c r="D285" s="198" t="s">
        <v>145</v>
      </c>
      <c r="E285" s="199" t="s">
        <v>568</v>
      </c>
      <c r="F285" s="200" t="s">
        <v>569</v>
      </c>
      <c r="G285" s="201" t="s">
        <v>342</v>
      </c>
      <c r="H285" s="202">
        <v>13.19</v>
      </c>
      <c r="I285" s="203"/>
      <c r="J285" s="204">
        <f>ROUND(I285*H285,2)</f>
        <v>0</v>
      </c>
      <c r="K285" s="205"/>
      <c r="L285" s="41"/>
      <c r="M285" s="206" t="s">
        <v>19</v>
      </c>
      <c r="N285" s="207" t="s">
        <v>47</v>
      </c>
      <c r="O285" s="81"/>
      <c r="P285" s="208">
        <f>O285*H285</f>
        <v>0</v>
      </c>
      <c r="Q285" s="208">
        <v>0.00019000000000000001</v>
      </c>
      <c r="R285" s="208">
        <f>Q285*H285</f>
        <v>0.0025061000000000003</v>
      </c>
      <c r="S285" s="208">
        <v>0</v>
      </c>
      <c r="T285" s="20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0" t="s">
        <v>224</v>
      </c>
      <c r="AT285" s="210" t="s">
        <v>145</v>
      </c>
      <c r="AU285" s="210" t="s">
        <v>86</v>
      </c>
      <c r="AY285" s="14" t="s">
        <v>143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4" t="s">
        <v>84</v>
      </c>
      <c r="BK285" s="211">
        <f>ROUND(I285*H285,2)</f>
        <v>0</v>
      </c>
      <c r="BL285" s="14" t="s">
        <v>224</v>
      </c>
      <c r="BM285" s="210" t="s">
        <v>570</v>
      </c>
    </row>
    <row r="286" s="2" customFormat="1">
      <c r="A286" s="35"/>
      <c r="B286" s="36"/>
      <c r="C286" s="37"/>
      <c r="D286" s="212" t="s">
        <v>151</v>
      </c>
      <c r="E286" s="37"/>
      <c r="F286" s="213" t="s">
        <v>571</v>
      </c>
      <c r="G286" s="37"/>
      <c r="H286" s="37"/>
      <c r="I286" s="214"/>
      <c r="J286" s="37"/>
      <c r="K286" s="37"/>
      <c r="L286" s="41"/>
      <c r="M286" s="215"/>
      <c r="N286" s="216"/>
      <c r="O286" s="81"/>
      <c r="P286" s="81"/>
      <c r="Q286" s="81"/>
      <c r="R286" s="81"/>
      <c r="S286" s="81"/>
      <c r="T286" s="82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151</v>
      </c>
      <c r="AU286" s="14" t="s">
        <v>86</v>
      </c>
    </row>
    <row r="287" s="2" customFormat="1" ht="16.5" customHeight="1">
      <c r="A287" s="35"/>
      <c r="B287" s="36"/>
      <c r="C287" s="198" t="s">
        <v>572</v>
      </c>
      <c r="D287" s="198" t="s">
        <v>145</v>
      </c>
      <c r="E287" s="199" t="s">
        <v>573</v>
      </c>
      <c r="F287" s="200" t="s">
        <v>574</v>
      </c>
      <c r="G287" s="201" t="s">
        <v>342</v>
      </c>
      <c r="H287" s="202">
        <v>10.85</v>
      </c>
      <c r="I287" s="203"/>
      <c r="J287" s="204">
        <f>ROUND(I287*H287,2)</f>
        <v>0</v>
      </c>
      <c r="K287" s="205"/>
      <c r="L287" s="41"/>
      <c r="M287" s="206" t="s">
        <v>19</v>
      </c>
      <c r="N287" s="207" t="s">
        <v>47</v>
      </c>
      <c r="O287" s="81"/>
      <c r="P287" s="208">
        <f>O287*H287</f>
        <v>0</v>
      </c>
      <c r="Q287" s="208">
        <v>0.00025000000000000001</v>
      </c>
      <c r="R287" s="208">
        <f>Q287*H287</f>
        <v>0.0027125000000000001</v>
      </c>
      <c r="S287" s="208">
        <v>0</v>
      </c>
      <c r="T287" s="20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0" t="s">
        <v>224</v>
      </c>
      <c r="AT287" s="210" t="s">
        <v>145</v>
      </c>
      <c r="AU287" s="210" t="s">
        <v>86</v>
      </c>
      <c r="AY287" s="14" t="s">
        <v>143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4" t="s">
        <v>84</v>
      </c>
      <c r="BK287" s="211">
        <f>ROUND(I287*H287,2)</f>
        <v>0</v>
      </c>
      <c r="BL287" s="14" t="s">
        <v>224</v>
      </c>
      <c r="BM287" s="210" t="s">
        <v>575</v>
      </c>
    </row>
    <row r="288" s="2" customFormat="1">
      <c r="A288" s="35"/>
      <c r="B288" s="36"/>
      <c r="C288" s="37"/>
      <c r="D288" s="212" t="s">
        <v>151</v>
      </c>
      <c r="E288" s="37"/>
      <c r="F288" s="213" t="s">
        <v>576</v>
      </c>
      <c r="G288" s="37"/>
      <c r="H288" s="37"/>
      <c r="I288" s="214"/>
      <c r="J288" s="37"/>
      <c r="K288" s="37"/>
      <c r="L288" s="41"/>
      <c r="M288" s="215"/>
      <c r="N288" s="216"/>
      <c r="O288" s="81"/>
      <c r="P288" s="81"/>
      <c r="Q288" s="81"/>
      <c r="R288" s="81"/>
      <c r="S288" s="81"/>
      <c r="T288" s="82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151</v>
      </c>
      <c r="AU288" s="14" t="s">
        <v>86</v>
      </c>
    </row>
    <row r="289" s="2" customFormat="1" ht="16.5" customHeight="1">
      <c r="A289" s="35"/>
      <c r="B289" s="36"/>
      <c r="C289" s="198" t="s">
        <v>577</v>
      </c>
      <c r="D289" s="198" t="s">
        <v>145</v>
      </c>
      <c r="E289" s="199" t="s">
        <v>578</v>
      </c>
      <c r="F289" s="200" t="s">
        <v>579</v>
      </c>
      <c r="G289" s="201" t="s">
        <v>342</v>
      </c>
      <c r="H289" s="202">
        <v>7.9000000000000004</v>
      </c>
      <c r="I289" s="203"/>
      <c r="J289" s="204">
        <f>ROUND(I289*H289,2)</f>
        <v>0</v>
      </c>
      <c r="K289" s="205"/>
      <c r="L289" s="41"/>
      <c r="M289" s="206" t="s">
        <v>19</v>
      </c>
      <c r="N289" s="207" t="s">
        <v>47</v>
      </c>
      <c r="O289" s="81"/>
      <c r="P289" s="208">
        <f>O289*H289</f>
        <v>0</v>
      </c>
      <c r="Q289" s="208">
        <v>0.00025999999999999998</v>
      </c>
      <c r="R289" s="208">
        <f>Q289*H289</f>
        <v>0.0020539999999999998</v>
      </c>
      <c r="S289" s="208">
        <v>0</v>
      </c>
      <c r="T289" s="20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0" t="s">
        <v>224</v>
      </c>
      <c r="AT289" s="210" t="s">
        <v>145</v>
      </c>
      <c r="AU289" s="210" t="s">
        <v>86</v>
      </c>
      <c r="AY289" s="14" t="s">
        <v>143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4" t="s">
        <v>84</v>
      </c>
      <c r="BK289" s="211">
        <f>ROUND(I289*H289,2)</f>
        <v>0</v>
      </c>
      <c r="BL289" s="14" t="s">
        <v>224</v>
      </c>
      <c r="BM289" s="210" t="s">
        <v>580</v>
      </c>
    </row>
    <row r="290" s="2" customFormat="1">
      <c r="A290" s="35"/>
      <c r="B290" s="36"/>
      <c r="C290" s="37"/>
      <c r="D290" s="212" t="s">
        <v>151</v>
      </c>
      <c r="E290" s="37"/>
      <c r="F290" s="213" t="s">
        <v>581</v>
      </c>
      <c r="G290" s="37"/>
      <c r="H290" s="37"/>
      <c r="I290" s="214"/>
      <c r="J290" s="37"/>
      <c r="K290" s="37"/>
      <c r="L290" s="41"/>
      <c r="M290" s="215"/>
      <c r="N290" s="216"/>
      <c r="O290" s="81"/>
      <c r="P290" s="81"/>
      <c r="Q290" s="81"/>
      <c r="R290" s="81"/>
      <c r="S290" s="81"/>
      <c r="T290" s="82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151</v>
      </c>
      <c r="AU290" s="14" t="s">
        <v>86</v>
      </c>
    </row>
    <row r="291" s="2" customFormat="1" ht="16.5" customHeight="1">
      <c r="A291" s="35"/>
      <c r="B291" s="36"/>
      <c r="C291" s="198" t="s">
        <v>582</v>
      </c>
      <c r="D291" s="198" t="s">
        <v>145</v>
      </c>
      <c r="E291" s="199" t="s">
        <v>583</v>
      </c>
      <c r="F291" s="200" t="s">
        <v>584</v>
      </c>
      <c r="G291" s="201" t="s">
        <v>342</v>
      </c>
      <c r="H291" s="202">
        <v>19.5</v>
      </c>
      <c r="I291" s="203"/>
      <c r="J291" s="204">
        <f>ROUND(I291*H291,2)</f>
        <v>0</v>
      </c>
      <c r="K291" s="205"/>
      <c r="L291" s="41"/>
      <c r="M291" s="206" t="s">
        <v>19</v>
      </c>
      <c r="N291" s="207" t="s">
        <v>47</v>
      </c>
      <c r="O291" s="81"/>
      <c r="P291" s="208">
        <f>O291*H291</f>
        <v>0</v>
      </c>
      <c r="Q291" s="208">
        <v>0.00027</v>
      </c>
      <c r="R291" s="208">
        <f>Q291*H291</f>
        <v>0.0052649999999999997</v>
      </c>
      <c r="S291" s="208">
        <v>0</v>
      </c>
      <c r="T291" s="20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0" t="s">
        <v>224</v>
      </c>
      <c r="AT291" s="210" t="s">
        <v>145</v>
      </c>
      <c r="AU291" s="210" t="s">
        <v>86</v>
      </c>
      <c r="AY291" s="14" t="s">
        <v>143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4" t="s">
        <v>84</v>
      </c>
      <c r="BK291" s="211">
        <f>ROUND(I291*H291,2)</f>
        <v>0</v>
      </c>
      <c r="BL291" s="14" t="s">
        <v>224</v>
      </c>
      <c r="BM291" s="210" t="s">
        <v>585</v>
      </c>
    </row>
    <row r="292" s="2" customFormat="1">
      <c r="A292" s="35"/>
      <c r="B292" s="36"/>
      <c r="C292" s="37"/>
      <c r="D292" s="212" t="s">
        <v>151</v>
      </c>
      <c r="E292" s="37"/>
      <c r="F292" s="213" t="s">
        <v>586</v>
      </c>
      <c r="G292" s="37"/>
      <c r="H292" s="37"/>
      <c r="I292" s="214"/>
      <c r="J292" s="37"/>
      <c r="K292" s="37"/>
      <c r="L292" s="41"/>
      <c r="M292" s="215"/>
      <c r="N292" s="216"/>
      <c r="O292" s="81"/>
      <c r="P292" s="81"/>
      <c r="Q292" s="81"/>
      <c r="R292" s="81"/>
      <c r="S292" s="81"/>
      <c r="T292" s="82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151</v>
      </c>
      <c r="AU292" s="14" t="s">
        <v>86</v>
      </c>
    </row>
    <row r="293" s="2" customFormat="1" ht="16.5" customHeight="1">
      <c r="A293" s="35"/>
      <c r="B293" s="36"/>
      <c r="C293" s="198" t="s">
        <v>587</v>
      </c>
      <c r="D293" s="198" t="s">
        <v>145</v>
      </c>
      <c r="E293" s="199" t="s">
        <v>588</v>
      </c>
      <c r="F293" s="200" t="s">
        <v>589</v>
      </c>
      <c r="G293" s="201" t="s">
        <v>342</v>
      </c>
      <c r="H293" s="202">
        <v>5.7000000000000002</v>
      </c>
      <c r="I293" s="203"/>
      <c r="J293" s="204">
        <f>ROUND(I293*H293,2)</f>
        <v>0</v>
      </c>
      <c r="K293" s="205"/>
      <c r="L293" s="41"/>
      <c r="M293" s="206" t="s">
        <v>19</v>
      </c>
      <c r="N293" s="207" t="s">
        <v>47</v>
      </c>
      <c r="O293" s="81"/>
      <c r="P293" s="208">
        <f>O293*H293</f>
        <v>0</v>
      </c>
      <c r="Q293" s="208">
        <v>0.00029999999999999997</v>
      </c>
      <c r="R293" s="208">
        <f>Q293*H293</f>
        <v>0.0017099999999999999</v>
      </c>
      <c r="S293" s="208">
        <v>0</v>
      </c>
      <c r="T293" s="20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0" t="s">
        <v>224</v>
      </c>
      <c r="AT293" s="210" t="s">
        <v>145</v>
      </c>
      <c r="AU293" s="210" t="s">
        <v>86</v>
      </c>
      <c r="AY293" s="14" t="s">
        <v>143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4" t="s">
        <v>84</v>
      </c>
      <c r="BK293" s="211">
        <f>ROUND(I293*H293,2)</f>
        <v>0</v>
      </c>
      <c r="BL293" s="14" t="s">
        <v>224</v>
      </c>
      <c r="BM293" s="210" t="s">
        <v>590</v>
      </c>
    </row>
    <row r="294" s="2" customFormat="1">
      <c r="A294" s="35"/>
      <c r="B294" s="36"/>
      <c r="C294" s="37"/>
      <c r="D294" s="212" t="s">
        <v>151</v>
      </c>
      <c r="E294" s="37"/>
      <c r="F294" s="213" t="s">
        <v>591</v>
      </c>
      <c r="G294" s="37"/>
      <c r="H294" s="37"/>
      <c r="I294" s="214"/>
      <c r="J294" s="37"/>
      <c r="K294" s="37"/>
      <c r="L294" s="41"/>
      <c r="M294" s="215"/>
      <c r="N294" s="216"/>
      <c r="O294" s="81"/>
      <c r="P294" s="81"/>
      <c r="Q294" s="81"/>
      <c r="R294" s="81"/>
      <c r="S294" s="81"/>
      <c r="T294" s="82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151</v>
      </c>
      <c r="AU294" s="14" t="s">
        <v>86</v>
      </c>
    </row>
    <row r="295" s="2" customFormat="1" ht="24.15" customHeight="1">
      <c r="A295" s="35"/>
      <c r="B295" s="36"/>
      <c r="C295" s="198" t="s">
        <v>592</v>
      </c>
      <c r="D295" s="198" t="s">
        <v>145</v>
      </c>
      <c r="E295" s="199" t="s">
        <v>593</v>
      </c>
      <c r="F295" s="200" t="s">
        <v>594</v>
      </c>
      <c r="G295" s="201" t="s">
        <v>268</v>
      </c>
      <c r="H295" s="202">
        <v>24</v>
      </c>
      <c r="I295" s="203"/>
      <c r="J295" s="204">
        <f>ROUND(I295*H295,2)</f>
        <v>0</v>
      </c>
      <c r="K295" s="205"/>
      <c r="L295" s="41"/>
      <c r="M295" s="206" t="s">
        <v>19</v>
      </c>
      <c r="N295" s="207" t="s">
        <v>47</v>
      </c>
      <c r="O295" s="81"/>
      <c r="P295" s="208">
        <f>O295*H295</f>
        <v>0</v>
      </c>
      <c r="Q295" s="208">
        <v>0</v>
      </c>
      <c r="R295" s="208">
        <f>Q295*H295</f>
        <v>0</v>
      </c>
      <c r="S295" s="208">
        <v>0</v>
      </c>
      <c r="T295" s="20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0" t="s">
        <v>224</v>
      </c>
      <c r="AT295" s="210" t="s">
        <v>145</v>
      </c>
      <c r="AU295" s="210" t="s">
        <v>86</v>
      </c>
      <c r="AY295" s="14" t="s">
        <v>143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4" t="s">
        <v>84</v>
      </c>
      <c r="BK295" s="211">
        <f>ROUND(I295*H295,2)</f>
        <v>0</v>
      </c>
      <c r="BL295" s="14" t="s">
        <v>224</v>
      </c>
      <c r="BM295" s="210" t="s">
        <v>595</v>
      </c>
    </row>
    <row r="296" s="2" customFormat="1">
      <c r="A296" s="35"/>
      <c r="B296" s="36"/>
      <c r="C296" s="37"/>
      <c r="D296" s="212" t="s">
        <v>151</v>
      </c>
      <c r="E296" s="37"/>
      <c r="F296" s="213" t="s">
        <v>596</v>
      </c>
      <c r="G296" s="37"/>
      <c r="H296" s="37"/>
      <c r="I296" s="214"/>
      <c r="J296" s="37"/>
      <c r="K296" s="37"/>
      <c r="L296" s="41"/>
      <c r="M296" s="215"/>
      <c r="N296" s="216"/>
      <c r="O296" s="81"/>
      <c r="P296" s="81"/>
      <c r="Q296" s="81"/>
      <c r="R296" s="81"/>
      <c r="S296" s="81"/>
      <c r="T296" s="82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151</v>
      </c>
      <c r="AU296" s="14" t="s">
        <v>86</v>
      </c>
    </row>
    <row r="297" s="2" customFormat="1" ht="24.15" customHeight="1">
      <c r="A297" s="35"/>
      <c r="B297" s="36"/>
      <c r="C297" s="198" t="s">
        <v>597</v>
      </c>
      <c r="D297" s="198" t="s">
        <v>145</v>
      </c>
      <c r="E297" s="199" t="s">
        <v>598</v>
      </c>
      <c r="F297" s="200" t="s">
        <v>599</v>
      </c>
      <c r="G297" s="201" t="s">
        <v>268</v>
      </c>
      <c r="H297" s="202">
        <v>9</v>
      </c>
      <c r="I297" s="203"/>
      <c r="J297" s="204">
        <f>ROUND(I297*H297,2)</f>
        <v>0</v>
      </c>
      <c r="K297" s="205"/>
      <c r="L297" s="41"/>
      <c r="M297" s="206" t="s">
        <v>19</v>
      </c>
      <c r="N297" s="207" t="s">
        <v>47</v>
      </c>
      <c r="O297" s="81"/>
      <c r="P297" s="208">
        <f>O297*H297</f>
        <v>0</v>
      </c>
      <c r="Q297" s="208">
        <v>0</v>
      </c>
      <c r="R297" s="208">
        <f>Q297*H297</f>
        <v>0</v>
      </c>
      <c r="S297" s="208">
        <v>0</v>
      </c>
      <c r="T297" s="209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0" t="s">
        <v>224</v>
      </c>
      <c r="AT297" s="210" t="s">
        <v>145</v>
      </c>
      <c r="AU297" s="210" t="s">
        <v>86</v>
      </c>
      <c r="AY297" s="14" t="s">
        <v>143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4" t="s">
        <v>84</v>
      </c>
      <c r="BK297" s="211">
        <f>ROUND(I297*H297,2)</f>
        <v>0</v>
      </c>
      <c r="BL297" s="14" t="s">
        <v>224</v>
      </c>
      <c r="BM297" s="210" t="s">
        <v>600</v>
      </c>
    </row>
    <row r="298" s="2" customFormat="1" ht="24.15" customHeight="1">
      <c r="A298" s="35"/>
      <c r="B298" s="36"/>
      <c r="C298" s="198" t="s">
        <v>601</v>
      </c>
      <c r="D298" s="198" t="s">
        <v>145</v>
      </c>
      <c r="E298" s="199" t="s">
        <v>602</v>
      </c>
      <c r="F298" s="200" t="s">
        <v>603</v>
      </c>
      <c r="G298" s="201" t="s">
        <v>268</v>
      </c>
      <c r="H298" s="202">
        <v>4</v>
      </c>
      <c r="I298" s="203"/>
      <c r="J298" s="204">
        <f>ROUND(I298*H298,2)</f>
        <v>0</v>
      </c>
      <c r="K298" s="205"/>
      <c r="L298" s="41"/>
      <c r="M298" s="206" t="s">
        <v>19</v>
      </c>
      <c r="N298" s="207" t="s">
        <v>47</v>
      </c>
      <c r="O298" s="81"/>
      <c r="P298" s="208">
        <f>O298*H298</f>
        <v>0</v>
      </c>
      <c r="Q298" s="208">
        <v>0.00012999999999999999</v>
      </c>
      <c r="R298" s="208">
        <f>Q298*H298</f>
        <v>0.00051999999999999995</v>
      </c>
      <c r="S298" s="208">
        <v>0</v>
      </c>
      <c r="T298" s="20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0" t="s">
        <v>224</v>
      </c>
      <c r="AT298" s="210" t="s">
        <v>145</v>
      </c>
      <c r="AU298" s="210" t="s">
        <v>86</v>
      </c>
      <c r="AY298" s="14" t="s">
        <v>143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4" t="s">
        <v>84</v>
      </c>
      <c r="BK298" s="211">
        <f>ROUND(I298*H298,2)</f>
        <v>0</v>
      </c>
      <c r="BL298" s="14" t="s">
        <v>224</v>
      </c>
      <c r="BM298" s="210" t="s">
        <v>604</v>
      </c>
    </row>
    <row r="299" s="2" customFormat="1">
      <c r="A299" s="35"/>
      <c r="B299" s="36"/>
      <c r="C299" s="37"/>
      <c r="D299" s="212" t="s">
        <v>151</v>
      </c>
      <c r="E299" s="37"/>
      <c r="F299" s="213" t="s">
        <v>605</v>
      </c>
      <c r="G299" s="37"/>
      <c r="H299" s="37"/>
      <c r="I299" s="214"/>
      <c r="J299" s="37"/>
      <c r="K299" s="37"/>
      <c r="L299" s="41"/>
      <c r="M299" s="215"/>
      <c r="N299" s="216"/>
      <c r="O299" s="81"/>
      <c r="P299" s="81"/>
      <c r="Q299" s="81"/>
      <c r="R299" s="81"/>
      <c r="S299" s="81"/>
      <c r="T299" s="82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151</v>
      </c>
      <c r="AU299" s="14" t="s">
        <v>86</v>
      </c>
    </row>
    <row r="300" s="2" customFormat="1" ht="24.15" customHeight="1">
      <c r="A300" s="35"/>
      <c r="B300" s="36"/>
      <c r="C300" s="198" t="s">
        <v>606</v>
      </c>
      <c r="D300" s="198" t="s">
        <v>145</v>
      </c>
      <c r="E300" s="199" t="s">
        <v>607</v>
      </c>
      <c r="F300" s="200" t="s">
        <v>608</v>
      </c>
      <c r="G300" s="201" t="s">
        <v>268</v>
      </c>
      <c r="H300" s="202">
        <v>2</v>
      </c>
      <c r="I300" s="203"/>
      <c r="J300" s="204">
        <f>ROUND(I300*H300,2)</f>
        <v>0</v>
      </c>
      <c r="K300" s="205"/>
      <c r="L300" s="41"/>
      <c r="M300" s="206" t="s">
        <v>19</v>
      </c>
      <c r="N300" s="207" t="s">
        <v>47</v>
      </c>
      <c r="O300" s="81"/>
      <c r="P300" s="208">
        <f>O300*H300</f>
        <v>0</v>
      </c>
      <c r="Q300" s="208">
        <v>0.00022000000000000001</v>
      </c>
      <c r="R300" s="208">
        <f>Q300*H300</f>
        <v>0.00044000000000000002</v>
      </c>
      <c r="S300" s="208">
        <v>0</v>
      </c>
      <c r="T300" s="20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0" t="s">
        <v>224</v>
      </c>
      <c r="AT300" s="210" t="s">
        <v>145</v>
      </c>
      <c r="AU300" s="210" t="s">
        <v>86</v>
      </c>
      <c r="AY300" s="14" t="s">
        <v>143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4" t="s">
        <v>84</v>
      </c>
      <c r="BK300" s="211">
        <f>ROUND(I300*H300,2)</f>
        <v>0</v>
      </c>
      <c r="BL300" s="14" t="s">
        <v>224</v>
      </c>
      <c r="BM300" s="210" t="s">
        <v>609</v>
      </c>
    </row>
    <row r="301" s="2" customFormat="1">
      <c r="A301" s="35"/>
      <c r="B301" s="36"/>
      <c r="C301" s="37"/>
      <c r="D301" s="212" t="s">
        <v>151</v>
      </c>
      <c r="E301" s="37"/>
      <c r="F301" s="213" t="s">
        <v>610</v>
      </c>
      <c r="G301" s="37"/>
      <c r="H301" s="37"/>
      <c r="I301" s="214"/>
      <c r="J301" s="37"/>
      <c r="K301" s="37"/>
      <c r="L301" s="41"/>
      <c r="M301" s="215"/>
      <c r="N301" s="216"/>
      <c r="O301" s="81"/>
      <c r="P301" s="81"/>
      <c r="Q301" s="81"/>
      <c r="R301" s="81"/>
      <c r="S301" s="81"/>
      <c r="T301" s="82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151</v>
      </c>
      <c r="AU301" s="14" t="s">
        <v>86</v>
      </c>
    </row>
    <row r="302" s="2" customFormat="1" ht="21.75" customHeight="1">
      <c r="A302" s="35"/>
      <c r="B302" s="36"/>
      <c r="C302" s="198" t="s">
        <v>611</v>
      </c>
      <c r="D302" s="198" t="s">
        <v>145</v>
      </c>
      <c r="E302" s="199" t="s">
        <v>612</v>
      </c>
      <c r="F302" s="200" t="s">
        <v>613</v>
      </c>
      <c r="G302" s="201" t="s">
        <v>614</v>
      </c>
      <c r="H302" s="202">
        <v>6</v>
      </c>
      <c r="I302" s="203"/>
      <c r="J302" s="204">
        <f>ROUND(I302*H302,2)</f>
        <v>0</v>
      </c>
      <c r="K302" s="205"/>
      <c r="L302" s="41"/>
      <c r="M302" s="206" t="s">
        <v>19</v>
      </c>
      <c r="N302" s="207" t="s">
        <v>47</v>
      </c>
      <c r="O302" s="81"/>
      <c r="P302" s="208">
        <f>O302*H302</f>
        <v>0</v>
      </c>
      <c r="Q302" s="208">
        <v>0.00025000000000000001</v>
      </c>
      <c r="R302" s="208">
        <f>Q302*H302</f>
        <v>0.0015</v>
      </c>
      <c r="S302" s="208">
        <v>0</v>
      </c>
      <c r="T302" s="20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0" t="s">
        <v>224</v>
      </c>
      <c r="AT302" s="210" t="s">
        <v>145</v>
      </c>
      <c r="AU302" s="210" t="s">
        <v>86</v>
      </c>
      <c r="AY302" s="14" t="s">
        <v>143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4" t="s">
        <v>84</v>
      </c>
      <c r="BK302" s="211">
        <f>ROUND(I302*H302,2)</f>
        <v>0</v>
      </c>
      <c r="BL302" s="14" t="s">
        <v>224</v>
      </c>
      <c r="BM302" s="210" t="s">
        <v>615</v>
      </c>
    </row>
    <row r="303" s="2" customFormat="1">
      <c r="A303" s="35"/>
      <c r="B303" s="36"/>
      <c r="C303" s="37"/>
      <c r="D303" s="212" t="s">
        <v>151</v>
      </c>
      <c r="E303" s="37"/>
      <c r="F303" s="213" t="s">
        <v>616</v>
      </c>
      <c r="G303" s="37"/>
      <c r="H303" s="37"/>
      <c r="I303" s="214"/>
      <c r="J303" s="37"/>
      <c r="K303" s="37"/>
      <c r="L303" s="41"/>
      <c r="M303" s="215"/>
      <c r="N303" s="216"/>
      <c r="O303" s="81"/>
      <c r="P303" s="81"/>
      <c r="Q303" s="81"/>
      <c r="R303" s="81"/>
      <c r="S303" s="81"/>
      <c r="T303" s="82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151</v>
      </c>
      <c r="AU303" s="14" t="s">
        <v>86</v>
      </c>
    </row>
    <row r="304" s="2" customFormat="1" ht="21.75" customHeight="1">
      <c r="A304" s="35"/>
      <c r="B304" s="36"/>
      <c r="C304" s="198" t="s">
        <v>617</v>
      </c>
      <c r="D304" s="198" t="s">
        <v>145</v>
      </c>
      <c r="E304" s="199" t="s">
        <v>618</v>
      </c>
      <c r="F304" s="200" t="s">
        <v>619</v>
      </c>
      <c r="G304" s="201" t="s">
        <v>268</v>
      </c>
      <c r="H304" s="202">
        <v>7</v>
      </c>
      <c r="I304" s="203"/>
      <c r="J304" s="204">
        <f>ROUND(I304*H304,2)</f>
        <v>0</v>
      </c>
      <c r="K304" s="205"/>
      <c r="L304" s="41"/>
      <c r="M304" s="206" t="s">
        <v>19</v>
      </c>
      <c r="N304" s="207" t="s">
        <v>47</v>
      </c>
      <c r="O304" s="81"/>
      <c r="P304" s="208">
        <f>O304*H304</f>
        <v>0</v>
      </c>
      <c r="Q304" s="208">
        <v>0</v>
      </c>
      <c r="R304" s="208">
        <f>Q304*H304</f>
        <v>0</v>
      </c>
      <c r="S304" s="208">
        <v>0.00052999999999999998</v>
      </c>
      <c r="T304" s="209">
        <f>S304*H304</f>
        <v>0.0037099999999999998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0" t="s">
        <v>224</v>
      </c>
      <c r="AT304" s="210" t="s">
        <v>145</v>
      </c>
      <c r="AU304" s="210" t="s">
        <v>86</v>
      </c>
      <c r="AY304" s="14" t="s">
        <v>143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4" t="s">
        <v>84</v>
      </c>
      <c r="BK304" s="211">
        <f>ROUND(I304*H304,2)</f>
        <v>0</v>
      </c>
      <c r="BL304" s="14" t="s">
        <v>224</v>
      </c>
      <c r="BM304" s="210" t="s">
        <v>620</v>
      </c>
    </row>
    <row r="305" s="2" customFormat="1">
      <c r="A305" s="35"/>
      <c r="B305" s="36"/>
      <c r="C305" s="37"/>
      <c r="D305" s="212" t="s">
        <v>151</v>
      </c>
      <c r="E305" s="37"/>
      <c r="F305" s="213" t="s">
        <v>621</v>
      </c>
      <c r="G305" s="37"/>
      <c r="H305" s="37"/>
      <c r="I305" s="214"/>
      <c r="J305" s="37"/>
      <c r="K305" s="37"/>
      <c r="L305" s="41"/>
      <c r="M305" s="215"/>
      <c r="N305" s="216"/>
      <c r="O305" s="81"/>
      <c r="P305" s="81"/>
      <c r="Q305" s="81"/>
      <c r="R305" s="81"/>
      <c r="S305" s="81"/>
      <c r="T305" s="82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151</v>
      </c>
      <c r="AU305" s="14" t="s">
        <v>86</v>
      </c>
    </row>
    <row r="306" s="2" customFormat="1" ht="24.15" customHeight="1">
      <c r="A306" s="35"/>
      <c r="B306" s="36"/>
      <c r="C306" s="198" t="s">
        <v>622</v>
      </c>
      <c r="D306" s="198" t="s">
        <v>145</v>
      </c>
      <c r="E306" s="199" t="s">
        <v>623</v>
      </c>
      <c r="F306" s="200" t="s">
        <v>624</v>
      </c>
      <c r="G306" s="201" t="s">
        <v>268</v>
      </c>
      <c r="H306" s="202">
        <v>6</v>
      </c>
      <c r="I306" s="203"/>
      <c r="J306" s="204">
        <f>ROUND(I306*H306,2)</f>
        <v>0</v>
      </c>
      <c r="K306" s="205"/>
      <c r="L306" s="41"/>
      <c r="M306" s="206" t="s">
        <v>19</v>
      </c>
      <c r="N306" s="207" t="s">
        <v>47</v>
      </c>
      <c r="O306" s="81"/>
      <c r="P306" s="208">
        <f>O306*H306</f>
        <v>0</v>
      </c>
      <c r="Q306" s="208">
        <v>0</v>
      </c>
      <c r="R306" s="208">
        <f>Q306*H306</f>
        <v>0</v>
      </c>
      <c r="S306" s="208">
        <v>0.00123</v>
      </c>
      <c r="T306" s="209">
        <f>S306*H306</f>
        <v>0.0073799999999999994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0" t="s">
        <v>224</v>
      </c>
      <c r="AT306" s="210" t="s">
        <v>145</v>
      </c>
      <c r="AU306" s="210" t="s">
        <v>86</v>
      </c>
      <c r="AY306" s="14" t="s">
        <v>143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4" t="s">
        <v>84</v>
      </c>
      <c r="BK306" s="211">
        <f>ROUND(I306*H306,2)</f>
        <v>0</v>
      </c>
      <c r="BL306" s="14" t="s">
        <v>224</v>
      </c>
      <c r="BM306" s="210" t="s">
        <v>625</v>
      </c>
    </row>
    <row r="307" s="2" customFormat="1">
      <c r="A307" s="35"/>
      <c r="B307" s="36"/>
      <c r="C307" s="37"/>
      <c r="D307" s="212" t="s">
        <v>151</v>
      </c>
      <c r="E307" s="37"/>
      <c r="F307" s="213" t="s">
        <v>626</v>
      </c>
      <c r="G307" s="37"/>
      <c r="H307" s="37"/>
      <c r="I307" s="214"/>
      <c r="J307" s="37"/>
      <c r="K307" s="37"/>
      <c r="L307" s="41"/>
      <c r="M307" s="215"/>
      <c r="N307" s="216"/>
      <c r="O307" s="81"/>
      <c r="P307" s="81"/>
      <c r="Q307" s="81"/>
      <c r="R307" s="81"/>
      <c r="S307" s="81"/>
      <c r="T307" s="82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151</v>
      </c>
      <c r="AU307" s="14" t="s">
        <v>86</v>
      </c>
    </row>
    <row r="308" s="2" customFormat="1" ht="33" customHeight="1">
      <c r="A308" s="35"/>
      <c r="B308" s="36"/>
      <c r="C308" s="198" t="s">
        <v>627</v>
      </c>
      <c r="D308" s="198" t="s">
        <v>145</v>
      </c>
      <c r="E308" s="199" t="s">
        <v>628</v>
      </c>
      <c r="F308" s="200" t="s">
        <v>629</v>
      </c>
      <c r="G308" s="201" t="s">
        <v>268</v>
      </c>
      <c r="H308" s="202">
        <v>8</v>
      </c>
      <c r="I308" s="203"/>
      <c r="J308" s="204">
        <f>ROUND(I308*H308,2)</f>
        <v>0</v>
      </c>
      <c r="K308" s="205"/>
      <c r="L308" s="41"/>
      <c r="M308" s="206" t="s">
        <v>19</v>
      </c>
      <c r="N308" s="207" t="s">
        <v>47</v>
      </c>
      <c r="O308" s="81"/>
      <c r="P308" s="208">
        <f>O308*H308</f>
        <v>0</v>
      </c>
      <c r="Q308" s="208">
        <v>0</v>
      </c>
      <c r="R308" s="208">
        <f>Q308*H308</f>
        <v>0</v>
      </c>
      <c r="S308" s="208">
        <v>0.0049100000000000003</v>
      </c>
      <c r="T308" s="209">
        <f>S308*H308</f>
        <v>0.039280000000000002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0" t="s">
        <v>224</v>
      </c>
      <c r="AT308" s="210" t="s">
        <v>145</v>
      </c>
      <c r="AU308" s="210" t="s">
        <v>86</v>
      </c>
      <c r="AY308" s="14" t="s">
        <v>143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4" t="s">
        <v>84</v>
      </c>
      <c r="BK308" s="211">
        <f>ROUND(I308*H308,2)</f>
        <v>0</v>
      </c>
      <c r="BL308" s="14" t="s">
        <v>224</v>
      </c>
      <c r="BM308" s="210" t="s">
        <v>630</v>
      </c>
    </row>
    <row r="309" s="2" customFormat="1">
      <c r="A309" s="35"/>
      <c r="B309" s="36"/>
      <c r="C309" s="37"/>
      <c r="D309" s="212" t="s">
        <v>151</v>
      </c>
      <c r="E309" s="37"/>
      <c r="F309" s="213" t="s">
        <v>631</v>
      </c>
      <c r="G309" s="37"/>
      <c r="H309" s="37"/>
      <c r="I309" s="214"/>
      <c r="J309" s="37"/>
      <c r="K309" s="37"/>
      <c r="L309" s="41"/>
      <c r="M309" s="215"/>
      <c r="N309" s="216"/>
      <c r="O309" s="81"/>
      <c r="P309" s="81"/>
      <c r="Q309" s="81"/>
      <c r="R309" s="81"/>
      <c r="S309" s="81"/>
      <c r="T309" s="82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151</v>
      </c>
      <c r="AU309" s="14" t="s">
        <v>86</v>
      </c>
    </row>
    <row r="310" s="2" customFormat="1" ht="37.8" customHeight="1">
      <c r="A310" s="35"/>
      <c r="B310" s="36"/>
      <c r="C310" s="198" t="s">
        <v>632</v>
      </c>
      <c r="D310" s="198" t="s">
        <v>145</v>
      </c>
      <c r="E310" s="199" t="s">
        <v>633</v>
      </c>
      <c r="F310" s="200" t="s">
        <v>634</v>
      </c>
      <c r="G310" s="201" t="s">
        <v>268</v>
      </c>
      <c r="H310" s="202">
        <v>4</v>
      </c>
      <c r="I310" s="203"/>
      <c r="J310" s="204">
        <f>ROUND(I310*H310,2)</f>
        <v>0</v>
      </c>
      <c r="K310" s="205"/>
      <c r="L310" s="41"/>
      <c r="M310" s="206" t="s">
        <v>19</v>
      </c>
      <c r="N310" s="207" t="s">
        <v>47</v>
      </c>
      <c r="O310" s="81"/>
      <c r="P310" s="208">
        <f>O310*H310</f>
        <v>0</v>
      </c>
      <c r="Q310" s="208">
        <v>0</v>
      </c>
      <c r="R310" s="208">
        <f>Q310*H310</f>
        <v>0</v>
      </c>
      <c r="S310" s="208">
        <v>0.00511</v>
      </c>
      <c r="T310" s="209">
        <f>S310*H310</f>
        <v>0.02044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0" t="s">
        <v>224</v>
      </c>
      <c r="AT310" s="210" t="s">
        <v>145</v>
      </c>
      <c r="AU310" s="210" t="s">
        <v>86</v>
      </c>
      <c r="AY310" s="14" t="s">
        <v>143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4" t="s">
        <v>84</v>
      </c>
      <c r="BK310" s="211">
        <f>ROUND(I310*H310,2)</f>
        <v>0</v>
      </c>
      <c r="BL310" s="14" t="s">
        <v>224</v>
      </c>
      <c r="BM310" s="210" t="s">
        <v>635</v>
      </c>
    </row>
    <row r="311" s="2" customFormat="1">
      <c r="A311" s="35"/>
      <c r="B311" s="36"/>
      <c r="C311" s="37"/>
      <c r="D311" s="212" t="s">
        <v>151</v>
      </c>
      <c r="E311" s="37"/>
      <c r="F311" s="213" t="s">
        <v>636</v>
      </c>
      <c r="G311" s="37"/>
      <c r="H311" s="37"/>
      <c r="I311" s="214"/>
      <c r="J311" s="37"/>
      <c r="K311" s="37"/>
      <c r="L311" s="41"/>
      <c r="M311" s="215"/>
      <c r="N311" s="216"/>
      <c r="O311" s="81"/>
      <c r="P311" s="81"/>
      <c r="Q311" s="81"/>
      <c r="R311" s="81"/>
      <c r="S311" s="81"/>
      <c r="T311" s="82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151</v>
      </c>
      <c r="AU311" s="14" t="s">
        <v>86</v>
      </c>
    </row>
    <row r="312" s="2" customFormat="1" ht="24.15" customHeight="1">
      <c r="A312" s="35"/>
      <c r="B312" s="36"/>
      <c r="C312" s="198" t="s">
        <v>637</v>
      </c>
      <c r="D312" s="198" t="s">
        <v>145</v>
      </c>
      <c r="E312" s="199" t="s">
        <v>638</v>
      </c>
      <c r="F312" s="200" t="s">
        <v>639</v>
      </c>
      <c r="G312" s="201" t="s">
        <v>268</v>
      </c>
      <c r="H312" s="202">
        <v>1</v>
      </c>
      <c r="I312" s="203"/>
      <c r="J312" s="204">
        <f>ROUND(I312*H312,2)</f>
        <v>0</v>
      </c>
      <c r="K312" s="205"/>
      <c r="L312" s="41"/>
      <c r="M312" s="206" t="s">
        <v>19</v>
      </c>
      <c r="N312" s="207" t="s">
        <v>47</v>
      </c>
      <c r="O312" s="81"/>
      <c r="P312" s="208">
        <f>O312*H312</f>
        <v>0</v>
      </c>
      <c r="Q312" s="208">
        <v>0.00055999999999999995</v>
      </c>
      <c r="R312" s="208">
        <f>Q312*H312</f>
        <v>0.00055999999999999995</v>
      </c>
      <c r="S312" s="208">
        <v>0</v>
      </c>
      <c r="T312" s="20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0" t="s">
        <v>224</v>
      </c>
      <c r="AT312" s="210" t="s">
        <v>145</v>
      </c>
      <c r="AU312" s="210" t="s">
        <v>86</v>
      </c>
      <c r="AY312" s="14" t="s">
        <v>143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4" t="s">
        <v>84</v>
      </c>
      <c r="BK312" s="211">
        <f>ROUND(I312*H312,2)</f>
        <v>0</v>
      </c>
      <c r="BL312" s="14" t="s">
        <v>224</v>
      </c>
      <c r="BM312" s="210" t="s">
        <v>640</v>
      </c>
    </row>
    <row r="313" s="2" customFormat="1">
      <c r="A313" s="35"/>
      <c r="B313" s="36"/>
      <c r="C313" s="37"/>
      <c r="D313" s="212" t="s">
        <v>151</v>
      </c>
      <c r="E313" s="37"/>
      <c r="F313" s="213" t="s">
        <v>641</v>
      </c>
      <c r="G313" s="37"/>
      <c r="H313" s="37"/>
      <c r="I313" s="214"/>
      <c r="J313" s="37"/>
      <c r="K313" s="37"/>
      <c r="L313" s="41"/>
      <c r="M313" s="215"/>
      <c r="N313" s="216"/>
      <c r="O313" s="81"/>
      <c r="P313" s="81"/>
      <c r="Q313" s="81"/>
      <c r="R313" s="81"/>
      <c r="S313" s="81"/>
      <c r="T313" s="82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151</v>
      </c>
      <c r="AU313" s="14" t="s">
        <v>86</v>
      </c>
    </row>
    <row r="314" s="2" customFormat="1" ht="33" customHeight="1">
      <c r="A314" s="35"/>
      <c r="B314" s="36"/>
      <c r="C314" s="198" t="s">
        <v>642</v>
      </c>
      <c r="D314" s="198" t="s">
        <v>145</v>
      </c>
      <c r="E314" s="199" t="s">
        <v>643</v>
      </c>
      <c r="F314" s="200" t="s">
        <v>644</v>
      </c>
      <c r="G314" s="201" t="s">
        <v>268</v>
      </c>
      <c r="H314" s="202">
        <v>4</v>
      </c>
      <c r="I314" s="203"/>
      <c r="J314" s="204">
        <f>ROUND(I314*H314,2)</f>
        <v>0</v>
      </c>
      <c r="K314" s="205"/>
      <c r="L314" s="41"/>
      <c r="M314" s="206" t="s">
        <v>19</v>
      </c>
      <c r="N314" s="207" t="s">
        <v>47</v>
      </c>
      <c r="O314" s="81"/>
      <c r="P314" s="208">
        <f>O314*H314</f>
        <v>0</v>
      </c>
      <c r="Q314" s="208">
        <v>0.00027</v>
      </c>
      <c r="R314" s="208">
        <f>Q314*H314</f>
        <v>0.00108</v>
      </c>
      <c r="S314" s="208">
        <v>0</v>
      </c>
      <c r="T314" s="20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0" t="s">
        <v>224</v>
      </c>
      <c r="AT314" s="210" t="s">
        <v>145</v>
      </c>
      <c r="AU314" s="210" t="s">
        <v>86</v>
      </c>
      <c r="AY314" s="14" t="s">
        <v>143</v>
      </c>
      <c r="BE314" s="211">
        <f>IF(N314="základní",J314,0)</f>
        <v>0</v>
      </c>
      <c r="BF314" s="211">
        <f>IF(N314="snížená",J314,0)</f>
        <v>0</v>
      </c>
      <c r="BG314" s="211">
        <f>IF(N314="zákl. přenesená",J314,0)</f>
        <v>0</v>
      </c>
      <c r="BH314" s="211">
        <f>IF(N314="sníž. přenesená",J314,0)</f>
        <v>0</v>
      </c>
      <c r="BI314" s="211">
        <f>IF(N314="nulová",J314,0)</f>
        <v>0</v>
      </c>
      <c r="BJ314" s="14" t="s">
        <v>84</v>
      </c>
      <c r="BK314" s="211">
        <f>ROUND(I314*H314,2)</f>
        <v>0</v>
      </c>
      <c r="BL314" s="14" t="s">
        <v>224</v>
      </c>
      <c r="BM314" s="210" t="s">
        <v>645</v>
      </c>
    </row>
    <row r="315" s="2" customFormat="1">
      <c r="A315" s="35"/>
      <c r="B315" s="36"/>
      <c r="C315" s="37"/>
      <c r="D315" s="212" t="s">
        <v>151</v>
      </c>
      <c r="E315" s="37"/>
      <c r="F315" s="213" t="s">
        <v>646</v>
      </c>
      <c r="G315" s="37"/>
      <c r="H315" s="37"/>
      <c r="I315" s="214"/>
      <c r="J315" s="37"/>
      <c r="K315" s="37"/>
      <c r="L315" s="41"/>
      <c r="M315" s="215"/>
      <c r="N315" s="216"/>
      <c r="O315" s="81"/>
      <c r="P315" s="81"/>
      <c r="Q315" s="81"/>
      <c r="R315" s="81"/>
      <c r="S315" s="81"/>
      <c r="T315" s="82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151</v>
      </c>
      <c r="AU315" s="14" t="s">
        <v>86</v>
      </c>
    </row>
    <row r="316" s="2" customFormat="1" ht="33" customHeight="1">
      <c r="A316" s="35"/>
      <c r="B316" s="36"/>
      <c r="C316" s="198" t="s">
        <v>647</v>
      </c>
      <c r="D316" s="198" t="s">
        <v>145</v>
      </c>
      <c r="E316" s="199" t="s">
        <v>648</v>
      </c>
      <c r="F316" s="200" t="s">
        <v>649</v>
      </c>
      <c r="G316" s="201" t="s">
        <v>268</v>
      </c>
      <c r="H316" s="202">
        <v>6</v>
      </c>
      <c r="I316" s="203"/>
      <c r="J316" s="204">
        <f>ROUND(I316*H316,2)</f>
        <v>0</v>
      </c>
      <c r="K316" s="205"/>
      <c r="L316" s="41"/>
      <c r="M316" s="206" t="s">
        <v>19</v>
      </c>
      <c r="N316" s="207" t="s">
        <v>47</v>
      </c>
      <c r="O316" s="81"/>
      <c r="P316" s="208">
        <f>O316*H316</f>
        <v>0</v>
      </c>
      <c r="Q316" s="208">
        <v>0.00040000000000000002</v>
      </c>
      <c r="R316" s="208">
        <f>Q316*H316</f>
        <v>0.0024000000000000002</v>
      </c>
      <c r="S316" s="208">
        <v>0</v>
      </c>
      <c r="T316" s="20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0" t="s">
        <v>224</v>
      </c>
      <c r="AT316" s="210" t="s">
        <v>145</v>
      </c>
      <c r="AU316" s="210" t="s">
        <v>86</v>
      </c>
      <c r="AY316" s="14" t="s">
        <v>143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4" t="s">
        <v>84</v>
      </c>
      <c r="BK316" s="211">
        <f>ROUND(I316*H316,2)</f>
        <v>0</v>
      </c>
      <c r="BL316" s="14" t="s">
        <v>224</v>
      </c>
      <c r="BM316" s="210" t="s">
        <v>650</v>
      </c>
    </row>
    <row r="317" s="2" customFormat="1">
      <c r="A317" s="35"/>
      <c r="B317" s="36"/>
      <c r="C317" s="37"/>
      <c r="D317" s="212" t="s">
        <v>151</v>
      </c>
      <c r="E317" s="37"/>
      <c r="F317" s="213" t="s">
        <v>651</v>
      </c>
      <c r="G317" s="37"/>
      <c r="H317" s="37"/>
      <c r="I317" s="214"/>
      <c r="J317" s="37"/>
      <c r="K317" s="37"/>
      <c r="L317" s="41"/>
      <c r="M317" s="215"/>
      <c r="N317" s="216"/>
      <c r="O317" s="81"/>
      <c r="P317" s="81"/>
      <c r="Q317" s="81"/>
      <c r="R317" s="81"/>
      <c r="S317" s="81"/>
      <c r="T317" s="82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151</v>
      </c>
      <c r="AU317" s="14" t="s">
        <v>86</v>
      </c>
    </row>
    <row r="318" s="2" customFormat="1" ht="33" customHeight="1">
      <c r="A318" s="35"/>
      <c r="B318" s="36"/>
      <c r="C318" s="198" t="s">
        <v>652</v>
      </c>
      <c r="D318" s="198" t="s">
        <v>145</v>
      </c>
      <c r="E318" s="199" t="s">
        <v>653</v>
      </c>
      <c r="F318" s="200" t="s">
        <v>654</v>
      </c>
      <c r="G318" s="201" t="s">
        <v>268</v>
      </c>
      <c r="H318" s="202">
        <v>2</v>
      </c>
      <c r="I318" s="203"/>
      <c r="J318" s="204">
        <f>ROUND(I318*H318,2)</f>
        <v>0</v>
      </c>
      <c r="K318" s="205"/>
      <c r="L318" s="41"/>
      <c r="M318" s="206" t="s">
        <v>19</v>
      </c>
      <c r="N318" s="207" t="s">
        <v>47</v>
      </c>
      <c r="O318" s="81"/>
      <c r="P318" s="208">
        <f>O318*H318</f>
        <v>0</v>
      </c>
      <c r="Q318" s="208">
        <v>0.00080000000000000004</v>
      </c>
      <c r="R318" s="208">
        <f>Q318*H318</f>
        <v>0.0016000000000000001</v>
      </c>
      <c r="S318" s="208">
        <v>0</v>
      </c>
      <c r="T318" s="20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0" t="s">
        <v>224</v>
      </c>
      <c r="AT318" s="210" t="s">
        <v>145</v>
      </c>
      <c r="AU318" s="210" t="s">
        <v>86</v>
      </c>
      <c r="AY318" s="14" t="s">
        <v>143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4" t="s">
        <v>84</v>
      </c>
      <c r="BK318" s="211">
        <f>ROUND(I318*H318,2)</f>
        <v>0</v>
      </c>
      <c r="BL318" s="14" t="s">
        <v>224</v>
      </c>
      <c r="BM318" s="210" t="s">
        <v>655</v>
      </c>
    </row>
    <row r="319" s="2" customFormat="1">
      <c r="A319" s="35"/>
      <c r="B319" s="36"/>
      <c r="C319" s="37"/>
      <c r="D319" s="212" t="s">
        <v>151</v>
      </c>
      <c r="E319" s="37"/>
      <c r="F319" s="213" t="s">
        <v>656</v>
      </c>
      <c r="G319" s="37"/>
      <c r="H319" s="37"/>
      <c r="I319" s="214"/>
      <c r="J319" s="37"/>
      <c r="K319" s="37"/>
      <c r="L319" s="41"/>
      <c r="M319" s="215"/>
      <c r="N319" s="216"/>
      <c r="O319" s="81"/>
      <c r="P319" s="81"/>
      <c r="Q319" s="81"/>
      <c r="R319" s="81"/>
      <c r="S319" s="81"/>
      <c r="T319" s="82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4" t="s">
        <v>151</v>
      </c>
      <c r="AU319" s="14" t="s">
        <v>86</v>
      </c>
    </row>
    <row r="320" s="2" customFormat="1" ht="33" customHeight="1">
      <c r="A320" s="35"/>
      <c r="B320" s="36"/>
      <c r="C320" s="198" t="s">
        <v>657</v>
      </c>
      <c r="D320" s="198" t="s">
        <v>145</v>
      </c>
      <c r="E320" s="199" t="s">
        <v>658</v>
      </c>
      <c r="F320" s="200" t="s">
        <v>659</v>
      </c>
      <c r="G320" s="201" t="s">
        <v>342</v>
      </c>
      <c r="H320" s="202">
        <v>105.95999999999999</v>
      </c>
      <c r="I320" s="203"/>
      <c r="J320" s="204">
        <f>ROUND(I320*H320,2)</f>
        <v>0</v>
      </c>
      <c r="K320" s="205"/>
      <c r="L320" s="41"/>
      <c r="M320" s="206" t="s">
        <v>19</v>
      </c>
      <c r="N320" s="207" t="s">
        <v>47</v>
      </c>
      <c r="O320" s="81"/>
      <c r="P320" s="208">
        <f>O320*H320</f>
        <v>0</v>
      </c>
      <c r="Q320" s="208">
        <v>1.0000000000000001E-05</v>
      </c>
      <c r="R320" s="208">
        <f>Q320*H320</f>
        <v>0.0010596</v>
      </c>
      <c r="S320" s="208">
        <v>0</v>
      </c>
      <c r="T320" s="20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0" t="s">
        <v>224</v>
      </c>
      <c r="AT320" s="210" t="s">
        <v>145</v>
      </c>
      <c r="AU320" s="210" t="s">
        <v>86</v>
      </c>
      <c r="AY320" s="14" t="s">
        <v>143</v>
      </c>
      <c r="BE320" s="211">
        <f>IF(N320="základní",J320,0)</f>
        <v>0</v>
      </c>
      <c r="BF320" s="211">
        <f>IF(N320="snížená",J320,0)</f>
        <v>0</v>
      </c>
      <c r="BG320" s="211">
        <f>IF(N320="zákl. přenesená",J320,0)</f>
        <v>0</v>
      </c>
      <c r="BH320" s="211">
        <f>IF(N320="sníž. přenesená",J320,0)</f>
        <v>0</v>
      </c>
      <c r="BI320" s="211">
        <f>IF(N320="nulová",J320,0)</f>
        <v>0</v>
      </c>
      <c r="BJ320" s="14" t="s">
        <v>84</v>
      </c>
      <c r="BK320" s="211">
        <f>ROUND(I320*H320,2)</f>
        <v>0</v>
      </c>
      <c r="BL320" s="14" t="s">
        <v>224</v>
      </c>
      <c r="BM320" s="210" t="s">
        <v>660</v>
      </c>
    </row>
    <row r="321" s="2" customFormat="1">
      <c r="A321" s="35"/>
      <c r="B321" s="36"/>
      <c r="C321" s="37"/>
      <c r="D321" s="212" t="s">
        <v>151</v>
      </c>
      <c r="E321" s="37"/>
      <c r="F321" s="213" t="s">
        <v>661</v>
      </c>
      <c r="G321" s="37"/>
      <c r="H321" s="37"/>
      <c r="I321" s="214"/>
      <c r="J321" s="37"/>
      <c r="K321" s="37"/>
      <c r="L321" s="41"/>
      <c r="M321" s="215"/>
      <c r="N321" s="216"/>
      <c r="O321" s="81"/>
      <c r="P321" s="81"/>
      <c r="Q321" s="81"/>
      <c r="R321" s="81"/>
      <c r="S321" s="81"/>
      <c r="T321" s="82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151</v>
      </c>
      <c r="AU321" s="14" t="s">
        <v>86</v>
      </c>
    </row>
    <row r="322" s="2" customFormat="1" ht="37.8" customHeight="1">
      <c r="A322" s="35"/>
      <c r="B322" s="36"/>
      <c r="C322" s="198" t="s">
        <v>662</v>
      </c>
      <c r="D322" s="198" t="s">
        <v>145</v>
      </c>
      <c r="E322" s="199" t="s">
        <v>663</v>
      </c>
      <c r="F322" s="200" t="s">
        <v>664</v>
      </c>
      <c r="G322" s="201" t="s">
        <v>342</v>
      </c>
      <c r="H322" s="202">
        <v>105.95999999999999</v>
      </c>
      <c r="I322" s="203"/>
      <c r="J322" s="204">
        <f>ROUND(I322*H322,2)</f>
        <v>0</v>
      </c>
      <c r="K322" s="205"/>
      <c r="L322" s="41"/>
      <c r="M322" s="206" t="s">
        <v>19</v>
      </c>
      <c r="N322" s="207" t="s">
        <v>47</v>
      </c>
      <c r="O322" s="81"/>
      <c r="P322" s="208">
        <f>O322*H322</f>
        <v>0</v>
      </c>
      <c r="Q322" s="208">
        <v>2.0000000000000002E-05</v>
      </c>
      <c r="R322" s="208">
        <f>Q322*H322</f>
        <v>0.0021191999999999999</v>
      </c>
      <c r="S322" s="208">
        <v>0</v>
      </c>
      <c r="T322" s="20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0" t="s">
        <v>224</v>
      </c>
      <c r="AT322" s="210" t="s">
        <v>145</v>
      </c>
      <c r="AU322" s="210" t="s">
        <v>86</v>
      </c>
      <c r="AY322" s="14" t="s">
        <v>143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14" t="s">
        <v>84</v>
      </c>
      <c r="BK322" s="211">
        <f>ROUND(I322*H322,2)</f>
        <v>0</v>
      </c>
      <c r="BL322" s="14" t="s">
        <v>224</v>
      </c>
      <c r="BM322" s="210" t="s">
        <v>665</v>
      </c>
    </row>
    <row r="323" s="2" customFormat="1">
      <c r="A323" s="35"/>
      <c r="B323" s="36"/>
      <c r="C323" s="37"/>
      <c r="D323" s="212" t="s">
        <v>151</v>
      </c>
      <c r="E323" s="37"/>
      <c r="F323" s="213" t="s">
        <v>666</v>
      </c>
      <c r="G323" s="37"/>
      <c r="H323" s="37"/>
      <c r="I323" s="214"/>
      <c r="J323" s="37"/>
      <c r="K323" s="37"/>
      <c r="L323" s="41"/>
      <c r="M323" s="215"/>
      <c r="N323" s="216"/>
      <c r="O323" s="81"/>
      <c r="P323" s="81"/>
      <c r="Q323" s="81"/>
      <c r="R323" s="81"/>
      <c r="S323" s="81"/>
      <c r="T323" s="82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4" t="s">
        <v>151</v>
      </c>
      <c r="AU323" s="14" t="s">
        <v>86</v>
      </c>
    </row>
    <row r="324" s="2" customFormat="1" ht="49.05" customHeight="1">
      <c r="A324" s="35"/>
      <c r="B324" s="36"/>
      <c r="C324" s="198" t="s">
        <v>667</v>
      </c>
      <c r="D324" s="198" t="s">
        <v>145</v>
      </c>
      <c r="E324" s="199" t="s">
        <v>668</v>
      </c>
      <c r="F324" s="200" t="s">
        <v>669</v>
      </c>
      <c r="G324" s="201" t="s">
        <v>170</v>
      </c>
      <c r="H324" s="202">
        <v>0.189</v>
      </c>
      <c r="I324" s="203"/>
      <c r="J324" s="204">
        <f>ROUND(I324*H324,2)</f>
        <v>0</v>
      </c>
      <c r="K324" s="205"/>
      <c r="L324" s="41"/>
      <c r="M324" s="206" t="s">
        <v>19</v>
      </c>
      <c r="N324" s="207" t="s">
        <v>47</v>
      </c>
      <c r="O324" s="81"/>
      <c r="P324" s="208">
        <f>O324*H324</f>
        <v>0</v>
      </c>
      <c r="Q324" s="208">
        <v>0</v>
      </c>
      <c r="R324" s="208">
        <f>Q324*H324</f>
        <v>0</v>
      </c>
      <c r="S324" s="208">
        <v>0</v>
      </c>
      <c r="T324" s="20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0" t="s">
        <v>224</v>
      </c>
      <c r="AT324" s="210" t="s">
        <v>145</v>
      </c>
      <c r="AU324" s="210" t="s">
        <v>86</v>
      </c>
      <c r="AY324" s="14" t="s">
        <v>143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4" t="s">
        <v>84</v>
      </c>
      <c r="BK324" s="211">
        <f>ROUND(I324*H324,2)</f>
        <v>0</v>
      </c>
      <c r="BL324" s="14" t="s">
        <v>224</v>
      </c>
      <c r="BM324" s="210" t="s">
        <v>670</v>
      </c>
    </row>
    <row r="325" s="2" customFormat="1">
      <c r="A325" s="35"/>
      <c r="B325" s="36"/>
      <c r="C325" s="37"/>
      <c r="D325" s="212" t="s">
        <v>151</v>
      </c>
      <c r="E325" s="37"/>
      <c r="F325" s="213" t="s">
        <v>671</v>
      </c>
      <c r="G325" s="37"/>
      <c r="H325" s="37"/>
      <c r="I325" s="214"/>
      <c r="J325" s="37"/>
      <c r="K325" s="37"/>
      <c r="L325" s="41"/>
      <c r="M325" s="215"/>
      <c r="N325" s="216"/>
      <c r="O325" s="81"/>
      <c r="P325" s="81"/>
      <c r="Q325" s="81"/>
      <c r="R325" s="81"/>
      <c r="S325" s="81"/>
      <c r="T325" s="82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151</v>
      </c>
      <c r="AU325" s="14" t="s">
        <v>86</v>
      </c>
    </row>
    <row r="326" s="12" customFormat="1" ht="22.8" customHeight="1">
      <c r="A326" s="12"/>
      <c r="B326" s="182"/>
      <c r="C326" s="183"/>
      <c r="D326" s="184" t="s">
        <v>75</v>
      </c>
      <c r="E326" s="196" t="s">
        <v>672</v>
      </c>
      <c r="F326" s="196" t="s">
        <v>673</v>
      </c>
      <c r="G326" s="183"/>
      <c r="H326" s="183"/>
      <c r="I326" s="186"/>
      <c r="J326" s="197">
        <f>BK326</f>
        <v>0</v>
      </c>
      <c r="K326" s="183"/>
      <c r="L326" s="188"/>
      <c r="M326" s="189"/>
      <c r="N326" s="190"/>
      <c r="O326" s="190"/>
      <c r="P326" s="191">
        <f>SUM(P327:P383)</f>
        <v>0</v>
      </c>
      <c r="Q326" s="190"/>
      <c r="R326" s="191">
        <f>SUM(R327:R383)</f>
        <v>0.36673</v>
      </c>
      <c r="S326" s="190"/>
      <c r="T326" s="192">
        <f>SUM(T327:T383)</f>
        <v>0.36291999999999996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3" t="s">
        <v>86</v>
      </c>
      <c r="AT326" s="194" t="s">
        <v>75</v>
      </c>
      <c r="AU326" s="194" t="s">
        <v>84</v>
      </c>
      <c r="AY326" s="193" t="s">
        <v>143</v>
      </c>
      <c r="BK326" s="195">
        <f>SUM(BK327:BK383)</f>
        <v>0</v>
      </c>
    </row>
    <row r="327" s="2" customFormat="1" ht="24.15" customHeight="1">
      <c r="A327" s="35"/>
      <c r="B327" s="36"/>
      <c r="C327" s="198" t="s">
        <v>674</v>
      </c>
      <c r="D327" s="198" t="s">
        <v>145</v>
      </c>
      <c r="E327" s="199" t="s">
        <v>675</v>
      </c>
      <c r="F327" s="200" t="s">
        <v>676</v>
      </c>
      <c r="G327" s="201" t="s">
        <v>677</v>
      </c>
      <c r="H327" s="202">
        <v>6</v>
      </c>
      <c r="I327" s="203"/>
      <c r="J327" s="204">
        <f>ROUND(I327*H327,2)</f>
        <v>0</v>
      </c>
      <c r="K327" s="205"/>
      <c r="L327" s="41"/>
      <c r="M327" s="206" t="s">
        <v>19</v>
      </c>
      <c r="N327" s="207" t="s">
        <v>47</v>
      </c>
      <c r="O327" s="81"/>
      <c r="P327" s="208">
        <f>O327*H327</f>
        <v>0</v>
      </c>
      <c r="Q327" s="208">
        <v>0</v>
      </c>
      <c r="R327" s="208">
        <f>Q327*H327</f>
        <v>0</v>
      </c>
      <c r="S327" s="208">
        <v>0.01933</v>
      </c>
      <c r="T327" s="209">
        <f>S327*H327</f>
        <v>0.11598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0" t="s">
        <v>224</v>
      </c>
      <c r="AT327" s="210" t="s">
        <v>145</v>
      </c>
      <c r="AU327" s="210" t="s">
        <v>86</v>
      </c>
      <c r="AY327" s="14" t="s">
        <v>143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4" t="s">
        <v>84</v>
      </c>
      <c r="BK327" s="211">
        <f>ROUND(I327*H327,2)</f>
        <v>0</v>
      </c>
      <c r="BL327" s="14" t="s">
        <v>224</v>
      </c>
      <c r="BM327" s="210" t="s">
        <v>678</v>
      </c>
    </row>
    <row r="328" s="2" customFormat="1">
      <c r="A328" s="35"/>
      <c r="B328" s="36"/>
      <c r="C328" s="37"/>
      <c r="D328" s="212" t="s">
        <v>151</v>
      </c>
      <c r="E328" s="37"/>
      <c r="F328" s="213" t="s">
        <v>679</v>
      </c>
      <c r="G328" s="37"/>
      <c r="H328" s="37"/>
      <c r="I328" s="214"/>
      <c r="J328" s="37"/>
      <c r="K328" s="37"/>
      <c r="L328" s="41"/>
      <c r="M328" s="215"/>
      <c r="N328" s="216"/>
      <c r="O328" s="81"/>
      <c r="P328" s="81"/>
      <c r="Q328" s="81"/>
      <c r="R328" s="81"/>
      <c r="S328" s="81"/>
      <c r="T328" s="82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4" t="s">
        <v>151</v>
      </c>
      <c r="AU328" s="14" t="s">
        <v>86</v>
      </c>
    </row>
    <row r="329" s="2" customFormat="1" ht="33" customHeight="1">
      <c r="A329" s="35"/>
      <c r="B329" s="36"/>
      <c r="C329" s="198" t="s">
        <v>680</v>
      </c>
      <c r="D329" s="198" t="s">
        <v>145</v>
      </c>
      <c r="E329" s="199" t="s">
        <v>681</v>
      </c>
      <c r="F329" s="200" t="s">
        <v>682</v>
      </c>
      <c r="G329" s="201" t="s">
        <v>677</v>
      </c>
      <c r="H329" s="202">
        <v>6</v>
      </c>
      <c r="I329" s="203"/>
      <c r="J329" s="204">
        <f>ROUND(I329*H329,2)</f>
        <v>0</v>
      </c>
      <c r="K329" s="205"/>
      <c r="L329" s="41"/>
      <c r="M329" s="206" t="s">
        <v>19</v>
      </c>
      <c r="N329" s="207" t="s">
        <v>47</v>
      </c>
      <c r="O329" s="81"/>
      <c r="P329" s="208">
        <f>O329*H329</f>
        <v>0</v>
      </c>
      <c r="Q329" s="208">
        <v>0.017469999999999999</v>
      </c>
      <c r="R329" s="208">
        <f>Q329*H329</f>
        <v>0.10482</v>
      </c>
      <c r="S329" s="208">
        <v>0</v>
      </c>
      <c r="T329" s="209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10" t="s">
        <v>224</v>
      </c>
      <c r="AT329" s="210" t="s">
        <v>145</v>
      </c>
      <c r="AU329" s="210" t="s">
        <v>86</v>
      </c>
      <c r="AY329" s="14" t="s">
        <v>143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4" t="s">
        <v>84</v>
      </c>
      <c r="BK329" s="211">
        <f>ROUND(I329*H329,2)</f>
        <v>0</v>
      </c>
      <c r="BL329" s="14" t="s">
        <v>224</v>
      </c>
      <c r="BM329" s="210" t="s">
        <v>683</v>
      </c>
    </row>
    <row r="330" s="2" customFormat="1">
      <c r="A330" s="35"/>
      <c r="B330" s="36"/>
      <c r="C330" s="37"/>
      <c r="D330" s="212" t="s">
        <v>151</v>
      </c>
      <c r="E330" s="37"/>
      <c r="F330" s="213" t="s">
        <v>684</v>
      </c>
      <c r="G330" s="37"/>
      <c r="H330" s="37"/>
      <c r="I330" s="214"/>
      <c r="J330" s="37"/>
      <c r="K330" s="37"/>
      <c r="L330" s="41"/>
      <c r="M330" s="215"/>
      <c r="N330" s="216"/>
      <c r="O330" s="81"/>
      <c r="P330" s="81"/>
      <c r="Q330" s="81"/>
      <c r="R330" s="81"/>
      <c r="S330" s="81"/>
      <c r="T330" s="82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151</v>
      </c>
      <c r="AU330" s="14" t="s">
        <v>86</v>
      </c>
    </row>
    <row r="331" s="2" customFormat="1" ht="24.15" customHeight="1">
      <c r="A331" s="35"/>
      <c r="B331" s="36"/>
      <c r="C331" s="198" t="s">
        <v>685</v>
      </c>
      <c r="D331" s="198" t="s">
        <v>145</v>
      </c>
      <c r="E331" s="199" t="s">
        <v>686</v>
      </c>
      <c r="F331" s="200" t="s">
        <v>687</v>
      </c>
      <c r="G331" s="201" t="s">
        <v>268</v>
      </c>
      <c r="H331" s="202">
        <v>6</v>
      </c>
      <c r="I331" s="203"/>
      <c r="J331" s="204">
        <f>ROUND(I331*H331,2)</f>
        <v>0</v>
      </c>
      <c r="K331" s="205"/>
      <c r="L331" s="41"/>
      <c r="M331" s="206" t="s">
        <v>19</v>
      </c>
      <c r="N331" s="207" t="s">
        <v>47</v>
      </c>
      <c r="O331" s="81"/>
      <c r="P331" s="208">
        <f>O331*H331</f>
        <v>0</v>
      </c>
      <c r="Q331" s="208">
        <v>0</v>
      </c>
      <c r="R331" s="208">
        <f>Q331*H331</f>
        <v>0</v>
      </c>
      <c r="S331" s="208">
        <v>0</v>
      </c>
      <c r="T331" s="20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10" t="s">
        <v>224</v>
      </c>
      <c r="AT331" s="210" t="s">
        <v>145</v>
      </c>
      <c r="AU331" s="210" t="s">
        <v>86</v>
      </c>
      <c r="AY331" s="14" t="s">
        <v>143</v>
      </c>
      <c r="BE331" s="211">
        <f>IF(N331="základní",J331,0)</f>
        <v>0</v>
      </c>
      <c r="BF331" s="211">
        <f>IF(N331="snížená",J331,0)</f>
        <v>0</v>
      </c>
      <c r="BG331" s="211">
        <f>IF(N331="zákl. přenesená",J331,0)</f>
        <v>0</v>
      </c>
      <c r="BH331" s="211">
        <f>IF(N331="sníž. přenesená",J331,0)</f>
        <v>0</v>
      </c>
      <c r="BI331" s="211">
        <f>IF(N331="nulová",J331,0)</f>
        <v>0</v>
      </c>
      <c r="BJ331" s="14" t="s">
        <v>84</v>
      </c>
      <c r="BK331" s="211">
        <f>ROUND(I331*H331,2)</f>
        <v>0</v>
      </c>
      <c r="BL331" s="14" t="s">
        <v>224</v>
      </c>
      <c r="BM331" s="210" t="s">
        <v>688</v>
      </c>
    </row>
    <row r="332" s="2" customFormat="1">
      <c r="A332" s="35"/>
      <c r="B332" s="36"/>
      <c r="C332" s="37"/>
      <c r="D332" s="212" t="s">
        <v>151</v>
      </c>
      <c r="E332" s="37"/>
      <c r="F332" s="213" t="s">
        <v>689</v>
      </c>
      <c r="G332" s="37"/>
      <c r="H332" s="37"/>
      <c r="I332" s="214"/>
      <c r="J332" s="37"/>
      <c r="K332" s="37"/>
      <c r="L332" s="41"/>
      <c r="M332" s="215"/>
      <c r="N332" s="216"/>
      <c r="O332" s="81"/>
      <c r="P332" s="81"/>
      <c r="Q332" s="81"/>
      <c r="R332" s="81"/>
      <c r="S332" s="81"/>
      <c r="T332" s="82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151</v>
      </c>
      <c r="AU332" s="14" t="s">
        <v>86</v>
      </c>
    </row>
    <row r="333" s="2" customFormat="1" ht="16.5" customHeight="1">
      <c r="A333" s="35"/>
      <c r="B333" s="36"/>
      <c r="C333" s="217" t="s">
        <v>690</v>
      </c>
      <c r="D333" s="217" t="s">
        <v>184</v>
      </c>
      <c r="E333" s="218" t="s">
        <v>691</v>
      </c>
      <c r="F333" s="219" t="s">
        <v>692</v>
      </c>
      <c r="G333" s="220" t="s">
        <v>268</v>
      </c>
      <c r="H333" s="221">
        <v>6</v>
      </c>
      <c r="I333" s="222"/>
      <c r="J333" s="223">
        <f>ROUND(I333*H333,2)</f>
        <v>0</v>
      </c>
      <c r="K333" s="224"/>
      <c r="L333" s="225"/>
      <c r="M333" s="226" t="s">
        <v>19</v>
      </c>
      <c r="N333" s="227" t="s">
        <v>47</v>
      </c>
      <c r="O333" s="81"/>
      <c r="P333" s="208">
        <f>O333*H333</f>
        <v>0</v>
      </c>
      <c r="Q333" s="208">
        <v>0.0020999999999999999</v>
      </c>
      <c r="R333" s="208">
        <f>Q333*H333</f>
        <v>0.0126</v>
      </c>
      <c r="S333" s="208">
        <v>0</v>
      </c>
      <c r="T333" s="20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0" t="s">
        <v>300</v>
      </c>
      <c r="AT333" s="210" t="s">
        <v>184</v>
      </c>
      <c r="AU333" s="210" t="s">
        <v>86</v>
      </c>
      <c r="AY333" s="14" t="s">
        <v>143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4" t="s">
        <v>84</v>
      </c>
      <c r="BK333" s="211">
        <f>ROUND(I333*H333,2)</f>
        <v>0</v>
      </c>
      <c r="BL333" s="14" t="s">
        <v>224</v>
      </c>
      <c r="BM333" s="210" t="s">
        <v>693</v>
      </c>
    </row>
    <row r="334" s="2" customFormat="1" ht="24.15" customHeight="1">
      <c r="A334" s="35"/>
      <c r="B334" s="36"/>
      <c r="C334" s="198" t="s">
        <v>694</v>
      </c>
      <c r="D334" s="198" t="s">
        <v>145</v>
      </c>
      <c r="E334" s="199" t="s">
        <v>695</v>
      </c>
      <c r="F334" s="200" t="s">
        <v>696</v>
      </c>
      <c r="G334" s="201" t="s">
        <v>677</v>
      </c>
      <c r="H334" s="202">
        <v>4</v>
      </c>
      <c r="I334" s="203"/>
      <c r="J334" s="204">
        <f>ROUND(I334*H334,2)</f>
        <v>0</v>
      </c>
      <c r="K334" s="205"/>
      <c r="L334" s="41"/>
      <c r="M334" s="206" t="s">
        <v>19</v>
      </c>
      <c r="N334" s="207" t="s">
        <v>47</v>
      </c>
      <c r="O334" s="81"/>
      <c r="P334" s="208">
        <f>O334*H334</f>
        <v>0</v>
      </c>
      <c r="Q334" s="208">
        <v>0.016080000000000001</v>
      </c>
      <c r="R334" s="208">
        <f>Q334*H334</f>
        <v>0.064320000000000002</v>
      </c>
      <c r="S334" s="208">
        <v>0</v>
      </c>
      <c r="T334" s="209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0" t="s">
        <v>224</v>
      </c>
      <c r="AT334" s="210" t="s">
        <v>145</v>
      </c>
      <c r="AU334" s="210" t="s">
        <v>86</v>
      </c>
      <c r="AY334" s="14" t="s">
        <v>143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14" t="s">
        <v>84</v>
      </c>
      <c r="BK334" s="211">
        <f>ROUND(I334*H334,2)</f>
        <v>0</v>
      </c>
      <c r="BL334" s="14" t="s">
        <v>224</v>
      </c>
      <c r="BM334" s="210" t="s">
        <v>697</v>
      </c>
    </row>
    <row r="335" s="2" customFormat="1">
      <c r="A335" s="35"/>
      <c r="B335" s="36"/>
      <c r="C335" s="37"/>
      <c r="D335" s="212" t="s">
        <v>151</v>
      </c>
      <c r="E335" s="37"/>
      <c r="F335" s="213" t="s">
        <v>698</v>
      </c>
      <c r="G335" s="37"/>
      <c r="H335" s="37"/>
      <c r="I335" s="214"/>
      <c r="J335" s="37"/>
      <c r="K335" s="37"/>
      <c r="L335" s="41"/>
      <c r="M335" s="215"/>
      <c r="N335" s="216"/>
      <c r="O335" s="81"/>
      <c r="P335" s="81"/>
      <c r="Q335" s="81"/>
      <c r="R335" s="81"/>
      <c r="S335" s="81"/>
      <c r="T335" s="82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4" t="s">
        <v>151</v>
      </c>
      <c r="AU335" s="14" t="s">
        <v>86</v>
      </c>
    </row>
    <row r="336" s="2" customFormat="1" ht="16.5" customHeight="1">
      <c r="A336" s="35"/>
      <c r="B336" s="36"/>
      <c r="C336" s="217" t="s">
        <v>699</v>
      </c>
      <c r="D336" s="217" t="s">
        <v>184</v>
      </c>
      <c r="E336" s="218" t="s">
        <v>700</v>
      </c>
      <c r="F336" s="219" t="s">
        <v>701</v>
      </c>
      <c r="G336" s="220" t="s">
        <v>268</v>
      </c>
      <c r="H336" s="221">
        <v>1</v>
      </c>
      <c r="I336" s="222"/>
      <c r="J336" s="223">
        <f>ROUND(I336*H336,2)</f>
        <v>0</v>
      </c>
      <c r="K336" s="224"/>
      <c r="L336" s="225"/>
      <c r="M336" s="226" t="s">
        <v>19</v>
      </c>
      <c r="N336" s="227" t="s">
        <v>47</v>
      </c>
      <c r="O336" s="81"/>
      <c r="P336" s="208">
        <f>O336*H336</f>
        <v>0</v>
      </c>
      <c r="Q336" s="208">
        <v>0.00055999999999999995</v>
      </c>
      <c r="R336" s="208">
        <f>Q336*H336</f>
        <v>0.00055999999999999995</v>
      </c>
      <c r="S336" s="208">
        <v>0</v>
      </c>
      <c r="T336" s="209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0" t="s">
        <v>300</v>
      </c>
      <c r="AT336" s="210" t="s">
        <v>184</v>
      </c>
      <c r="AU336" s="210" t="s">
        <v>86</v>
      </c>
      <c r="AY336" s="14" t="s">
        <v>143</v>
      </c>
      <c r="BE336" s="211">
        <f>IF(N336="základní",J336,0)</f>
        <v>0</v>
      </c>
      <c r="BF336" s="211">
        <f>IF(N336="snížená",J336,0)</f>
        <v>0</v>
      </c>
      <c r="BG336" s="211">
        <f>IF(N336="zákl. přenesená",J336,0)</f>
        <v>0</v>
      </c>
      <c r="BH336" s="211">
        <f>IF(N336="sníž. přenesená",J336,0)</f>
        <v>0</v>
      </c>
      <c r="BI336" s="211">
        <f>IF(N336="nulová",J336,0)</f>
        <v>0</v>
      </c>
      <c r="BJ336" s="14" t="s">
        <v>84</v>
      </c>
      <c r="BK336" s="211">
        <f>ROUND(I336*H336,2)</f>
        <v>0</v>
      </c>
      <c r="BL336" s="14" t="s">
        <v>224</v>
      </c>
      <c r="BM336" s="210" t="s">
        <v>702</v>
      </c>
    </row>
    <row r="337" s="2" customFormat="1" ht="24.15" customHeight="1">
      <c r="A337" s="35"/>
      <c r="B337" s="36"/>
      <c r="C337" s="198" t="s">
        <v>703</v>
      </c>
      <c r="D337" s="198" t="s">
        <v>145</v>
      </c>
      <c r="E337" s="199" t="s">
        <v>704</v>
      </c>
      <c r="F337" s="200" t="s">
        <v>705</v>
      </c>
      <c r="G337" s="201" t="s">
        <v>677</v>
      </c>
      <c r="H337" s="202">
        <v>3</v>
      </c>
      <c r="I337" s="203"/>
      <c r="J337" s="204">
        <f>ROUND(I337*H337,2)</f>
        <v>0</v>
      </c>
      <c r="K337" s="205"/>
      <c r="L337" s="41"/>
      <c r="M337" s="206" t="s">
        <v>19</v>
      </c>
      <c r="N337" s="207" t="s">
        <v>47</v>
      </c>
      <c r="O337" s="81"/>
      <c r="P337" s="208">
        <f>O337*H337</f>
        <v>0</v>
      </c>
      <c r="Q337" s="208">
        <v>0</v>
      </c>
      <c r="R337" s="208">
        <f>Q337*H337</f>
        <v>0</v>
      </c>
      <c r="S337" s="208">
        <v>0.01107</v>
      </c>
      <c r="T337" s="209">
        <f>S337*H337</f>
        <v>0.033210000000000003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0" t="s">
        <v>224</v>
      </c>
      <c r="AT337" s="210" t="s">
        <v>145</v>
      </c>
      <c r="AU337" s="210" t="s">
        <v>86</v>
      </c>
      <c r="AY337" s="14" t="s">
        <v>143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4" t="s">
        <v>84</v>
      </c>
      <c r="BK337" s="211">
        <f>ROUND(I337*H337,2)</f>
        <v>0</v>
      </c>
      <c r="BL337" s="14" t="s">
        <v>224</v>
      </c>
      <c r="BM337" s="210" t="s">
        <v>706</v>
      </c>
    </row>
    <row r="338" s="2" customFormat="1">
      <c r="A338" s="35"/>
      <c r="B338" s="36"/>
      <c r="C338" s="37"/>
      <c r="D338" s="212" t="s">
        <v>151</v>
      </c>
      <c r="E338" s="37"/>
      <c r="F338" s="213" t="s">
        <v>707</v>
      </c>
      <c r="G338" s="37"/>
      <c r="H338" s="37"/>
      <c r="I338" s="214"/>
      <c r="J338" s="37"/>
      <c r="K338" s="37"/>
      <c r="L338" s="41"/>
      <c r="M338" s="215"/>
      <c r="N338" s="216"/>
      <c r="O338" s="81"/>
      <c r="P338" s="81"/>
      <c r="Q338" s="81"/>
      <c r="R338" s="81"/>
      <c r="S338" s="81"/>
      <c r="T338" s="82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151</v>
      </c>
      <c r="AU338" s="14" t="s">
        <v>86</v>
      </c>
    </row>
    <row r="339" s="2" customFormat="1" ht="21.75" customHeight="1">
      <c r="A339" s="35"/>
      <c r="B339" s="36"/>
      <c r="C339" s="198" t="s">
        <v>708</v>
      </c>
      <c r="D339" s="198" t="s">
        <v>145</v>
      </c>
      <c r="E339" s="199" t="s">
        <v>709</v>
      </c>
      <c r="F339" s="200" t="s">
        <v>710</v>
      </c>
      <c r="G339" s="201" t="s">
        <v>677</v>
      </c>
      <c r="H339" s="202">
        <v>6</v>
      </c>
      <c r="I339" s="203"/>
      <c r="J339" s="204">
        <f>ROUND(I339*H339,2)</f>
        <v>0</v>
      </c>
      <c r="K339" s="205"/>
      <c r="L339" s="41"/>
      <c r="M339" s="206" t="s">
        <v>19</v>
      </c>
      <c r="N339" s="207" t="s">
        <v>47</v>
      </c>
      <c r="O339" s="81"/>
      <c r="P339" s="208">
        <f>O339*H339</f>
        <v>0</v>
      </c>
      <c r="Q339" s="208">
        <v>0</v>
      </c>
      <c r="R339" s="208">
        <f>Q339*H339</f>
        <v>0</v>
      </c>
      <c r="S339" s="208">
        <v>0.019460000000000002</v>
      </c>
      <c r="T339" s="209">
        <f>S339*H339</f>
        <v>0.11676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0" t="s">
        <v>224</v>
      </c>
      <c r="AT339" s="210" t="s">
        <v>145</v>
      </c>
      <c r="AU339" s="210" t="s">
        <v>86</v>
      </c>
      <c r="AY339" s="14" t="s">
        <v>143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4" t="s">
        <v>84</v>
      </c>
      <c r="BK339" s="211">
        <f>ROUND(I339*H339,2)</f>
        <v>0</v>
      </c>
      <c r="BL339" s="14" t="s">
        <v>224</v>
      </c>
      <c r="BM339" s="210" t="s">
        <v>711</v>
      </c>
    </row>
    <row r="340" s="2" customFormat="1">
      <c r="A340" s="35"/>
      <c r="B340" s="36"/>
      <c r="C340" s="37"/>
      <c r="D340" s="212" t="s">
        <v>151</v>
      </c>
      <c r="E340" s="37"/>
      <c r="F340" s="213" t="s">
        <v>712</v>
      </c>
      <c r="G340" s="37"/>
      <c r="H340" s="37"/>
      <c r="I340" s="214"/>
      <c r="J340" s="37"/>
      <c r="K340" s="37"/>
      <c r="L340" s="41"/>
      <c r="M340" s="215"/>
      <c r="N340" s="216"/>
      <c r="O340" s="81"/>
      <c r="P340" s="81"/>
      <c r="Q340" s="81"/>
      <c r="R340" s="81"/>
      <c r="S340" s="81"/>
      <c r="T340" s="82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151</v>
      </c>
      <c r="AU340" s="14" t="s">
        <v>86</v>
      </c>
    </row>
    <row r="341" s="2" customFormat="1" ht="37.8" customHeight="1">
      <c r="A341" s="35"/>
      <c r="B341" s="36"/>
      <c r="C341" s="198" t="s">
        <v>713</v>
      </c>
      <c r="D341" s="198" t="s">
        <v>145</v>
      </c>
      <c r="E341" s="199" t="s">
        <v>714</v>
      </c>
      <c r="F341" s="200" t="s">
        <v>715</v>
      </c>
      <c r="G341" s="201" t="s">
        <v>677</v>
      </c>
      <c r="H341" s="202">
        <v>6</v>
      </c>
      <c r="I341" s="203"/>
      <c r="J341" s="204">
        <f>ROUND(I341*H341,2)</f>
        <v>0</v>
      </c>
      <c r="K341" s="205"/>
      <c r="L341" s="41"/>
      <c r="M341" s="206" t="s">
        <v>19</v>
      </c>
      <c r="N341" s="207" t="s">
        <v>47</v>
      </c>
      <c r="O341" s="81"/>
      <c r="P341" s="208">
        <f>O341*H341</f>
        <v>0</v>
      </c>
      <c r="Q341" s="208">
        <v>0.021229999999999999</v>
      </c>
      <c r="R341" s="208">
        <f>Q341*H341</f>
        <v>0.12737999999999999</v>
      </c>
      <c r="S341" s="208">
        <v>0</v>
      </c>
      <c r="T341" s="209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0" t="s">
        <v>224</v>
      </c>
      <c r="AT341" s="210" t="s">
        <v>145</v>
      </c>
      <c r="AU341" s="210" t="s">
        <v>86</v>
      </c>
      <c r="AY341" s="14" t="s">
        <v>143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4" t="s">
        <v>84</v>
      </c>
      <c r="BK341" s="211">
        <f>ROUND(I341*H341,2)</f>
        <v>0</v>
      </c>
      <c r="BL341" s="14" t="s">
        <v>224</v>
      </c>
      <c r="BM341" s="210" t="s">
        <v>716</v>
      </c>
    </row>
    <row r="342" s="2" customFormat="1">
      <c r="A342" s="35"/>
      <c r="B342" s="36"/>
      <c r="C342" s="37"/>
      <c r="D342" s="212" t="s">
        <v>151</v>
      </c>
      <c r="E342" s="37"/>
      <c r="F342" s="213" t="s">
        <v>717</v>
      </c>
      <c r="G342" s="37"/>
      <c r="H342" s="37"/>
      <c r="I342" s="214"/>
      <c r="J342" s="37"/>
      <c r="K342" s="37"/>
      <c r="L342" s="41"/>
      <c r="M342" s="215"/>
      <c r="N342" s="216"/>
      <c r="O342" s="81"/>
      <c r="P342" s="81"/>
      <c r="Q342" s="81"/>
      <c r="R342" s="81"/>
      <c r="S342" s="81"/>
      <c r="T342" s="82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151</v>
      </c>
      <c r="AU342" s="14" t="s">
        <v>86</v>
      </c>
    </row>
    <row r="343" s="2" customFormat="1" ht="24.15" customHeight="1">
      <c r="A343" s="35"/>
      <c r="B343" s="36"/>
      <c r="C343" s="198" t="s">
        <v>718</v>
      </c>
      <c r="D343" s="198" t="s">
        <v>145</v>
      </c>
      <c r="E343" s="199" t="s">
        <v>719</v>
      </c>
      <c r="F343" s="200" t="s">
        <v>720</v>
      </c>
      <c r="G343" s="201" t="s">
        <v>268</v>
      </c>
      <c r="H343" s="202">
        <v>6</v>
      </c>
      <c r="I343" s="203"/>
      <c r="J343" s="204">
        <f>ROUND(I343*H343,2)</f>
        <v>0</v>
      </c>
      <c r="K343" s="205"/>
      <c r="L343" s="41"/>
      <c r="M343" s="206" t="s">
        <v>19</v>
      </c>
      <c r="N343" s="207" t="s">
        <v>47</v>
      </c>
      <c r="O343" s="81"/>
      <c r="P343" s="208">
        <f>O343*H343</f>
        <v>0</v>
      </c>
      <c r="Q343" s="208">
        <v>0</v>
      </c>
      <c r="R343" s="208">
        <f>Q343*H343</f>
        <v>0</v>
      </c>
      <c r="S343" s="208">
        <v>0</v>
      </c>
      <c r="T343" s="20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10" t="s">
        <v>224</v>
      </c>
      <c r="AT343" s="210" t="s">
        <v>145</v>
      </c>
      <c r="AU343" s="210" t="s">
        <v>86</v>
      </c>
      <c r="AY343" s="14" t="s">
        <v>143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4" t="s">
        <v>84</v>
      </c>
      <c r="BK343" s="211">
        <f>ROUND(I343*H343,2)</f>
        <v>0</v>
      </c>
      <c r="BL343" s="14" t="s">
        <v>224</v>
      </c>
      <c r="BM343" s="210" t="s">
        <v>721</v>
      </c>
    </row>
    <row r="344" s="2" customFormat="1">
      <c r="A344" s="35"/>
      <c r="B344" s="36"/>
      <c r="C344" s="37"/>
      <c r="D344" s="212" t="s">
        <v>151</v>
      </c>
      <c r="E344" s="37"/>
      <c r="F344" s="213" t="s">
        <v>722</v>
      </c>
      <c r="G344" s="37"/>
      <c r="H344" s="37"/>
      <c r="I344" s="214"/>
      <c r="J344" s="37"/>
      <c r="K344" s="37"/>
      <c r="L344" s="41"/>
      <c r="M344" s="215"/>
      <c r="N344" s="216"/>
      <c r="O344" s="81"/>
      <c r="P344" s="81"/>
      <c r="Q344" s="81"/>
      <c r="R344" s="81"/>
      <c r="S344" s="81"/>
      <c r="T344" s="82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4" t="s">
        <v>151</v>
      </c>
      <c r="AU344" s="14" t="s">
        <v>86</v>
      </c>
    </row>
    <row r="345" s="2" customFormat="1" ht="16.5" customHeight="1">
      <c r="A345" s="35"/>
      <c r="B345" s="36"/>
      <c r="C345" s="217" t="s">
        <v>723</v>
      </c>
      <c r="D345" s="217" t="s">
        <v>184</v>
      </c>
      <c r="E345" s="218" t="s">
        <v>724</v>
      </c>
      <c r="F345" s="219" t="s">
        <v>725</v>
      </c>
      <c r="G345" s="220" t="s">
        <v>268</v>
      </c>
      <c r="H345" s="221">
        <v>6</v>
      </c>
      <c r="I345" s="222"/>
      <c r="J345" s="223">
        <f>ROUND(I345*H345,2)</f>
        <v>0</v>
      </c>
      <c r="K345" s="224"/>
      <c r="L345" s="225"/>
      <c r="M345" s="226" t="s">
        <v>19</v>
      </c>
      <c r="N345" s="227" t="s">
        <v>47</v>
      </c>
      <c r="O345" s="81"/>
      <c r="P345" s="208">
        <f>O345*H345</f>
        <v>0</v>
      </c>
      <c r="Q345" s="208">
        <v>0.00050000000000000001</v>
      </c>
      <c r="R345" s="208">
        <f>Q345*H345</f>
        <v>0.0030000000000000001</v>
      </c>
      <c r="S345" s="208">
        <v>0</v>
      </c>
      <c r="T345" s="20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0" t="s">
        <v>300</v>
      </c>
      <c r="AT345" s="210" t="s">
        <v>184</v>
      </c>
      <c r="AU345" s="210" t="s">
        <v>86</v>
      </c>
      <c r="AY345" s="14" t="s">
        <v>143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14" t="s">
        <v>84</v>
      </c>
      <c r="BK345" s="211">
        <f>ROUND(I345*H345,2)</f>
        <v>0</v>
      </c>
      <c r="BL345" s="14" t="s">
        <v>224</v>
      </c>
      <c r="BM345" s="210" t="s">
        <v>726</v>
      </c>
    </row>
    <row r="346" s="2" customFormat="1" ht="24.15" customHeight="1">
      <c r="A346" s="35"/>
      <c r="B346" s="36"/>
      <c r="C346" s="198" t="s">
        <v>727</v>
      </c>
      <c r="D346" s="198" t="s">
        <v>145</v>
      </c>
      <c r="E346" s="199" t="s">
        <v>728</v>
      </c>
      <c r="F346" s="200" t="s">
        <v>729</v>
      </c>
      <c r="G346" s="201" t="s">
        <v>268</v>
      </c>
      <c r="H346" s="202">
        <v>6</v>
      </c>
      <c r="I346" s="203"/>
      <c r="J346" s="204">
        <f>ROUND(I346*H346,2)</f>
        <v>0</v>
      </c>
      <c r="K346" s="205"/>
      <c r="L346" s="41"/>
      <c r="M346" s="206" t="s">
        <v>19</v>
      </c>
      <c r="N346" s="207" t="s">
        <v>47</v>
      </c>
      <c r="O346" s="81"/>
      <c r="P346" s="208">
        <f>O346*H346</f>
        <v>0</v>
      </c>
      <c r="Q346" s="208">
        <v>0</v>
      </c>
      <c r="R346" s="208">
        <f>Q346*H346</f>
        <v>0</v>
      </c>
      <c r="S346" s="208">
        <v>0</v>
      </c>
      <c r="T346" s="209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0" t="s">
        <v>224</v>
      </c>
      <c r="AT346" s="210" t="s">
        <v>145</v>
      </c>
      <c r="AU346" s="210" t="s">
        <v>86</v>
      </c>
      <c r="AY346" s="14" t="s">
        <v>143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4" t="s">
        <v>84</v>
      </c>
      <c r="BK346" s="211">
        <f>ROUND(I346*H346,2)</f>
        <v>0</v>
      </c>
      <c r="BL346" s="14" t="s">
        <v>224</v>
      </c>
      <c r="BM346" s="210" t="s">
        <v>730</v>
      </c>
    </row>
    <row r="347" s="2" customFormat="1">
      <c r="A347" s="35"/>
      <c r="B347" s="36"/>
      <c r="C347" s="37"/>
      <c r="D347" s="212" t="s">
        <v>151</v>
      </c>
      <c r="E347" s="37"/>
      <c r="F347" s="213" t="s">
        <v>731</v>
      </c>
      <c r="G347" s="37"/>
      <c r="H347" s="37"/>
      <c r="I347" s="214"/>
      <c r="J347" s="37"/>
      <c r="K347" s="37"/>
      <c r="L347" s="41"/>
      <c r="M347" s="215"/>
      <c r="N347" s="216"/>
      <c r="O347" s="81"/>
      <c r="P347" s="81"/>
      <c r="Q347" s="81"/>
      <c r="R347" s="81"/>
      <c r="S347" s="81"/>
      <c r="T347" s="82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4" t="s">
        <v>151</v>
      </c>
      <c r="AU347" s="14" t="s">
        <v>86</v>
      </c>
    </row>
    <row r="348" s="2" customFormat="1" ht="21.75" customHeight="1">
      <c r="A348" s="35"/>
      <c r="B348" s="36"/>
      <c r="C348" s="217" t="s">
        <v>732</v>
      </c>
      <c r="D348" s="217" t="s">
        <v>184</v>
      </c>
      <c r="E348" s="218" t="s">
        <v>733</v>
      </c>
      <c r="F348" s="219" t="s">
        <v>734</v>
      </c>
      <c r="G348" s="220" t="s">
        <v>268</v>
      </c>
      <c r="H348" s="221">
        <v>6</v>
      </c>
      <c r="I348" s="222"/>
      <c r="J348" s="223">
        <f>ROUND(I348*H348,2)</f>
        <v>0</v>
      </c>
      <c r="K348" s="224"/>
      <c r="L348" s="225"/>
      <c r="M348" s="226" t="s">
        <v>19</v>
      </c>
      <c r="N348" s="227" t="s">
        <v>47</v>
      </c>
      <c r="O348" s="81"/>
      <c r="P348" s="208">
        <f>O348*H348</f>
        <v>0</v>
      </c>
      <c r="Q348" s="208">
        <v>0.00050000000000000001</v>
      </c>
      <c r="R348" s="208">
        <f>Q348*H348</f>
        <v>0.0030000000000000001</v>
      </c>
      <c r="S348" s="208">
        <v>0</v>
      </c>
      <c r="T348" s="20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0" t="s">
        <v>300</v>
      </c>
      <c r="AT348" s="210" t="s">
        <v>184</v>
      </c>
      <c r="AU348" s="210" t="s">
        <v>86</v>
      </c>
      <c r="AY348" s="14" t="s">
        <v>143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14" t="s">
        <v>84</v>
      </c>
      <c r="BK348" s="211">
        <f>ROUND(I348*H348,2)</f>
        <v>0</v>
      </c>
      <c r="BL348" s="14" t="s">
        <v>224</v>
      </c>
      <c r="BM348" s="210" t="s">
        <v>735</v>
      </c>
    </row>
    <row r="349" s="2" customFormat="1" ht="24.15" customHeight="1">
      <c r="A349" s="35"/>
      <c r="B349" s="36"/>
      <c r="C349" s="198" t="s">
        <v>736</v>
      </c>
      <c r="D349" s="198" t="s">
        <v>145</v>
      </c>
      <c r="E349" s="199" t="s">
        <v>737</v>
      </c>
      <c r="F349" s="200" t="s">
        <v>738</v>
      </c>
      <c r="G349" s="201" t="s">
        <v>268</v>
      </c>
      <c r="H349" s="202">
        <v>4</v>
      </c>
      <c r="I349" s="203"/>
      <c r="J349" s="204">
        <f>ROUND(I349*H349,2)</f>
        <v>0</v>
      </c>
      <c r="K349" s="205"/>
      <c r="L349" s="41"/>
      <c r="M349" s="206" t="s">
        <v>19</v>
      </c>
      <c r="N349" s="207" t="s">
        <v>47</v>
      </c>
      <c r="O349" s="81"/>
      <c r="P349" s="208">
        <f>O349*H349</f>
        <v>0</v>
      </c>
      <c r="Q349" s="208">
        <v>0</v>
      </c>
      <c r="R349" s="208">
        <f>Q349*H349</f>
        <v>0</v>
      </c>
      <c r="S349" s="208">
        <v>0</v>
      </c>
      <c r="T349" s="20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10" t="s">
        <v>224</v>
      </c>
      <c r="AT349" s="210" t="s">
        <v>145</v>
      </c>
      <c r="AU349" s="210" t="s">
        <v>86</v>
      </c>
      <c r="AY349" s="14" t="s">
        <v>143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14" t="s">
        <v>84</v>
      </c>
      <c r="BK349" s="211">
        <f>ROUND(I349*H349,2)</f>
        <v>0</v>
      </c>
      <c r="BL349" s="14" t="s">
        <v>224</v>
      </c>
      <c r="BM349" s="210" t="s">
        <v>739</v>
      </c>
    </row>
    <row r="350" s="2" customFormat="1">
      <c r="A350" s="35"/>
      <c r="B350" s="36"/>
      <c r="C350" s="37"/>
      <c r="D350" s="212" t="s">
        <v>151</v>
      </c>
      <c r="E350" s="37"/>
      <c r="F350" s="213" t="s">
        <v>740</v>
      </c>
      <c r="G350" s="37"/>
      <c r="H350" s="37"/>
      <c r="I350" s="214"/>
      <c r="J350" s="37"/>
      <c r="K350" s="37"/>
      <c r="L350" s="41"/>
      <c r="M350" s="215"/>
      <c r="N350" s="216"/>
      <c r="O350" s="81"/>
      <c r="P350" s="81"/>
      <c r="Q350" s="81"/>
      <c r="R350" s="81"/>
      <c r="S350" s="81"/>
      <c r="T350" s="82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4" t="s">
        <v>151</v>
      </c>
      <c r="AU350" s="14" t="s">
        <v>86</v>
      </c>
    </row>
    <row r="351" s="2" customFormat="1" ht="16.5" customHeight="1">
      <c r="A351" s="35"/>
      <c r="B351" s="36"/>
      <c r="C351" s="217" t="s">
        <v>741</v>
      </c>
      <c r="D351" s="217" t="s">
        <v>184</v>
      </c>
      <c r="E351" s="218" t="s">
        <v>742</v>
      </c>
      <c r="F351" s="219" t="s">
        <v>743</v>
      </c>
      <c r="G351" s="220" t="s">
        <v>268</v>
      </c>
      <c r="H351" s="221">
        <v>4</v>
      </c>
      <c r="I351" s="222"/>
      <c r="J351" s="223">
        <f>ROUND(I351*H351,2)</f>
        <v>0</v>
      </c>
      <c r="K351" s="224"/>
      <c r="L351" s="225"/>
      <c r="M351" s="226" t="s">
        <v>19</v>
      </c>
      <c r="N351" s="227" t="s">
        <v>47</v>
      </c>
      <c r="O351" s="81"/>
      <c r="P351" s="208">
        <f>O351*H351</f>
        <v>0</v>
      </c>
      <c r="Q351" s="208">
        <v>0.00050000000000000001</v>
      </c>
      <c r="R351" s="208">
        <f>Q351*H351</f>
        <v>0.002</v>
      </c>
      <c r="S351" s="208">
        <v>0</v>
      </c>
      <c r="T351" s="209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0" t="s">
        <v>300</v>
      </c>
      <c r="AT351" s="210" t="s">
        <v>184</v>
      </c>
      <c r="AU351" s="210" t="s">
        <v>86</v>
      </c>
      <c r="AY351" s="14" t="s">
        <v>143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14" t="s">
        <v>84</v>
      </c>
      <c r="BK351" s="211">
        <f>ROUND(I351*H351,2)</f>
        <v>0</v>
      </c>
      <c r="BL351" s="14" t="s">
        <v>224</v>
      </c>
      <c r="BM351" s="210" t="s">
        <v>744</v>
      </c>
    </row>
    <row r="352" s="2" customFormat="1" ht="24.15" customHeight="1">
      <c r="A352" s="35"/>
      <c r="B352" s="36"/>
      <c r="C352" s="198" t="s">
        <v>745</v>
      </c>
      <c r="D352" s="198" t="s">
        <v>145</v>
      </c>
      <c r="E352" s="199" t="s">
        <v>746</v>
      </c>
      <c r="F352" s="200" t="s">
        <v>747</v>
      </c>
      <c r="G352" s="201" t="s">
        <v>268</v>
      </c>
      <c r="H352" s="202">
        <v>6</v>
      </c>
      <c r="I352" s="203"/>
      <c r="J352" s="204">
        <f>ROUND(I352*H352,2)</f>
        <v>0</v>
      </c>
      <c r="K352" s="205"/>
      <c r="L352" s="41"/>
      <c r="M352" s="206" t="s">
        <v>19</v>
      </c>
      <c r="N352" s="207" t="s">
        <v>47</v>
      </c>
      <c r="O352" s="81"/>
      <c r="P352" s="208">
        <f>O352*H352</f>
        <v>0</v>
      </c>
      <c r="Q352" s="208">
        <v>0</v>
      </c>
      <c r="R352" s="208">
        <f>Q352*H352</f>
        <v>0</v>
      </c>
      <c r="S352" s="208">
        <v>0</v>
      </c>
      <c r="T352" s="209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0" t="s">
        <v>224</v>
      </c>
      <c r="AT352" s="210" t="s">
        <v>145</v>
      </c>
      <c r="AU352" s="210" t="s">
        <v>86</v>
      </c>
      <c r="AY352" s="14" t="s">
        <v>143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4" t="s">
        <v>84</v>
      </c>
      <c r="BK352" s="211">
        <f>ROUND(I352*H352,2)</f>
        <v>0</v>
      </c>
      <c r="BL352" s="14" t="s">
        <v>224</v>
      </c>
      <c r="BM352" s="210" t="s">
        <v>748</v>
      </c>
    </row>
    <row r="353" s="2" customFormat="1">
      <c r="A353" s="35"/>
      <c r="B353" s="36"/>
      <c r="C353" s="37"/>
      <c r="D353" s="212" t="s">
        <v>151</v>
      </c>
      <c r="E353" s="37"/>
      <c r="F353" s="213" t="s">
        <v>749</v>
      </c>
      <c r="G353" s="37"/>
      <c r="H353" s="37"/>
      <c r="I353" s="214"/>
      <c r="J353" s="37"/>
      <c r="K353" s="37"/>
      <c r="L353" s="41"/>
      <c r="M353" s="215"/>
      <c r="N353" s="216"/>
      <c r="O353" s="81"/>
      <c r="P353" s="81"/>
      <c r="Q353" s="81"/>
      <c r="R353" s="81"/>
      <c r="S353" s="81"/>
      <c r="T353" s="82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4" t="s">
        <v>151</v>
      </c>
      <c r="AU353" s="14" t="s">
        <v>86</v>
      </c>
    </row>
    <row r="354" s="2" customFormat="1" ht="24.15" customHeight="1">
      <c r="A354" s="35"/>
      <c r="B354" s="36"/>
      <c r="C354" s="217" t="s">
        <v>750</v>
      </c>
      <c r="D354" s="217" t="s">
        <v>184</v>
      </c>
      <c r="E354" s="218" t="s">
        <v>751</v>
      </c>
      <c r="F354" s="219" t="s">
        <v>752</v>
      </c>
      <c r="G354" s="220" t="s">
        <v>268</v>
      </c>
      <c r="H354" s="221">
        <v>6</v>
      </c>
      <c r="I354" s="222"/>
      <c r="J354" s="223">
        <f>ROUND(I354*H354,2)</f>
        <v>0</v>
      </c>
      <c r="K354" s="224"/>
      <c r="L354" s="225"/>
      <c r="M354" s="226" t="s">
        <v>19</v>
      </c>
      <c r="N354" s="227" t="s">
        <v>47</v>
      </c>
      <c r="O354" s="81"/>
      <c r="P354" s="208">
        <f>O354*H354</f>
        <v>0</v>
      </c>
      <c r="Q354" s="208">
        <v>0.0012999999999999999</v>
      </c>
      <c r="R354" s="208">
        <f>Q354*H354</f>
        <v>0.0077999999999999996</v>
      </c>
      <c r="S354" s="208">
        <v>0</v>
      </c>
      <c r="T354" s="209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0" t="s">
        <v>300</v>
      </c>
      <c r="AT354" s="210" t="s">
        <v>184</v>
      </c>
      <c r="AU354" s="210" t="s">
        <v>86</v>
      </c>
      <c r="AY354" s="14" t="s">
        <v>143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14" t="s">
        <v>84</v>
      </c>
      <c r="BK354" s="211">
        <f>ROUND(I354*H354,2)</f>
        <v>0</v>
      </c>
      <c r="BL354" s="14" t="s">
        <v>224</v>
      </c>
      <c r="BM354" s="210" t="s">
        <v>753</v>
      </c>
    </row>
    <row r="355" s="2" customFormat="1" ht="24.15" customHeight="1">
      <c r="A355" s="35"/>
      <c r="B355" s="36"/>
      <c r="C355" s="198" t="s">
        <v>754</v>
      </c>
      <c r="D355" s="198" t="s">
        <v>145</v>
      </c>
      <c r="E355" s="199" t="s">
        <v>755</v>
      </c>
      <c r="F355" s="200" t="s">
        <v>756</v>
      </c>
      <c r="G355" s="201" t="s">
        <v>268</v>
      </c>
      <c r="H355" s="202">
        <v>2</v>
      </c>
      <c r="I355" s="203"/>
      <c r="J355" s="204">
        <f>ROUND(I355*H355,2)</f>
        <v>0</v>
      </c>
      <c r="K355" s="205"/>
      <c r="L355" s="41"/>
      <c r="M355" s="206" t="s">
        <v>19</v>
      </c>
      <c r="N355" s="207" t="s">
        <v>47</v>
      </c>
      <c r="O355" s="81"/>
      <c r="P355" s="208">
        <f>O355*H355</f>
        <v>0</v>
      </c>
      <c r="Q355" s="208">
        <v>0</v>
      </c>
      <c r="R355" s="208">
        <f>Q355*H355</f>
        <v>0</v>
      </c>
      <c r="S355" s="208">
        <v>0</v>
      </c>
      <c r="T355" s="20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0" t="s">
        <v>224</v>
      </c>
      <c r="AT355" s="210" t="s">
        <v>145</v>
      </c>
      <c r="AU355" s="210" t="s">
        <v>86</v>
      </c>
      <c r="AY355" s="14" t="s">
        <v>143</v>
      </c>
      <c r="BE355" s="211">
        <f>IF(N355="základní",J355,0)</f>
        <v>0</v>
      </c>
      <c r="BF355" s="211">
        <f>IF(N355="snížená",J355,0)</f>
        <v>0</v>
      </c>
      <c r="BG355" s="211">
        <f>IF(N355="zákl. přenesená",J355,0)</f>
        <v>0</v>
      </c>
      <c r="BH355" s="211">
        <f>IF(N355="sníž. přenesená",J355,0)</f>
        <v>0</v>
      </c>
      <c r="BI355" s="211">
        <f>IF(N355="nulová",J355,0)</f>
        <v>0</v>
      </c>
      <c r="BJ355" s="14" t="s">
        <v>84</v>
      </c>
      <c r="BK355" s="211">
        <f>ROUND(I355*H355,2)</f>
        <v>0</v>
      </c>
      <c r="BL355" s="14" t="s">
        <v>224</v>
      </c>
      <c r="BM355" s="210" t="s">
        <v>757</v>
      </c>
    </row>
    <row r="356" s="2" customFormat="1">
      <c r="A356" s="35"/>
      <c r="B356" s="36"/>
      <c r="C356" s="37"/>
      <c r="D356" s="212" t="s">
        <v>151</v>
      </c>
      <c r="E356" s="37"/>
      <c r="F356" s="213" t="s">
        <v>758</v>
      </c>
      <c r="G356" s="37"/>
      <c r="H356" s="37"/>
      <c r="I356" s="214"/>
      <c r="J356" s="37"/>
      <c r="K356" s="37"/>
      <c r="L356" s="41"/>
      <c r="M356" s="215"/>
      <c r="N356" s="216"/>
      <c r="O356" s="81"/>
      <c r="P356" s="81"/>
      <c r="Q356" s="81"/>
      <c r="R356" s="81"/>
      <c r="S356" s="81"/>
      <c r="T356" s="82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4" t="s">
        <v>151</v>
      </c>
      <c r="AU356" s="14" t="s">
        <v>86</v>
      </c>
    </row>
    <row r="357" s="2" customFormat="1" ht="16.5" customHeight="1">
      <c r="A357" s="35"/>
      <c r="B357" s="36"/>
      <c r="C357" s="217" t="s">
        <v>759</v>
      </c>
      <c r="D357" s="217" t="s">
        <v>184</v>
      </c>
      <c r="E357" s="218" t="s">
        <v>760</v>
      </c>
      <c r="F357" s="219" t="s">
        <v>761</v>
      </c>
      <c r="G357" s="220" t="s">
        <v>268</v>
      </c>
      <c r="H357" s="221">
        <v>2</v>
      </c>
      <c r="I357" s="222"/>
      <c r="J357" s="223">
        <f>ROUND(I357*H357,2)</f>
        <v>0</v>
      </c>
      <c r="K357" s="224"/>
      <c r="L357" s="225"/>
      <c r="M357" s="226" t="s">
        <v>19</v>
      </c>
      <c r="N357" s="227" t="s">
        <v>47</v>
      </c>
      <c r="O357" s="81"/>
      <c r="P357" s="208">
        <f>O357*H357</f>
        <v>0</v>
      </c>
      <c r="Q357" s="208">
        <v>0.0055999999999999999</v>
      </c>
      <c r="R357" s="208">
        <f>Q357*H357</f>
        <v>0.0112</v>
      </c>
      <c r="S357" s="208">
        <v>0</v>
      </c>
      <c r="T357" s="20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0" t="s">
        <v>300</v>
      </c>
      <c r="AT357" s="210" t="s">
        <v>184</v>
      </c>
      <c r="AU357" s="210" t="s">
        <v>86</v>
      </c>
      <c r="AY357" s="14" t="s">
        <v>143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14" t="s">
        <v>84</v>
      </c>
      <c r="BK357" s="211">
        <f>ROUND(I357*H357,2)</f>
        <v>0</v>
      </c>
      <c r="BL357" s="14" t="s">
        <v>224</v>
      </c>
      <c r="BM357" s="210" t="s">
        <v>762</v>
      </c>
    </row>
    <row r="358" s="2" customFormat="1" ht="16.5" customHeight="1">
      <c r="A358" s="35"/>
      <c r="B358" s="36"/>
      <c r="C358" s="217" t="s">
        <v>763</v>
      </c>
      <c r="D358" s="217" t="s">
        <v>184</v>
      </c>
      <c r="E358" s="218" t="s">
        <v>764</v>
      </c>
      <c r="F358" s="219" t="s">
        <v>765</v>
      </c>
      <c r="G358" s="220" t="s">
        <v>268</v>
      </c>
      <c r="H358" s="221">
        <v>4</v>
      </c>
      <c r="I358" s="222"/>
      <c r="J358" s="223">
        <f>ROUND(I358*H358,2)</f>
        <v>0</v>
      </c>
      <c r="K358" s="224"/>
      <c r="L358" s="225"/>
      <c r="M358" s="226" t="s">
        <v>19</v>
      </c>
      <c r="N358" s="227" t="s">
        <v>47</v>
      </c>
      <c r="O358" s="81"/>
      <c r="P358" s="208">
        <f>O358*H358</f>
        <v>0</v>
      </c>
      <c r="Q358" s="208">
        <v>0.0010200000000000001</v>
      </c>
      <c r="R358" s="208">
        <f>Q358*H358</f>
        <v>0.0040800000000000003</v>
      </c>
      <c r="S358" s="208">
        <v>0</v>
      </c>
      <c r="T358" s="209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0" t="s">
        <v>300</v>
      </c>
      <c r="AT358" s="210" t="s">
        <v>184</v>
      </c>
      <c r="AU358" s="210" t="s">
        <v>86</v>
      </c>
      <c r="AY358" s="14" t="s">
        <v>143</v>
      </c>
      <c r="BE358" s="211">
        <f>IF(N358="základní",J358,0)</f>
        <v>0</v>
      </c>
      <c r="BF358" s="211">
        <f>IF(N358="snížená",J358,0)</f>
        <v>0</v>
      </c>
      <c r="BG358" s="211">
        <f>IF(N358="zákl. přenesená",J358,0)</f>
        <v>0</v>
      </c>
      <c r="BH358" s="211">
        <f>IF(N358="sníž. přenesená",J358,0)</f>
        <v>0</v>
      </c>
      <c r="BI358" s="211">
        <f>IF(N358="nulová",J358,0)</f>
        <v>0</v>
      </c>
      <c r="BJ358" s="14" t="s">
        <v>84</v>
      </c>
      <c r="BK358" s="211">
        <f>ROUND(I358*H358,2)</f>
        <v>0</v>
      </c>
      <c r="BL358" s="14" t="s">
        <v>224</v>
      </c>
      <c r="BM358" s="210" t="s">
        <v>766</v>
      </c>
    </row>
    <row r="359" s="2" customFormat="1" ht="16.5" customHeight="1">
      <c r="A359" s="35"/>
      <c r="B359" s="36"/>
      <c r="C359" s="217" t="s">
        <v>767</v>
      </c>
      <c r="D359" s="217" t="s">
        <v>184</v>
      </c>
      <c r="E359" s="218" t="s">
        <v>768</v>
      </c>
      <c r="F359" s="219" t="s">
        <v>769</v>
      </c>
      <c r="G359" s="220" t="s">
        <v>268</v>
      </c>
      <c r="H359" s="221">
        <v>2</v>
      </c>
      <c r="I359" s="222"/>
      <c r="J359" s="223">
        <f>ROUND(I359*H359,2)</f>
        <v>0</v>
      </c>
      <c r="K359" s="224"/>
      <c r="L359" s="225"/>
      <c r="M359" s="226" t="s">
        <v>19</v>
      </c>
      <c r="N359" s="227" t="s">
        <v>47</v>
      </c>
      <c r="O359" s="81"/>
      <c r="P359" s="208">
        <f>O359*H359</f>
        <v>0</v>
      </c>
      <c r="Q359" s="208">
        <v>0.0035000000000000001</v>
      </c>
      <c r="R359" s="208">
        <f>Q359*H359</f>
        <v>0.0070000000000000001</v>
      </c>
      <c r="S359" s="208">
        <v>0</v>
      </c>
      <c r="T359" s="209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10" t="s">
        <v>300</v>
      </c>
      <c r="AT359" s="210" t="s">
        <v>184</v>
      </c>
      <c r="AU359" s="210" t="s">
        <v>86</v>
      </c>
      <c r="AY359" s="14" t="s">
        <v>143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14" t="s">
        <v>84</v>
      </c>
      <c r="BK359" s="211">
        <f>ROUND(I359*H359,2)</f>
        <v>0</v>
      </c>
      <c r="BL359" s="14" t="s">
        <v>224</v>
      </c>
      <c r="BM359" s="210" t="s">
        <v>770</v>
      </c>
    </row>
    <row r="360" s="2" customFormat="1" ht="16.5" customHeight="1">
      <c r="A360" s="35"/>
      <c r="B360" s="36"/>
      <c r="C360" s="198" t="s">
        <v>771</v>
      </c>
      <c r="D360" s="198" t="s">
        <v>145</v>
      </c>
      <c r="E360" s="199" t="s">
        <v>772</v>
      </c>
      <c r="F360" s="200" t="s">
        <v>773</v>
      </c>
      <c r="G360" s="201" t="s">
        <v>268</v>
      </c>
      <c r="H360" s="202">
        <v>4</v>
      </c>
      <c r="I360" s="203"/>
      <c r="J360" s="204">
        <f>ROUND(I360*H360,2)</f>
        <v>0</v>
      </c>
      <c r="K360" s="205"/>
      <c r="L360" s="41"/>
      <c r="M360" s="206" t="s">
        <v>19</v>
      </c>
      <c r="N360" s="207" t="s">
        <v>47</v>
      </c>
      <c r="O360" s="81"/>
      <c r="P360" s="208">
        <f>O360*H360</f>
        <v>0</v>
      </c>
      <c r="Q360" s="208">
        <v>0</v>
      </c>
      <c r="R360" s="208">
        <f>Q360*H360</f>
        <v>0</v>
      </c>
      <c r="S360" s="208">
        <v>0.00048999999999999998</v>
      </c>
      <c r="T360" s="209">
        <f>S360*H360</f>
        <v>0.0019599999999999999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0" t="s">
        <v>224</v>
      </c>
      <c r="AT360" s="210" t="s">
        <v>145</v>
      </c>
      <c r="AU360" s="210" t="s">
        <v>86</v>
      </c>
      <c r="AY360" s="14" t="s">
        <v>143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4" t="s">
        <v>84</v>
      </c>
      <c r="BK360" s="211">
        <f>ROUND(I360*H360,2)</f>
        <v>0</v>
      </c>
      <c r="BL360" s="14" t="s">
        <v>224</v>
      </c>
      <c r="BM360" s="210" t="s">
        <v>774</v>
      </c>
    </row>
    <row r="361" s="2" customFormat="1">
      <c r="A361" s="35"/>
      <c r="B361" s="36"/>
      <c r="C361" s="37"/>
      <c r="D361" s="212" t="s">
        <v>151</v>
      </c>
      <c r="E361" s="37"/>
      <c r="F361" s="213" t="s">
        <v>775</v>
      </c>
      <c r="G361" s="37"/>
      <c r="H361" s="37"/>
      <c r="I361" s="214"/>
      <c r="J361" s="37"/>
      <c r="K361" s="37"/>
      <c r="L361" s="41"/>
      <c r="M361" s="215"/>
      <c r="N361" s="216"/>
      <c r="O361" s="81"/>
      <c r="P361" s="81"/>
      <c r="Q361" s="81"/>
      <c r="R361" s="81"/>
      <c r="S361" s="81"/>
      <c r="T361" s="82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151</v>
      </c>
      <c r="AU361" s="14" t="s">
        <v>86</v>
      </c>
    </row>
    <row r="362" s="2" customFormat="1" ht="24.15" customHeight="1">
      <c r="A362" s="35"/>
      <c r="B362" s="36"/>
      <c r="C362" s="198" t="s">
        <v>776</v>
      </c>
      <c r="D362" s="198" t="s">
        <v>145</v>
      </c>
      <c r="E362" s="199" t="s">
        <v>777</v>
      </c>
      <c r="F362" s="200" t="s">
        <v>778</v>
      </c>
      <c r="G362" s="201" t="s">
        <v>677</v>
      </c>
      <c r="H362" s="202">
        <v>4</v>
      </c>
      <c r="I362" s="203"/>
      <c r="J362" s="204">
        <f>ROUND(I362*H362,2)</f>
        <v>0</v>
      </c>
      <c r="K362" s="205"/>
      <c r="L362" s="41"/>
      <c r="M362" s="206" t="s">
        <v>19</v>
      </c>
      <c r="N362" s="207" t="s">
        <v>47</v>
      </c>
      <c r="O362" s="81"/>
      <c r="P362" s="208">
        <f>O362*H362</f>
        <v>0</v>
      </c>
      <c r="Q362" s="208">
        <v>0.00024000000000000001</v>
      </c>
      <c r="R362" s="208">
        <f>Q362*H362</f>
        <v>0.00096000000000000002</v>
      </c>
      <c r="S362" s="208">
        <v>0</v>
      </c>
      <c r="T362" s="209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0" t="s">
        <v>224</v>
      </c>
      <c r="AT362" s="210" t="s">
        <v>145</v>
      </c>
      <c r="AU362" s="210" t="s">
        <v>86</v>
      </c>
      <c r="AY362" s="14" t="s">
        <v>143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14" t="s">
        <v>84</v>
      </c>
      <c r="BK362" s="211">
        <f>ROUND(I362*H362,2)</f>
        <v>0</v>
      </c>
      <c r="BL362" s="14" t="s">
        <v>224</v>
      </c>
      <c r="BM362" s="210" t="s">
        <v>779</v>
      </c>
    </row>
    <row r="363" s="2" customFormat="1">
      <c r="A363" s="35"/>
      <c r="B363" s="36"/>
      <c r="C363" s="37"/>
      <c r="D363" s="212" t="s">
        <v>151</v>
      </c>
      <c r="E363" s="37"/>
      <c r="F363" s="213" t="s">
        <v>780</v>
      </c>
      <c r="G363" s="37"/>
      <c r="H363" s="37"/>
      <c r="I363" s="214"/>
      <c r="J363" s="37"/>
      <c r="K363" s="37"/>
      <c r="L363" s="41"/>
      <c r="M363" s="215"/>
      <c r="N363" s="216"/>
      <c r="O363" s="81"/>
      <c r="P363" s="81"/>
      <c r="Q363" s="81"/>
      <c r="R363" s="81"/>
      <c r="S363" s="81"/>
      <c r="T363" s="82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151</v>
      </c>
      <c r="AU363" s="14" t="s">
        <v>86</v>
      </c>
    </row>
    <row r="364" s="2" customFormat="1" ht="24.15" customHeight="1">
      <c r="A364" s="35"/>
      <c r="B364" s="36"/>
      <c r="C364" s="198" t="s">
        <v>781</v>
      </c>
      <c r="D364" s="198" t="s">
        <v>145</v>
      </c>
      <c r="E364" s="199" t="s">
        <v>782</v>
      </c>
      <c r="F364" s="200" t="s">
        <v>783</v>
      </c>
      <c r="G364" s="201" t="s">
        <v>268</v>
      </c>
      <c r="H364" s="202">
        <v>1</v>
      </c>
      <c r="I364" s="203"/>
      <c r="J364" s="204">
        <f>ROUND(I364*H364,2)</f>
        <v>0</v>
      </c>
      <c r="K364" s="205"/>
      <c r="L364" s="41"/>
      <c r="M364" s="206" t="s">
        <v>19</v>
      </c>
      <c r="N364" s="207" t="s">
        <v>47</v>
      </c>
      <c r="O364" s="81"/>
      <c r="P364" s="208">
        <f>O364*H364</f>
        <v>0</v>
      </c>
      <c r="Q364" s="208">
        <v>0.00109</v>
      </c>
      <c r="R364" s="208">
        <f>Q364*H364</f>
        <v>0.00109</v>
      </c>
      <c r="S364" s="208">
        <v>0</v>
      </c>
      <c r="T364" s="20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0" t="s">
        <v>224</v>
      </c>
      <c r="AT364" s="210" t="s">
        <v>145</v>
      </c>
      <c r="AU364" s="210" t="s">
        <v>86</v>
      </c>
      <c r="AY364" s="14" t="s">
        <v>143</v>
      </c>
      <c r="BE364" s="211">
        <f>IF(N364="základní",J364,0)</f>
        <v>0</v>
      </c>
      <c r="BF364" s="211">
        <f>IF(N364="snížená",J364,0)</f>
        <v>0</v>
      </c>
      <c r="BG364" s="211">
        <f>IF(N364="zákl. přenesená",J364,0)</f>
        <v>0</v>
      </c>
      <c r="BH364" s="211">
        <f>IF(N364="sníž. přenesená",J364,0)</f>
        <v>0</v>
      </c>
      <c r="BI364" s="211">
        <f>IF(N364="nulová",J364,0)</f>
        <v>0</v>
      </c>
      <c r="BJ364" s="14" t="s">
        <v>84</v>
      </c>
      <c r="BK364" s="211">
        <f>ROUND(I364*H364,2)</f>
        <v>0</v>
      </c>
      <c r="BL364" s="14" t="s">
        <v>224</v>
      </c>
      <c r="BM364" s="210" t="s">
        <v>784</v>
      </c>
    </row>
    <row r="365" s="2" customFormat="1">
      <c r="A365" s="35"/>
      <c r="B365" s="36"/>
      <c r="C365" s="37"/>
      <c r="D365" s="212" t="s">
        <v>151</v>
      </c>
      <c r="E365" s="37"/>
      <c r="F365" s="213" t="s">
        <v>785</v>
      </c>
      <c r="G365" s="37"/>
      <c r="H365" s="37"/>
      <c r="I365" s="214"/>
      <c r="J365" s="37"/>
      <c r="K365" s="37"/>
      <c r="L365" s="41"/>
      <c r="M365" s="215"/>
      <c r="N365" s="216"/>
      <c r="O365" s="81"/>
      <c r="P365" s="81"/>
      <c r="Q365" s="81"/>
      <c r="R365" s="81"/>
      <c r="S365" s="81"/>
      <c r="T365" s="82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4" t="s">
        <v>151</v>
      </c>
      <c r="AU365" s="14" t="s">
        <v>86</v>
      </c>
    </row>
    <row r="366" s="2" customFormat="1" ht="21.75" customHeight="1">
      <c r="A366" s="35"/>
      <c r="B366" s="36"/>
      <c r="C366" s="198" t="s">
        <v>786</v>
      </c>
      <c r="D366" s="198" t="s">
        <v>145</v>
      </c>
      <c r="E366" s="199" t="s">
        <v>787</v>
      </c>
      <c r="F366" s="200" t="s">
        <v>788</v>
      </c>
      <c r="G366" s="201" t="s">
        <v>677</v>
      </c>
      <c r="H366" s="202">
        <v>2</v>
      </c>
      <c r="I366" s="203"/>
      <c r="J366" s="204">
        <f>ROUND(I366*H366,2)</f>
        <v>0</v>
      </c>
      <c r="K366" s="205"/>
      <c r="L366" s="41"/>
      <c r="M366" s="206" t="s">
        <v>19</v>
      </c>
      <c r="N366" s="207" t="s">
        <v>47</v>
      </c>
      <c r="O366" s="81"/>
      <c r="P366" s="208">
        <f>O366*H366</f>
        <v>0</v>
      </c>
      <c r="Q366" s="208">
        <v>9.0000000000000006E-05</v>
      </c>
      <c r="R366" s="208">
        <f>Q366*H366</f>
        <v>0.00018000000000000001</v>
      </c>
      <c r="S366" s="208">
        <v>0</v>
      </c>
      <c r="T366" s="209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0" t="s">
        <v>224</v>
      </c>
      <c r="AT366" s="210" t="s">
        <v>145</v>
      </c>
      <c r="AU366" s="210" t="s">
        <v>86</v>
      </c>
      <c r="AY366" s="14" t="s">
        <v>143</v>
      </c>
      <c r="BE366" s="211">
        <f>IF(N366="základní",J366,0)</f>
        <v>0</v>
      </c>
      <c r="BF366" s="211">
        <f>IF(N366="snížená",J366,0)</f>
        <v>0</v>
      </c>
      <c r="BG366" s="211">
        <f>IF(N366="zákl. přenesená",J366,0)</f>
        <v>0</v>
      </c>
      <c r="BH366" s="211">
        <f>IF(N366="sníž. přenesená",J366,0)</f>
        <v>0</v>
      </c>
      <c r="BI366" s="211">
        <f>IF(N366="nulová",J366,0)</f>
        <v>0</v>
      </c>
      <c r="BJ366" s="14" t="s">
        <v>84</v>
      </c>
      <c r="BK366" s="211">
        <f>ROUND(I366*H366,2)</f>
        <v>0</v>
      </c>
      <c r="BL366" s="14" t="s">
        <v>224</v>
      </c>
      <c r="BM366" s="210" t="s">
        <v>789</v>
      </c>
    </row>
    <row r="367" s="2" customFormat="1">
      <c r="A367" s="35"/>
      <c r="B367" s="36"/>
      <c r="C367" s="37"/>
      <c r="D367" s="212" t="s">
        <v>151</v>
      </c>
      <c r="E367" s="37"/>
      <c r="F367" s="213" t="s">
        <v>790</v>
      </c>
      <c r="G367" s="37"/>
      <c r="H367" s="37"/>
      <c r="I367" s="214"/>
      <c r="J367" s="37"/>
      <c r="K367" s="37"/>
      <c r="L367" s="41"/>
      <c r="M367" s="215"/>
      <c r="N367" s="216"/>
      <c r="O367" s="81"/>
      <c r="P367" s="81"/>
      <c r="Q367" s="81"/>
      <c r="R367" s="81"/>
      <c r="S367" s="81"/>
      <c r="T367" s="82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4" t="s">
        <v>151</v>
      </c>
      <c r="AU367" s="14" t="s">
        <v>86</v>
      </c>
    </row>
    <row r="368" s="2" customFormat="1" ht="16.5" customHeight="1">
      <c r="A368" s="35"/>
      <c r="B368" s="36"/>
      <c r="C368" s="217" t="s">
        <v>791</v>
      </c>
      <c r="D368" s="217" t="s">
        <v>184</v>
      </c>
      <c r="E368" s="218" t="s">
        <v>792</v>
      </c>
      <c r="F368" s="219" t="s">
        <v>793</v>
      </c>
      <c r="G368" s="220" t="s">
        <v>268</v>
      </c>
      <c r="H368" s="221">
        <v>2</v>
      </c>
      <c r="I368" s="222"/>
      <c r="J368" s="223">
        <f>ROUND(I368*H368,2)</f>
        <v>0</v>
      </c>
      <c r="K368" s="224"/>
      <c r="L368" s="225"/>
      <c r="M368" s="226" t="s">
        <v>19</v>
      </c>
      <c r="N368" s="227" t="s">
        <v>47</v>
      </c>
      <c r="O368" s="81"/>
      <c r="P368" s="208">
        <f>O368*H368</f>
        <v>0</v>
      </c>
      <c r="Q368" s="208">
        <v>0.0018</v>
      </c>
      <c r="R368" s="208">
        <f>Q368*H368</f>
        <v>0.0035999999999999999</v>
      </c>
      <c r="S368" s="208">
        <v>0</v>
      </c>
      <c r="T368" s="209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10" t="s">
        <v>300</v>
      </c>
      <c r="AT368" s="210" t="s">
        <v>184</v>
      </c>
      <c r="AU368" s="210" t="s">
        <v>86</v>
      </c>
      <c r="AY368" s="14" t="s">
        <v>143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14" t="s">
        <v>84</v>
      </c>
      <c r="BK368" s="211">
        <f>ROUND(I368*H368,2)</f>
        <v>0</v>
      </c>
      <c r="BL368" s="14" t="s">
        <v>224</v>
      </c>
      <c r="BM368" s="210" t="s">
        <v>794</v>
      </c>
    </row>
    <row r="369" s="2" customFormat="1" ht="21.75" customHeight="1">
      <c r="A369" s="35"/>
      <c r="B369" s="36"/>
      <c r="C369" s="198" t="s">
        <v>795</v>
      </c>
      <c r="D369" s="198" t="s">
        <v>145</v>
      </c>
      <c r="E369" s="199" t="s">
        <v>796</v>
      </c>
      <c r="F369" s="200" t="s">
        <v>797</v>
      </c>
      <c r="G369" s="201" t="s">
        <v>677</v>
      </c>
      <c r="H369" s="202">
        <v>2</v>
      </c>
      <c r="I369" s="203"/>
      <c r="J369" s="204">
        <f>ROUND(I369*H369,2)</f>
        <v>0</v>
      </c>
      <c r="K369" s="205"/>
      <c r="L369" s="41"/>
      <c r="M369" s="206" t="s">
        <v>19</v>
      </c>
      <c r="N369" s="207" t="s">
        <v>47</v>
      </c>
      <c r="O369" s="81"/>
      <c r="P369" s="208">
        <f>O369*H369</f>
        <v>0</v>
      </c>
      <c r="Q369" s="208">
        <v>0.00012999999999999999</v>
      </c>
      <c r="R369" s="208">
        <f>Q369*H369</f>
        <v>0.00025999999999999998</v>
      </c>
      <c r="S369" s="208">
        <v>0</v>
      </c>
      <c r="T369" s="209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10" t="s">
        <v>224</v>
      </c>
      <c r="AT369" s="210" t="s">
        <v>145</v>
      </c>
      <c r="AU369" s="210" t="s">
        <v>86</v>
      </c>
      <c r="AY369" s="14" t="s">
        <v>143</v>
      </c>
      <c r="BE369" s="211">
        <f>IF(N369="základní",J369,0)</f>
        <v>0</v>
      </c>
      <c r="BF369" s="211">
        <f>IF(N369="snížená",J369,0)</f>
        <v>0</v>
      </c>
      <c r="BG369" s="211">
        <f>IF(N369="zákl. přenesená",J369,0)</f>
        <v>0</v>
      </c>
      <c r="BH369" s="211">
        <f>IF(N369="sníž. přenesená",J369,0)</f>
        <v>0</v>
      </c>
      <c r="BI369" s="211">
        <f>IF(N369="nulová",J369,0)</f>
        <v>0</v>
      </c>
      <c r="BJ369" s="14" t="s">
        <v>84</v>
      </c>
      <c r="BK369" s="211">
        <f>ROUND(I369*H369,2)</f>
        <v>0</v>
      </c>
      <c r="BL369" s="14" t="s">
        <v>224</v>
      </c>
      <c r="BM369" s="210" t="s">
        <v>798</v>
      </c>
    </row>
    <row r="370" s="2" customFormat="1">
      <c r="A370" s="35"/>
      <c r="B370" s="36"/>
      <c r="C370" s="37"/>
      <c r="D370" s="212" t="s">
        <v>151</v>
      </c>
      <c r="E370" s="37"/>
      <c r="F370" s="213" t="s">
        <v>799</v>
      </c>
      <c r="G370" s="37"/>
      <c r="H370" s="37"/>
      <c r="I370" s="214"/>
      <c r="J370" s="37"/>
      <c r="K370" s="37"/>
      <c r="L370" s="41"/>
      <c r="M370" s="215"/>
      <c r="N370" s="216"/>
      <c r="O370" s="81"/>
      <c r="P370" s="81"/>
      <c r="Q370" s="81"/>
      <c r="R370" s="81"/>
      <c r="S370" s="81"/>
      <c r="T370" s="82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4" t="s">
        <v>151</v>
      </c>
      <c r="AU370" s="14" t="s">
        <v>86</v>
      </c>
    </row>
    <row r="371" s="2" customFormat="1" ht="16.5" customHeight="1">
      <c r="A371" s="35"/>
      <c r="B371" s="36"/>
      <c r="C371" s="198" t="s">
        <v>800</v>
      </c>
      <c r="D371" s="198" t="s">
        <v>145</v>
      </c>
      <c r="E371" s="199" t="s">
        <v>801</v>
      </c>
      <c r="F371" s="200" t="s">
        <v>802</v>
      </c>
      <c r="G371" s="201" t="s">
        <v>677</v>
      </c>
      <c r="H371" s="202">
        <v>6</v>
      </c>
      <c r="I371" s="203"/>
      <c r="J371" s="204">
        <f>ROUND(I371*H371,2)</f>
        <v>0</v>
      </c>
      <c r="K371" s="205"/>
      <c r="L371" s="41"/>
      <c r="M371" s="206" t="s">
        <v>19</v>
      </c>
      <c r="N371" s="207" t="s">
        <v>47</v>
      </c>
      <c r="O371" s="81"/>
      <c r="P371" s="208">
        <f>O371*H371</f>
        <v>0</v>
      </c>
      <c r="Q371" s="208">
        <v>0</v>
      </c>
      <c r="R371" s="208">
        <f>Q371*H371</f>
        <v>0</v>
      </c>
      <c r="S371" s="208">
        <v>0.00156</v>
      </c>
      <c r="T371" s="209">
        <f>S371*H371</f>
        <v>0.0093600000000000003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0" t="s">
        <v>224</v>
      </c>
      <c r="AT371" s="210" t="s">
        <v>145</v>
      </c>
      <c r="AU371" s="210" t="s">
        <v>86</v>
      </c>
      <c r="AY371" s="14" t="s">
        <v>143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14" t="s">
        <v>84</v>
      </c>
      <c r="BK371" s="211">
        <f>ROUND(I371*H371,2)</f>
        <v>0</v>
      </c>
      <c r="BL371" s="14" t="s">
        <v>224</v>
      </c>
      <c r="BM371" s="210" t="s">
        <v>803</v>
      </c>
    </row>
    <row r="372" s="2" customFormat="1">
      <c r="A372" s="35"/>
      <c r="B372" s="36"/>
      <c r="C372" s="37"/>
      <c r="D372" s="212" t="s">
        <v>151</v>
      </c>
      <c r="E372" s="37"/>
      <c r="F372" s="213" t="s">
        <v>804</v>
      </c>
      <c r="G372" s="37"/>
      <c r="H372" s="37"/>
      <c r="I372" s="214"/>
      <c r="J372" s="37"/>
      <c r="K372" s="37"/>
      <c r="L372" s="41"/>
      <c r="M372" s="215"/>
      <c r="N372" s="216"/>
      <c r="O372" s="81"/>
      <c r="P372" s="81"/>
      <c r="Q372" s="81"/>
      <c r="R372" s="81"/>
      <c r="S372" s="81"/>
      <c r="T372" s="82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4" t="s">
        <v>151</v>
      </c>
      <c r="AU372" s="14" t="s">
        <v>86</v>
      </c>
    </row>
    <row r="373" s="2" customFormat="1" ht="24.15" customHeight="1">
      <c r="A373" s="35"/>
      <c r="B373" s="36"/>
      <c r="C373" s="198" t="s">
        <v>805</v>
      </c>
      <c r="D373" s="198" t="s">
        <v>145</v>
      </c>
      <c r="E373" s="199" t="s">
        <v>806</v>
      </c>
      <c r="F373" s="200" t="s">
        <v>807</v>
      </c>
      <c r="G373" s="201" t="s">
        <v>677</v>
      </c>
      <c r="H373" s="202">
        <v>6</v>
      </c>
      <c r="I373" s="203"/>
      <c r="J373" s="204">
        <f>ROUND(I373*H373,2)</f>
        <v>0</v>
      </c>
      <c r="K373" s="205"/>
      <c r="L373" s="41"/>
      <c r="M373" s="206" t="s">
        <v>19</v>
      </c>
      <c r="N373" s="207" t="s">
        <v>47</v>
      </c>
      <c r="O373" s="81"/>
      <c r="P373" s="208">
        <f>O373*H373</f>
        <v>0</v>
      </c>
      <c r="Q373" s="208">
        <v>0.00172</v>
      </c>
      <c r="R373" s="208">
        <f>Q373*H373</f>
        <v>0.010319999999999999</v>
      </c>
      <c r="S373" s="208">
        <v>0</v>
      </c>
      <c r="T373" s="209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10" t="s">
        <v>224</v>
      </c>
      <c r="AT373" s="210" t="s">
        <v>145</v>
      </c>
      <c r="AU373" s="210" t="s">
        <v>86</v>
      </c>
      <c r="AY373" s="14" t="s">
        <v>143</v>
      </c>
      <c r="BE373" s="211">
        <f>IF(N373="základní",J373,0)</f>
        <v>0</v>
      </c>
      <c r="BF373" s="211">
        <f>IF(N373="snížená",J373,0)</f>
        <v>0</v>
      </c>
      <c r="BG373" s="211">
        <f>IF(N373="zákl. přenesená",J373,0)</f>
        <v>0</v>
      </c>
      <c r="BH373" s="211">
        <f>IF(N373="sníž. přenesená",J373,0)</f>
        <v>0</v>
      </c>
      <c r="BI373" s="211">
        <f>IF(N373="nulová",J373,0)</f>
        <v>0</v>
      </c>
      <c r="BJ373" s="14" t="s">
        <v>84</v>
      </c>
      <c r="BK373" s="211">
        <f>ROUND(I373*H373,2)</f>
        <v>0</v>
      </c>
      <c r="BL373" s="14" t="s">
        <v>224</v>
      </c>
      <c r="BM373" s="210" t="s">
        <v>808</v>
      </c>
    </row>
    <row r="374" s="2" customFormat="1">
      <c r="A374" s="35"/>
      <c r="B374" s="36"/>
      <c r="C374" s="37"/>
      <c r="D374" s="212" t="s">
        <v>151</v>
      </c>
      <c r="E374" s="37"/>
      <c r="F374" s="213" t="s">
        <v>809</v>
      </c>
      <c r="G374" s="37"/>
      <c r="H374" s="37"/>
      <c r="I374" s="214"/>
      <c r="J374" s="37"/>
      <c r="K374" s="37"/>
      <c r="L374" s="41"/>
      <c r="M374" s="215"/>
      <c r="N374" s="216"/>
      <c r="O374" s="81"/>
      <c r="P374" s="81"/>
      <c r="Q374" s="81"/>
      <c r="R374" s="81"/>
      <c r="S374" s="81"/>
      <c r="T374" s="82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4" t="s">
        <v>151</v>
      </c>
      <c r="AU374" s="14" t="s">
        <v>86</v>
      </c>
    </row>
    <row r="375" s="2" customFormat="1" ht="24.15" customHeight="1">
      <c r="A375" s="35"/>
      <c r="B375" s="36"/>
      <c r="C375" s="198" t="s">
        <v>810</v>
      </c>
      <c r="D375" s="198" t="s">
        <v>145</v>
      </c>
      <c r="E375" s="199" t="s">
        <v>811</v>
      </c>
      <c r="F375" s="200" t="s">
        <v>812</v>
      </c>
      <c r="G375" s="201" t="s">
        <v>268</v>
      </c>
      <c r="H375" s="202">
        <v>9</v>
      </c>
      <c r="I375" s="203"/>
      <c r="J375" s="204">
        <f>ROUND(I375*H375,2)</f>
        <v>0</v>
      </c>
      <c r="K375" s="205"/>
      <c r="L375" s="41"/>
      <c r="M375" s="206" t="s">
        <v>19</v>
      </c>
      <c r="N375" s="207" t="s">
        <v>47</v>
      </c>
      <c r="O375" s="81"/>
      <c r="P375" s="208">
        <f>O375*H375</f>
        <v>0</v>
      </c>
      <c r="Q375" s="208">
        <v>0</v>
      </c>
      <c r="R375" s="208">
        <f>Q375*H375</f>
        <v>0</v>
      </c>
      <c r="S375" s="208">
        <v>0.00084999999999999995</v>
      </c>
      <c r="T375" s="209">
        <f>S375*H375</f>
        <v>0.0076499999999999997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10" t="s">
        <v>224</v>
      </c>
      <c r="AT375" s="210" t="s">
        <v>145</v>
      </c>
      <c r="AU375" s="210" t="s">
        <v>86</v>
      </c>
      <c r="AY375" s="14" t="s">
        <v>143</v>
      </c>
      <c r="BE375" s="211">
        <f>IF(N375="základní",J375,0)</f>
        <v>0</v>
      </c>
      <c r="BF375" s="211">
        <f>IF(N375="snížená",J375,0)</f>
        <v>0</v>
      </c>
      <c r="BG375" s="211">
        <f>IF(N375="zákl. přenesená",J375,0)</f>
        <v>0</v>
      </c>
      <c r="BH375" s="211">
        <f>IF(N375="sníž. přenesená",J375,0)</f>
        <v>0</v>
      </c>
      <c r="BI375" s="211">
        <f>IF(N375="nulová",J375,0)</f>
        <v>0</v>
      </c>
      <c r="BJ375" s="14" t="s">
        <v>84</v>
      </c>
      <c r="BK375" s="211">
        <f>ROUND(I375*H375,2)</f>
        <v>0</v>
      </c>
      <c r="BL375" s="14" t="s">
        <v>224</v>
      </c>
      <c r="BM375" s="210" t="s">
        <v>813</v>
      </c>
    </row>
    <row r="376" s="2" customFormat="1">
      <c r="A376" s="35"/>
      <c r="B376" s="36"/>
      <c r="C376" s="37"/>
      <c r="D376" s="212" t="s">
        <v>151</v>
      </c>
      <c r="E376" s="37"/>
      <c r="F376" s="213" t="s">
        <v>814</v>
      </c>
      <c r="G376" s="37"/>
      <c r="H376" s="37"/>
      <c r="I376" s="214"/>
      <c r="J376" s="37"/>
      <c r="K376" s="37"/>
      <c r="L376" s="41"/>
      <c r="M376" s="215"/>
      <c r="N376" s="216"/>
      <c r="O376" s="81"/>
      <c r="P376" s="81"/>
      <c r="Q376" s="81"/>
      <c r="R376" s="81"/>
      <c r="S376" s="81"/>
      <c r="T376" s="82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4" t="s">
        <v>151</v>
      </c>
      <c r="AU376" s="14" t="s">
        <v>86</v>
      </c>
    </row>
    <row r="377" s="2" customFormat="1" ht="24.15" customHeight="1">
      <c r="A377" s="35"/>
      <c r="B377" s="36"/>
      <c r="C377" s="198" t="s">
        <v>815</v>
      </c>
      <c r="D377" s="198" t="s">
        <v>145</v>
      </c>
      <c r="E377" s="199" t="s">
        <v>816</v>
      </c>
      <c r="F377" s="200" t="s">
        <v>817</v>
      </c>
      <c r="G377" s="201" t="s">
        <v>268</v>
      </c>
      <c r="H377" s="202">
        <v>6</v>
      </c>
      <c r="I377" s="203"/>
      <c r="J377" s="204">
        <f>ROUND(I377*H377,2)</f>
        <v>0</v>
      </c>
      <c r="K377" s="205"/>
      <c r="L377" s="41"/>
      <c r="M377" s="206" t="s">
        <v>19</v>
      </c>
      <c r="N377" s="207" t="s">
        <v>47</v>
      </c>
      <c r="O377" s="81"/>
      <c r="P377" s="208">
        <f>O377*H377</f>
        <v>0</v>
      </c>
      <c r="Q377" s="208">
        <v>0.00024000000000000001</v>
      </c>
      <c r="R377" s="208">
        <f>Q377*H377</f>
        <v>0.0014400000000000001</v>
      </c>
      <c r="S377" s="208">
        <v>0</v>
      </c>
      <c r="T377" s="209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0" t="s">
        <v>224</v>
      </c>
      <c r="AT377" s="210" t="s">
        <v>145</v>
      </c>
      <c r="AU377" s="210" t="s">
        <v>86</v>
      </c>
      <c r="AY377" s="14" t="s">
        <v>143</v>
      </c>
      <c r="BE377" s="211">
        <f>IF(N377="základní",J377,0)</f>
        <v>0</v>
      </c>
      <c r="BF377" s="211">
        <f>IF(N377="snížená",J377,0)</f>
        <v>0</v>
      </c>
      <c r="BG377" s="211">
        <f>IF(N377="zákl. přenesená",J377,0)</f>
        <v>0</v>
      </c>
      <c r="BH377" s="211">
        <f>IF(N377="sníž. přenesená",J377,0)</f>
        <v>0</v>
      </c>
      <c r="BI377" s="211">
        <f>IF(N377="nulová",J377,0)</f>
        <v>0</v>
      </c>
      <c r="BJ377" s="14" t="s">
        <v>84</v>
      </c>
      <c r="BK377" s="211">
        <f>ROUND(I377*H377,2)</f>
        <v>0</v>
      </c>
      <c r="BL377" s="14" t="s">
        <v>224</v>
      </c>
      <c r="BM377" s="210" t="s">
        <v>818</v>
      </c>
    </row>
    <row r="378" s="2" customFormat="1">
      <c r="A378" s="35"/>
      <c r="B378" s="36"/>
      <c r="C378" s="37"/>
      <c r="D378" s="212" t="s">
        <v>151</v>
      </c>
      <c r="E378" s="37"/>
      <c r="F378" s="213" t="s">
        <v>819</v>
      </c>
      <c r="G378" s="37"/>
      <c r="H378" s="37"/>
      <c r="I378" s="214"/>
      <c r="J378" s="37"/>
      <c r="K378" s="37"/>
      <c r="L378" s="41"/>
      <c r="M378" s="215"/>
      <c r="N378" s="216"/>
      <c r="O378" s="81"/>
      <c r="P378" s="81"/>
      <c r="Q378" s="81"/>
      <c r="R378" s="81"/>
      <c r="S378" s="81"/>
      <c r="T378" s="82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4" t="s">
        <v>151</v>
      </c>
      <c r="AU378" s="14" t="s">
        <v>86</v>
      </c>
    </row>
    <row r="379" s="2" customFormat="1" ht="24.15" customHeight="1">
      <c r="A379" s="35"/>
      <c r="B379" s="36"/>
      <c r="C379" s="198" t="s">
        <v>820</v>
      </c>
      <c r="D379" s="198" t="s">
        <v>145</v>
      </c>
      <c r="E379" s="199" t="s">
        <v>821</v>
      </c>
      <c r="F379" s="200" t="s">
        <v>822</v>
      </c>
      <c r="G379" s="201" t="s">
        <v>268</v>
      </c>
      <c r="H379" s="202">
        <v>4</v>
      </c>
      <c r="I379" s="203"/>
      <c r="J379" s="204">
        <f>ROUND(I379*H379,2)</f>
        <v>0</v>
      </c>
      <c r="K379" s="205"/>
      <c r="L379" s="41"/>
      <c r="M379" s="206" t="s">
        <v>19</v>
      </c>
      <c r="N379" s="207" t="s">
        <v>47</v>
      </c>
      <c r="O379" s="81"/>
      <c r="P379" s="208">
        <f>O379*H379</f>
        <v>0</v>
      </c>
      <c r="Q379" s="208">
        <v>0.00027999999999999998</v>
      </c>
      <c r="R379" s="208">
        <f>Q379*H379</f>
        <v>0.0011199999999999999</v>
      </c>
      <c r="S379" s="208">
        <v>0</v>
      </c>
      <c r="T379" s="209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10" t="s">
        <v>224</v>
      </c>
      <c r="AT379" s="210" t="s">
        <v>145</v>
      </c>
      <c r="AU379" s="210" t="s">
        <v>86</v>
      </c>
      <c r="AY379" s="14" t="s">
        <v>143</v>
      </c>
      <c r="BE379" s="211">
        <f>IF(N379="základní",J379,0)</f>
        <v>0</v>
      </c>
      <c r="BF379" s="211">
        <f>IF(N379="snížená",J379,0)</f>
        <v>0</v>
      </c>
      <c r="BG379" s="211">
        <f>IF(N379="zákl. přenesená",J379,0)</f>
        <v>0</v>
      </c>
      <c r="BH379" s="211">
        <f>IF(N379="sníž. přenesená",J379,0)</f>
        <v>0</v>
      </c>
      <c r="BI379" s="211">
        <f>IF(N379="nulová",J379,0)</f>
        <v>0</v>
      </c>
      <c r="BJ379" s="14" t="s">
        <v>84</v>
      </c>
      <c r="BK379" s="211">
        <f>ROUND(I379*H379,2)</f>
        <v>0</v>
      </c>
      <c r="BL379" s="14" t="s">
        <v>224</v>
      </c>
      <c r="BM379" s="210" t="s">
        <v>823</v>
      </c>
    </row>
    <row r="380" s="2" customFormat="1">
      <c r="A380" s="35"/>
      <c r="B380" s="36"/>
      <c r="C380" s="37"/>
      <c r="D380" s="212" t="s">
        <v>151</v>
      </c>
      <c r="E380" s="37"/>
      <c r="F380" s="213" t="s">
        <v>824</v>
      </c>
      <c r="G380" s="37"/>
      <c r="H380" s="37"/>
      <c r="I380" s="214"/>
      <c r="J380" s="37"/>
      <c r="K380" s="37"/>
      <c r="L380" s="41"/>
      <c r="M380" s="215"/>
      <c r="N380" s="216"/>
      <c r="O380" s="81"/>
      <c r="P380" s="81"/>
      <c r="Q380" s="81"/>
      <c r="R380" s="81"/>
      <c r="S380" s="81"/>
      <c r="T380" s="82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4" t="s">
        <v>151</v>
      </c>
      <c r="AU380" s="14" t="s">
        <v>86</v>
      </c>
    </row>
    <row r="381" s="2" customFormat="1" ht="24.15" customHeight="1">
      <c r="A381" s="35"/>
      <c r="B381" s="36"/>
      <c r="C381" s="198" t="s">
        <v>825</v>
      </c>
      <c r="D381" s="198" t="s">
        <v>145</v>
      </c>
      <c r="E381" s="199" t="s">
        <v>826</v>
      </c>
      <c r="F381" s="200" t="s">
        <v>827</v>
      </c>
      <c r="G381" s="201" t="s">
        <v>268</v>
      </c>
      <c r="H381" s="202">
        <v>6</v>
      </c>
      <c r="I381" s="203"/>
      <c r="J381" s="204">
        <f>ROUND(I381*H381,2)</f>
        <v>0</v>
      </c>
      <c r="K381" s="205"/>
      <c r="L381" s="41"/>
      <c r="M381" s="206" t="s">
        <v>19</v>
      </c>
      <c r="N381" s="207" t="s">
        <v>47</v>
      </c>
      <c r="O381" s="81"/>
      <c r="P381" s="208">
        <f>O381*H381</f>
        <v>0</v>
      </c>
      <c r="Q381" s="208">
        <v>0</v>
      </c>
      <c r="R381" s="208">
        <f>Q381*H381</f>
        <v>0</v>
      </c>
      <c r="S381" s="208">
        <v>0.012999999999999999</v>
      </c>
      <c r="T381" s="209">
        <f>S381*H381</f>
        <v>0.078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10" t="s">
        <v>224</v>
      </c>
      <c r="AT381" s="210" t="s">
        <v>145</v>
      </c>
      <c r="AU381" s="210" t="s">
        <v>86</v>
      </c>
      <c r="AY381" s="14" t="s">
        <v>143</v>
      </c>
      <c r="BE381" s="211">
        <f>IF(N381="základní",J381,0)</f>
        <v>0</v>
      </c>
      <c r="BF381" s="211">
        <f>IF(N381="snížená",J381,0)</f>
        <v>0</v>
      </c>
      <c r="BG381" s="211">
        <f>IF(N381="zákl. přenesená",J381,0)</f>
        <v>0</v>
      </c>
      <c r="BH381" s="211">
        <f>IF(N381="sníž. přenesená",J381,0)</f>
        <v>0</v>
      </c>
      <c r="BI381" s="211">
        <f>IF(N381="nulová",J381,0)</f>
        <v>0</v>
      </c>
      <c r="BJ381" s="14" t="s">
        <v>84</v>
      </c>
      <c r="BK381" s="211">
        <f>ROUND(I381*H381,2)</f>
        <v>0</v>
      </c>
      <c r="BL381" s="14" t="s">
        <v>224</v>
      </c>
      <c r="BM381" s="210" t="s">
        <v>828</v>
      </c>
    </row>
    <row r="382" s="2" customFormat="1" ht="49.05" customHeight="1">
      <c r="A382" s="35"/>
      <c r="B382" s="36"/>
      <c r="C382" s="198" t="s">
        <v>829</v>
      </c>
      <c r="D382" s="198" t="s">
        <v>145</v>
      </c>
      <c r="E382" s="199" t="s">
        <v>830</v>
      </c>
      <c r="F382" s="200" t="s">
        <v>831</v>
      </c>
      <c r="G382" s="201" t="s">
        <v>170</v>
      </c>
      <c r="H382" s="202">
        <v>0.36699999999999999</v>
      </c>
      <c r="I382" s="203"/>
      <c r="J382" s="204">
        <f>ROUND(I382*H382,2)</f>
        <v>0</v>
      </c>
      <c r="K382" s="205"/>
      <c r="L382" s="41"/>
      <c r="M382" s="206" t="s">
        <v>19</v>
      </c>
      <c r="N382" s="207" t="s">
        <v>47</v>
      </c>
      <c r="O382" s="81"/>
      <c r="P382" s="208">
        <f>O382*H382</f>
        <v>0</v>
      </c>
      <c r="Q382" s="208">
        <v>0</v>
      </c>
      <c r="R382" s="208">
        <f>Q382*H382</f>
        <v>0</v>
      </c>
      <c r="S382" s="208">
        <v>0</v>
      </c>
      <c r="T382" s="209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0" t="s">
        <v>224</v>
      </c>
      <c r="AT382" s="210" t="s">
        <v>145</v>
      </c>
      <c r="AU382" s="210" t="s">
        <v>86</v>
      </c>
      <c r="AY382" s="14" t="s">
        <v>143</v>
      </c>
      <c r="BE382" s="211">
        <f>IF(N382="základní",J382,0)</f>
        <v>0</v>
      </c>
      <c r="BF382" s="211">
        <f>IF(N382="snížená",J382,0)</f>
        <v>0</v>
      </c>
      <c r="BG382" s="211">
        <f>IF(N382="zákl. přenesená",J382,0)</f>
        <v>0</v>
      </c>
      <c r="BH382" s="211">
        <f>IF(N382="sníž. přenesená",J382,0)</f>
        <v>0</v>
      </c>
      <c r="BI382" s="211">
        <f>IF(N382="nulová",J382,0)</f>
        <v>0</v>
      </c>
      <c r="BJ382" s="14" t="s">
        <v>84</v>
      </c>
      <c r="BK382" s="211">
        <f>ROUND(I382*H382,2)</f>
        <v>0</v>
      </c>
      <c r="BL382" s="14" t="s">
        <v>224</v>
      </c>
      <c r="BM382" s="210" t="s">
        <v>832</v>
      </c>
    </row>
    <row r="383" s="2" customFormat="1">
      <c r="A383" s="35"/>
      <c r="B383" s="36"/>
      <c r="C383" s="37"/>
      <c r="D383" s="212" t="s">
        <v>151</v>
      </c>
      <c r="E383" s="37"/>
      <c r="F383" s="213" t="s">
        <v>833</v>
      </c>
      <c r="G383" s="37"/>
      <c r="H383" s="37"/>
      <c r="I383" s="214"/>
      <c r="J383" s="37"/>
      <c r="K383" s="37"/>
      <c r="L383" s="41"/>
      <c r="M383" s="215"/>
      <c r="N383" s="216"/>
      <c r="O383" s="81"/>
      <c r="P383" s="81"/>
      <c r="Q383" s="81"/>
      <c r="R383" s="81"/>
      <c r="S383" s="81"/>
      <c r="T383" s="82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4" t="s">
        <v>151</v>
      </c>
      <c r="AU383" s="14" t="s">
        <v>86</v>
      </c>
    </row>
    <row r="384" s="12" customFormat="1" ht="22.8" customHeight="1">
      <c r="A384" s="12"/>
      <c r="B384" s="182"/>
      <c r="C384" s="183"/>
      <c r="D384" s="184" t="s">
        <v>75</v>
      </c>
      <c r="E384" s="196" t="s">
        <v>834</v>
      </c>
      <c r="F384" s="196" t="s">
        <v>835</v>
      </c>
      <c r="G384" s="183"/>
      <c r="H384" s="183"/>
      <c r="I384" s="186"/>
      <c r="J384" s="197">
        <f>BK384</f>
        <v>0</v>
      </c>
      <c r="K384" s="183"/>
      <c r="L384" s="188"/>
      <c r="M384" s="189"/>
      <c r="N384" s="190"/>
      <c r="O384" s="190"/>
      <c r="P384" s="191">
        <f>SUM(P385:P393)</f>
        <v>0</v>
      </c>
      <c r="Q384" s="190"/>
      <c r="R384" s="191">
        <f>SUM(R385:R393)</f>
        <v>0.091999999999999998</v>
      </c>
      <c r="S384" s="190"/>
      <c r="T384" s="192">
        <f>SUM(T385:T393)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93" t="s">
        <v>86</v>
      </c>
      <c r="AT384" s="194" t="s">
        <v>75</v>
      </c>
      <c r="AU384" s="194" t="s">
        <v>84</v>
      </c>
      <c r="AY384" s="193" t="s">
        <v>143</v>
      </c>
      <c r="BK384" s="195">
        <f>SUM(BK385:BK393)</f>
        <v>0</v>
      </c>
    </row>
    <row r="385" s="2" customFormat="1" ht="37.8" customHeight="1">
      <c r="A385" s="35"/>
      <c r="B385" s="36"/>
      <c r="C385" s="198" t="s">
        <v>836</v>
      </c>
      <c r="D385" s="198" t="s">
        <v>145</v>
      </c>
      <c r="E385" s="199" t="s">
        <v>837</v>
      </c>
      <c r="F385" s="200" t="s">
        <v>838</v>
      </c>
      <c r="G385" s="201" t="s">
        <v>677</v>
      </c>
      <c r="H385" s="202">
        <v>4</v>
      </c>
      <c r="I385" s="203"/>
      <c r="J385" s="204">
        <f>ROUND(I385*H385,2)</f>
        <v>0</v>
      </c>
      <c r="K385" s="205"/>
      <c r="L385" s="41"/>
      <c r="M385" s="206" t="s">
        <v>19</v>
      </c>
      <c r="N385" s="207" t="s">
        <v>47</v>
      </c>
      <c r="O385" s="81"/>
      <c r="P385" s="208">
        <f>O385*H385</f>
        <v>0</v>
      </c>
      <c r="Q385" s="208">
        <v>0.0077000000000000002</v>
      </c>
      <c r="R385" s="208">
        <f>Q385*H385</f>
        <v>0.030800000000000001</v>
      </c>
      <c r="S385" s="208">
        <v>0</v>
      </c>
      <c r="T385" s="209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10" t="s">
        <v>224</v>
      </c>
      <c r="AT385" s="210" t="s">
        <v>145</v>
      </c>
      <c r="AU385" s="210" t="s">
        <v>86</v>
      </c>
      <c r="AY385" s="14" t="s">
        <v>143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14" t="s">
        <v>84</v>
      </c>
      <c r="BK385" s="211">
        <f>ROUND(I385*H385,2)</f>
        <v>0</v>
      </c>
      <c r="BL385" s="14" t="s">
        <v>224</v>
      </c>
      <c r="BM385" s="210" t="s">
        <v>839</v>
      </c>
    </row>
    <row r="386" s="2" customFormat="1">
      <c r="A386" s="35"/>
      <c r="B386" s="36"/>
      <c r="C386" s="37"/>
      <c r="D386" s="212" t="s">
        <v>151</v>
      </c>
      <c r="E386" s="37"/>
      <c r="F386" s="213" t="s">
        <v>840</v>
      </c>
      <c r="G386" s="37"/>
      <c r="H386" s="37"/>
      <c r="I386" s="214"/>
      <c r="J386" s="37"/>
      <c r="K386" s="37"/>
      <c r="L386" s="41"/>
      <c r="M386" s="215"/>
      <c r="N386" s="216"/>
      <c r="O386" s="81"/>
      <c r="P386" s="81"/>
      <c r="Q386" s="81"/>
      <c r="R386" s="81"/>
      <c r="S386" s="81"/>
      <c r="T386" s="82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4" t="s">
        <v>151</v>
      </c>
      <c r="AU386" s="14" t="s">
        <v>86</v>
      </c>
    </row>
    <row r="387" s="2" customFormat="1" ht="37.8" customHeight="1">
      <c r="A387" s="35"/>
      <c r="B387" s="36"/>
      <c r="C387" s="198" t="s">
        <v>841</v>
      </c>
      <c r="D387" s="198" t="s">
        <v>145</v>
      </c>
      <c r="E387" s="199" t="s">
        <v>842</v>
      </c>
      <c r="F387" s="200" t="s">
        <v>843</v>
      </c>
      <c r="G387" s="201" t="s">
        <v>677</v>
      </c>
      <c r="H387" s="202">
        <v>6</v>
      </c>
      <c r="I387" s="203"/>
      <c r="J387" s="204">
        <f>ROUND(I387*H387,2)</f>
        <v>0</v>
      </c>
      <c r="K387" s="205"/>
      <c r="L387" s="41"/>
      <c r="M387" s="206" t="s">
        <v>19</v>
      </c>
      <c r="N387" s="207" t="s">
        <v>47</v>
      </c>
      <c r="O387" s="81"/>
      <c r="P387" s="208">
        <f>O387*H387</f>
        <v>0</v>
      </c>
      <c r="Q387" s="208">
        <v>0.0091999999999999998</v>
      </c>
      <c r="R387" s="208">
        <f>Q387*H387</f>
        <v>0.055199999999999999</v>
      </c>
      <c r="S387" s="208">
        <v>0</v>
      </c>
      <c r="T387" s="209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10" t="s">
        <v>224</v>
      </c>
      <c r="AT387" s="210" t="s">
        <v>145</v>
      </c>
      <c r="AU387" s="210" t="s">
        <v>86</v>
      </c>
      <c r="AY387" s="14" t="s">
        <v>143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4" t="s">
        <v>84</v>
      </c>
      <c r="BK387" s="211">
        <f>ROUND(I387*H387,2)</f>
        <v>0</v>
      </c>
      <c r="BL387" s="14" t="s">
        <v>224</v>
      </c>
      <c r="BM387" s="210" t="s">
        <v>844</v>
      </c>
    </row>
    <row r="388" s="2" customFormat="1">
      <c r="A388" s="35"/>
      <c r="B388" s="36"/>
      <c r="C388" s="37"/>
      <c r="D388" s="212" t="s">
        <v>151</v>
      </c>
      <c r="E388" s="37"/>
      <c r="F388" s="213" t="s">
        <v>845</v>
      </c>
      <c r="G388" s="37"/>
      <c r="H388" s="37"/>
      <c r="I388" s="214"/>
      <c r="J388" s="37"/>
      <c r="K388" s="37"/>
      <c r="L388" s="41"/>
      <c r="M388" s="215"/>
      <c r="N388" s="216"/>
      <c r="O388" s="81"/>
      <c r="P388" s="81"/>
      <c r="Q388" s="81"/>
      <c r="R388" s="81"/>
      <c r="S388" s="81"/>
      <c r="T388" s="82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4" t="s">
        <v>151</v>
      </c>
      <c r="AU388" s="14" t="s">
        <v>86</v>
      </c>
    </row>
    <row r="389" s="2" customFormat="1" ht="24.15" customHeight="1">
      <c r="A389" s="35"/>
      <c r="B389" s="36"/>
      <c r="C389" s="198" t="s">
        <v>846</v>
      </c>
      <c r="D389" s="198" t="s">
        <v>145</v>
      </c>
      <c r="E389" s="199" t="s">
        <v>847</v>
      </c>
      <c r="F389" s="200" t="s">
        <v>848</v>
      </c>
      <c r="G389" s="201" t="s">
        <v>677</v>
      </c>
      <c r="H389" s="202">
        <v>6</v>
      </c>
      <c r="I389" s="203"/>
      <c r="J389" s="204">
        <f>ROUND(I389*H389,2)</f>
        <v>0</v>
      </c>
      <c r="K389" s="205"/>
      <c r="L389" s="41"/>
      <c r="M389" s="206" t="s">
        <v>19</v>
      </c>
      <c r="N389" s="207" t="s">
        <v>47</v>
      </c>
      <c r="O389" s="81"/>
      <c r="P389" s="208">
        <f>O389*H389</f>
        <v>0</v>
      </c>
      <c r="Q389" s="208">
        <v>0</v>
      </c>
      <c r="R389" s="208">
        <f>Q389*H389</f>
        <v>0</v>
      </c>
      <c r="S389" s="208">
        <v>0</v>
      </c>
      <c r="T389" s="209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10" t="s">
        <v>224</v>
      </c>
      <c r="AT389" s="210" t="s">
        <v>145</v>
      </c>
      <c r="AU389" s="210" t="s">
        <v>86</v>
      </c>
      <c r="AY389" s="14" t="s">
        <v>143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14" t="s">
        <v>84</v>
      </c>
      <c r="BK389" s="211">
        <f>ROUND(I389*H389,2)</f>
        <v>0</v>
      </c>
      <c r="BL389" s="14" t="s">
        <v>224</v>
      </c>
      <c r="BM389" s="210" t="s">
        <v>849</v>
      </c>
    </row>
    <row r="390" s="2" customFormat="1">
      <c r="A390" s="35"/>
      <c r="B390" s="36"/>
      <c r="C390" s="37"/>
      <c r="D390" s="212" t="s">
        <v>151</v>
      </c>
      <c r="E390" s="37"/>
      <c r="F390" s="213" t="s">
        <v>850</v>
      </c>
      <c r="G390" s="37"/>
      <c r="H390" s="37"/>
      <c r="I390" s="214"/>
      <c r="J390" s="37"/>
      <c r="K390" s="37"/>
      <c r="L390" s="41"/>
      <c r="M390" s="215"/>
      <c r="N390" s="216"/>
      <c r="O390" s="81"/>
      <c r="P390" s="81"/>
      <c r="Q390" s="81"/>
      <c r="R390" s="81"/>
      <c r="S390" s="81"/>
      <c r="T390" s="82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4" t="s">
        <v>151</v>
      </c>
      <c r="AU390" s="14" t="s">
        <v>86</v>
      </c>
    </row>
    <row r="391" s="2" customFormat="1" ht="24.15" customHeight="1">
      <c r="A391" s="35"/>
      <c r="B391" s="36"/>
      <c r="C391" s="217" t="s">
        <v>851</v>
      </c>
      <c r="D391" s="217" t="s">
        <v>184</v>
      </c>
      <c r="E391" s="218" t="s">
        <v>852</v>
      </c>
      <c r="F391" s="219" t="s">
        <v>853</v>
      </c>
      <c r="G391" s="220" t="s">
        <v>268</v>
      </c>
      <c r="H391" s="221">
        <v>6</v>
      </c>
      <c r="I391" s="222"/>
      <c r="J391" s="223">
        <f>ROUND(I391*H391,2)</f>
        <v>0</v>
      </c>
      <c r="K391" s="224"/>
      <c r="L391" s="225"/>
      <c r="M391" s="226" t="s">
        <v>19</v>
      </c>
      <c r="N391" s="227" t="s">
        <v>47</v>
      </c>
      <c r="O391" s="81"/>
      <c r="P391" s="208">
        <f>O391*H391</f>
        <v>0</v>
      </c>
      <c r="Q391" s="208">
        <v>0.001</v>
      </c>
      <c r="R391" s="208">
        <f>Q391*H391</f>
        <v>0.0060000000000000001</v>
      </c>
      <c r="S391" s="208">
        <v>0</v>
      </c>
      <c r="T391" s="209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10" t="s">
        <v>300</v>
      </c>
      <c r="AT391" s="210" t="s">
        <v>184</v>
      </c>
      <c r="AU391" s="210" t="s">
        <v>86</v>
      </c>
      <c r="AY391" s="14" t="s">
        <v>143</v>
      </c>
      <c r="BE391" s="211">
        <f>IF(N391="základní",J391,0)</f>
        <v>0</v>
      </c>
      <c r="BF391" s="211">
        <f>IF(N391="snížená",J391,0)</f>
        <v>0</v>
      </c>
      <c r="BG391" s="211">
        <f>IF(N391="zákl. přenesená",J391,0)</f>
        <v>0</v>
      </c>
      <c r="BH391" s="211">
        <f>IF(N391="sníž. přenesená",J391,0)</f>
        <v>0</v>
      </c>
      <c r="BI391" s="211">
        <f>IF(N391="nulová",J391,0)</f>
        <v>0</v>
      </c>
      <c r="BJ391" s="14" t="s">
        <v>84</v>
      </c>
      <c r="BK391" s="211">
        <f>ROUND(I391*H391,2)</f>
        <v>0</v>
      </c>
      <c r="BL391" s="14" t="s">
        <v>224</v>
      </c>
      <c r="BM391" s="210" t="s">
        <v>854</v>
      </c>
    </row>
    <row r="392" s="2" customFormat="1" ht="49.05" customHeight="1">
      <c r="A392" s="35"/>
      <c r="B392" s="36"/>
      <c r="C392" s="198" t="s">
        <v>855</v>
      </c>
      <c r="D392" s="198" t="s">
        <v>145</v>
      </c>
      <c r="E392" s="199" t="s">
        <v>856</v>
      </c>
      <c r="F392" s="200" t="s">
        <v>857</v>
      </c>
      <c r="G392" s="201" t="s">
        <v>170</v>
      </c>
      <c r="H392" s="202">
        <v>0.091999999999999998</v>
      </c>
      <c r="I392" s="203"/>
      <c r="J392" s="204">
        <f>ROUND(I392*H392,2)</f>
        <v>0</v>
      </c>
      <c r="K392" s="205"/>
      <c r="L392" s="41"/>
      <c r="M392" s="206" t="s">
        <v>19</v>
      </c>
      <c r="N392" s="207" t="s">
        <v>47</v>
      </c>
      <c r="O392" s="81"/>
      <c r="P392" s="208">
        <f>O392*H392</f>
        <v>0</v>
      </c>
      <c r="Q392" s="208">
        <v>0</v>
      </c>
      <c r="R392" s="208">
        <f>Q392*H392</f>
        <v>0</v>
      </c>
      <c r="S392" s="208">
        <v>0</v>
      </c>
      <c r="T392" s="209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10" t="s">
        <v>224</v>
      </c>
      <c r="AT392" s="210" t="s">
        <v>145</v>
      </c>
      <c r="AU392" s="210" t="s">
        <v>86</v>
      </c>
      <c r="AY392" s="14" t="s">
        <v>143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14" t="s">
        <v>84</v>
      </c>
      <c r="BK392" s="211">
        <f>ROUND(I392*H392,2)</f>
        <v>0</v>
      </c>
      <c r="BL392" s="14" t="s">
        <v>224</v>
      </c>
      <c r="BM392" s="210" t="s">
        <v>858</v>
      </c>
    </row>
    <row r="393" s="2" customFormat="1">
      <c r="A393" s="35"/>
      <c r="B393" s="36"/>
      <c r="C393" s="37"/>
      <c r="D393" s="212" t="s">
        <v>151</v>
      </c>
      <c r="E393" s="37"/>
      <c r="F393" s="213" t="s">
        <v>859</v>
      </c>
      <c r="G393" s="37"/>
      <c r="H393" s="37"/>
      <c r="I393" s="214"/>
      <c r="J393" s="37"/>
      <c r="K393" s="37"/>
      <c r="L393" s="41"/>
      <c r="M393" s="215"/>
      <c r="N393" s="216"/>
      <c r="O393" s="81"/>
      <c r="P393" s="81"/>
      <c r="Q393" s="81"/>
      <c r="R393" s="81"/>
      <c r="S393" s="81"/>
      <c r="T393" s="82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4" t="s">
        <v>151</v>
      </c>
      <c r="AU393" s="14" t="s">
        <v>86</v>
      </c>
    </row>
    <row r="394" s="12" customFormat="1" ht="22.8" customHeight="1">
      <c r="A394" s="12"/>
      <c r="B394" s="182"/>
      <c r="C394" s="183"/>
      <c r="D394" s="184" t="s">
        <v>75</v>
      </c>
      <c r="E394" s="196" t="s">
        <v>860</v>
      </c>
      <c r="F394" s="196" t="s">
        <v>861</v>
      </c>
      <c r="G394" s="183"/>
      <c r="H394" s="183"/>
      <c r="I394" s="186"/>
      <c r="J394" s="197">
        <f>BK394</f>
        <v>0</v>
      </c>
      <c r="K394" s="183"/>
      <c r="L394" s="188"/>
      <c r="M394" s="189"/>
      <c r="N394" s="190"/>
      <c r="O394" s="190"/>
      <c r="P394" s="191">
        <f>SUM(P395:P407)</f>
        <v>0</v>
      </c>
      <c r="Q394" s="190"/>
      <c r="R394" s="191">
        <f>SUM(R395:R407)</f>
        <v>0.0017380000000000002</v>
      </c>
      <c r="S394" s="190"/>
      <c r="T394" s="192">
        <f>SUM(T395:T407)</f>
        <v>0.0031375999999999999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193" t="s">
        <v>86</v>
      </c>
      <c r="AT394" s="194" t="s">
        <v>75</v>
      </c>
      <c r="AU394" s="194" t="s">
        <v>84</v>
      </c>
      <c r="AY394" s="193" t="s">
        <v>143</v>
      </c>
      <c r="BK394" s="195">
        <f>SUM(BK395:BK407)</f>
        <v>0</v>
      </c>
    </row>
    <row r="395" s="2" customFormat="1" ht="33" customHeight="1">
      <c r="A395" s="35"/>
      <c r="B395" s="36"/>
      <c r="C395" s="198" t="s">
        <v>862</v>
      </c>
      <c r="D395" s="198" t="s">
        <v>145</v>
      </c>
      <c r="E395" s="199" t="s">
        <v>863</v>
      </c>
      <c r="F395" s="200" t="s">
        <v>864</v>
      </c>
      <c r="G395" s="201" t="s">
        <v>342</v>
      </c>
      <c r="H395" s="202">
        <v>3.1600000000000001</v>
      </c>
      <c r="I395" s="203"/>
      <c r="J395" s="204">
        <f>ROUND(I395*H395,2)</f>
        <v>0</v>
      </c>
      <c r="K395" s="205"/>
      <c r="L395" s="41"/>
      <c r="M395" s="206" t="s">
        <v>19</v>
      </c>
      <c r="N395" s="207" t="s">
        <v>47</v>
      </c>
      <c r="O395" s="81"/>
      <c r="P395" s="208">
        <f>O395*H395</f>
        <v>0</v>
      </c>
      <c r="Q395" s="208">
        <v>0.00036999999999999999</v>
      </c>
      <c r="R395" s="208">
        <f>Q395*H395</f>
        <v>0.0011692</v>
      </c>
      <c r="S395" s="208">
        <v>0</v>
      </c>
      <c r="T395" s="209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10" t="s">
        <v>224</v>
      </c>
      <c r="AT395" s="210" t="s">
        <v>145</v>
      </c>
      <c r="AU395" s="210" t="s">
        <v>86</v>
      </c>
      <c r="AY395" s="14" t="s">
        <v>143</v>
      </c>
      <c r="BE395" s="211">
        <f>IF(N395="základní",J395,0)</f>
        <v>0</v>
      </c>
      <c r="BF395" s="211">
        <f>IF(N395="snížená",J395,0)</f>
        <v>0</v>
      </c>
      <c r="BG395" s="211">
        <f>IF(N395="zákl. přenesená",J395,0)</f>
        <v>0</v>
      </c>
      <c r="BH395" s="211">
        <f>IF(N395="sníž. přenesená",J395,0)</f>
        <v>0</v>
      </c>
      <c r="BI395" s="211">
        <f>IF(N395="nulová",J395,0)</f>
        <v>0</v>
      </c>
      <c r="BJ395" s="14" t="s">
        <v>84</v>
      </c>
      <c r="BK395" s="211">
        <f>ROUND(I395*H395,2)</f>
        <v>0</v>
      </c>
      <c r="BL395" s="14" t="s">
        <v>224</v>
      </c>
      <c r="BM395" s="210" t="s">
        <v>865</v>
      </c>
    </row>
    <row r="396" s="2" customFormat="1">
      <c r="A396" s="35"/>
      <c r="B396" s="36"/>
      <c r="C396" s="37"/>
      <c r="D396" s="212" t="s">
        <v>151</v>
      </c>
      <c r="E396" s="37"/>
      <c r="F396" s="213" t="s">
        <v>866</v>
      </c>
      <c r="G396" s="37"/>
      <c r="H396" s="37"/>
      <c r="I396" s="214"/>
      <c r="J396" s="37"/>
      <c r="K396" s="37"/>
      <c r="L396" s="41"/>
      <c r="M396" s="215"/>
      <c r="N396" s="216"/>
      <c r="O396" s="81"/>
      <c r="P396" s="81"/>
      <c r="Q396" s="81"/>
      <c r="R396" s="81"/>
      <c r="S396" s="81"/>
      <c r="T396" s="82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4" t="s">
        <v>151</v>
      </c>
      <c r="AU396" s="14" t="s">
        <v>86</v>
      </c>
    </row>
    <row r="397" s="2" customFormat="1" ht="24.15" customHeight="1">
      <c r="A397" s="35"/>
      <c r="B397" s="36"/>
      <c r="C397" s="198" t="s">
        <v>867</v>
      </c>
      <c r="D397" s="198" t="s">
        <v>145</v>
      </c>
      <c r="E397" s="199" t="s">
        <v>868</v>
      </c>
      <c r="F397" s="200" t="s">
        <v>869</v>
      </c>
      <c r="G397" s="201" t="s">
        <v>268</v>
      </c>
      <c r="H397" s="202">
        <v>4</v>
      </c>
      <c r="I397" s="203"/>
      <c r="J397" s="204">
        <f>ROUND(I397*H397,2)</f>
        <v>0</v>
      </c>
      <c r="K397" s="205"/>
      <c r="L397" s="41"/>
      <c r="M397" s="206" t="s">
        <v>19</v>
      </c>
      <c r="N397" s="207" t="s">
        <v>47</v>
      </c>
      <c r="O397" s="81"/>
      <c r="P397" s="208">
        <f>O397*H397</f>
        <v>0</v>
      </c>
      <c r="Q397" s="208">
        <v>1.0000000000000001E-05</v>
      </c>
      <c r="R397" s="208">
        <f>Q397*H397</f>
        <v>4.0000000000000003E-05</v>
      </c>
      <c r="S397" s="208">
        <v>0</v>
      </c>
      <c r="T397" s="209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10" t="s">
        <v>224</v>
      </c>
      <c r="AT397" s="210" t="s">
        <v>145</v>
      </c>
      <c r="AU397" s="210" t="s">
        <v>86</v>
      </c>
      <c r="AY397" s="14" t="s">
        <v>143</v>
      </c>
      <c r="BE397" s="211">
        <f>IF(N397="základní",J397,0)</f>
        <v>0</v>
      </c>
      <c r="BF397" s="211">
        <f>IF(N397="snížená",J397,0)</f>
        <v>0</v>
      </c>
      <c r="BG397" s="211">
        <f>IF(N397="zákl. přenesená",J397,0)</f>
        <v>0</v>
      </c>
      <c r="BH397" s="211">
        <f>IF(N397="sníž. přenesená",J397,0)</f>
        <v>0</v>
      </c>
      <c r="BI397" s="211">
        <f>IF(N397="nulová",J397,0)</f>
        <v>0</v>
      </c>
      <c r="BJ397" s="14" t="s">
        <v>84</v>
      </c>
      <c r="BK397" s="211">
        <f>ROUND(I397*H397,2)</f>
        <v>0</v>
      </c>
      <c r="BL397" s="14" t="s">
        <v>224</v>
      </c>
      <c r="BM397" s="210" t="s">
        <v>870</v>
      </c>
    </row>
    <row r="398" s="2" customFormat="1">
      <c r="A398" s="35"/>
      <c r="B398" s="36"/>
      <c r="C398" s="37"/>
      <c r="D398" s="212" t="s">
        <v>151</v>
      </c>
      <c r="E398" s="37"/>
      <c r="F398" s="213" t="s">
        <v>871</v>
      </c>
      <c r="G398" s="37"/>
      <c r="H398" s="37"/>
      <c r="I398" s="214"/>
      <c r="J398" s="37"/>
      <c r="K398" s="37"/>
      <c r="L398" s="41"/>
      <c r="M398" s="215"/>
      <c r="N398" s="216"/>
      <c r="O398" s="81"/>
      <c r="P398" s="81"/>
      <c r="Q398" s="81"/>
      <c r="R398" s="81"/>
      <c r="S398" s="81"/>
      <c r="T398" s="82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4" t="s">
        <v>151</v>
      </c>
      <c r="AU398" s="14" t="s">
        <v>86</v>
      </c>
    </row>
    <row r="399" s="2" customFormat="1" ht="21.75" customHeight="1">
      <c r="A399" s="35"/>
      <c r="B399" s="36"/>
      <c r="C399" s="198" t="s">
        <v>872</v>
      </c>
      <c r="D399" s="198" t="s">
        <v>145</v>
      </c>
      <c r="E399" s="199" t="s">
        <v>873</v>
      </c>
      <c r="F399" s="200" t="s">
        <v>874</v>
      </c>
      <c r="G399" s="201" t="s">
        <v>342</v>
      </c>
      <c r="H399" s="202">
        <v>2.96</v>
      </c>
      <c r="I399" s="203"/>
      <c r="J399" s="204">
        <f>ROUND(I399*H399,2)</f>
        <v>0</v>
      </c>
      <c r="K399" s="205"/>
      <c r="L399" s="41"/>
      <c r="M399" s="206" t="s">
        <v>19</v>
      </c>
      <c r="N399" s="207" t="s">
        <v>47</v>
      </c>
      <c r="O399" s="81"/>
      <c r="P399" s="208">
        <f>O399*H399</f>
        <v>0</v>
      </c>
      <c r="Q399" s="208">
        <v>3.0000000000000001E-05</v>
      </c>
      <c r="R399" s="208">
        <f>Q399*H399</f>
        <v>8.8800000000000004E-05</v>
      </c>
      <c r="S399" s="208">
        <v>0.00106</v>
      </c>
      <c r="T399" s="209">
        <f>S399*H399</f>
        <v>0.0031375999999999999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10" t="s">
        <v>224</v>
      </c>
      <c r="AT399" s="210" t="s">
        <v>145</v>
      </c>
      <c r="AU399" s="210" t="s">
        <v>86</v>
      </c>
      <c r="AY399" s="14" t="s">
        <v>143</v>
      </c>
      <c r="BE399" s="211">
        <f>IF(N399="základní",J399,0)</f>
        <v>0</v>
      </c>
      <c r="BF399" s="211">
        <f>IF(N399="snížená",J399,0)</f>
        <v>0</v>
      </c>
      <c r="BG399" s="211">
        <f>IF(N399="zákl. přenesená",J399,0)</f>
        <v>0</v>
      </c>
      <c r="BH399" s="211">
        <f>IF(N399="sníž. přenesená",J399,0)</f>
        <v>0</v>
      </c>
      <c r="BI399" s="211">
        <f>IF(N399="nulová",J399,0)</f>
        <v>0</v>
      </c>
      <c r="BJ399" s="14" t="s">
        <v>84</v>
      </c>
      <c r="BK399" s="211">
        <f>ROUND(I399*H399,2)</f>
        <v>0</v>
      </c>
      <c r="BL399" s="14" t="s">
        <v>224</v>
      </c>
      <c r="BM399" s="210" t="s">
        <v>875</v>
      </c>
    </row>
    <row r="400" s="2" customFormat="1">
      <c r="A400" s="35"/>
      <c r="B400" s="36"/>
      <c r="C400" s="37"/>
      <c r="D400" s="212" t="s">
        <v>151</v>
      </c>
      <c r="E400" s="37"/>
      <c r="F400" s="213" t="s">
        <v>876</v>
      </c>
      <c r="G400" s="37"/>
      <c r="H400" s="37"/>
      <c r="I400" s="214"/>
      <c r="J400" s="37"/>
      <c r="K400" s="37"/>
      <c r="L400" s="41"/>
      <c r="M400" s="215"/>
      <c r="N400" s="216"/>
      <c r="O400" s="81"/>
      <c r="P400" s="81"/>
      <c r="Q400" s="81"/>
      <c r="R400" s="81"/>
      <c r="S400" s="81"/>
      <c r="T400" s="82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4" t="s">
        <v>151</v>
      </c>
      <c r="AU400" s="14" t="s">
        <v>86</v>
      </c>
    </row>
    <row r="401" s="2" customFormat="1" ht="24.15" customHeight="1">
      <c r="A401" s="35"/>
      <c r="B401" s="36"/>
      <c r="C401" s="198" t="s">
        <v>877</v>
      </c>
      <c r="D401" s="198" t="s">
        <v>145</v>
      </c>
      <c r="E401" s="199" t="s">
        <v>878</v>
      </c>
      <c r="F401" s="200" t="s">
        <v>879</v>
      </c>
      <c r="G401" s="201" t="s">
        <v>342</v>
      </c>
      <c r="H401" s="202">
        <v>3.1600000000000001</v>
      </c>
      <c r="I401" s="203"/>
      <c r="J401" s="204">
        <f>ROUND(I401*H401,2)</f>
        <v>0</v>
      </c>
      <c r="K401" s="205"/>
      <c r="L401" s="41"/>
      <c r="M401" s="206" t="s">
        <v>19</v>
      </c>
      <c r="N401" s="207" t="s">
        <v>47</v>
      </c>
      <c r="O401" s="81"/>
      <c r="P401" s="208">
        <f>O401*H401</f>
        <v>0</v>
      </c>
      <c r="Q401" s="208">
        <v>0</v>
      </c>
      <c r="R401" s="208">
        <f>Q401*H401</f>
        <v>0</v>
      </c>
      <c r="S401" s="208">
        <v>0</v>
      </c>
      <c r="T401" s="209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10" t="s">
        <v>224</v>
      </c>
      <c r="AT401" s="210" t="s">
        <v>145</v>
      </c>
      <c r="AU401" s="210" t="s">
        <v>86</v>
      </c>
      <c r="AY401" s="14" t="s">
        <v>143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14" t="s">
        <v>84</v>
      </c>
      <c r="BK401" s="211">
        <f>ROUND(I401*H401,2)</f>
        <v>0</v>
      </c>
      <c r="BL401" s="14" t="s">
        <v>224</v>
      </c>
      <c r="BM401" s="210" t="s">
        <v>880</v>
      </c>
    </row>
    <row r="402" s="2" customFormat="1">
      <c r="A402" s="35"/>
      <c r="B402" s="36"/>
      <c r="C402" s="37"/>
      <c r="D402" s="212" t="s">
        <v>151</v>
      </c>
      <c r="E402" s="37"/>
      <c r="F402" s="213" t="s">
        <v>881</v>
      </c>
      <c r="G402" s="37"/>
      <c r="H402" s="37"/>
      <c r="I402" s="214"/>
      <c r="J402" s="37"/>
      <c r="K402" s="37"/>
      <c r="L402" s="41"/>
      <c r="M402" s="215"/>
      <c r="N402" s="216"/>
      <c r="O402" s="81"/>
      <c r="P402" s="81"/>
      <c r="Q402" s="81"/>
      <c r="R402" s="81"/>
      <c r="S402" s="81"/>
      <c r="T402" s="82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4" t="s">
        <v>151</v>
      </c>
      <c r="AU402" s="14" t="s">
        <v>86</v>
      </c>
    </row>
    <row r="403" s="2" customFormat="1" ht="16.5" customHeight="1">
      <c r="A403" s="35"/>
      <c r="B403" s="36"/>
      <c r="C403" s="198" t="s">
        <v>882</v>
      </c>
      <c r="D403" s="198" t="s">
        <v>145</v>
      </c>
      <c r="E403" s="199" t="s">
        <v>883</v>
      </c>
      <c r="F403" s="200" t="s">
        <v>884</v>
      </c>
      <c r="G403" s="201" t="s">
        <v>677</v>
      </c>
      <c r="H403" s="202">
        <v>1</v>
      </c>
      <c r="I403" s="203"/>
      <c r="J403" s="204">
        <f>ROUND(I403*H403,2)</f>
        <v>0</v>
      </c>
      <c r="K403" s="205"/>
      <c r="L403" s="41"/>
      <c r="M403" s="206" t="s">
        <v>19</v>
      </c>
      <c r="N403" s="207" t="s">
        <v>47</v>
      </c>
      <c r="O403" s="81"/>
      <c r="P403" s="208">
        <f>O403*H403</f>
        <v>0</v>
      </c>
      <c r="Q403" s="208">
        <v>0</v>
      </c>
      <c r="R403" s="208">
        <f>Q403*H403</f>
        <v>0</v>
      </c>
      <c r="S403" s="208">
        <v>0</v>
      </c>
      <c r="T403" s="209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10" t="s">
        <v>224</v>
      </c>
      <c r="AT403" s="210" t="s">
        <v>145</v>
      </c>
      <c r="AU403" s="210" t="s">
        <v>86</v>
      </c>
      <c r="AY403" s="14" t="s">
        <v>143</v>
      </c>
      <c r="BE403" s="211">
        <f>IF(N403="základní",J403,0)</f>
        <v>0</v>
      </c>
      <c r="BF403" s="211">
        <f>IF(N403="snížená",J403,0)</f>
        <v>0</v>
      </c>
      <c r="BG403" s="211">
        <f>IF(N403="zákl. přenesená",J403,0)</f>
        <v>0</v>
      </c>
      <c r="BH403" s="211">
        <f>IF(N403="sníž. přenesená",J403,0)</f>
        <v>0</v>
      </c>
      <c r="BI403" s="211">
        <f>IF(N403="nulová",J403,0)</f>
        <v>0</v>
      </c>
      <c r="BJ403" s="14" t="s">
        <v>84</v>
      </c>
      <c r="BK403" s="211">
        <f>ROUND(I403*H403,2)</f>
        <v>0</v>
      </c>
      <c r="BL403" s="14" t="s">
        <v>224</v>
      </c>
      <c r="BM403" s="210" t="s">
        <v>885</v>
      </c>
    </row>
    <row r="404" s="2" customFormat="1" ht="33" customHeight="1">
      <c r="A404" s="35"/>
      <c r="B404" s="36"/>
      <c r="C404" s="198" t="s">
        <v>886</v>
      </c>
      <c r="D404" s="198" t="s">
        <v>145</v>
      </c>
      <c r="E404" s="199" t="s">
        <v>887</v>
      </c>
      <c r="F404" s="200" t="s">
        <v>888</v>
      </c>
      <c r="G404" s="201" t="s">
        <v>268</v>
      </c>
      <c r="H404" s="202">
        <v>4</v>
      </c>
      <c r="I404" s="203"/>
      <c r="J404" s="204">
        <f>ROUND(I404*H404,2)</f>
        <v>0</v>
      </c>
      <c r="K404" s="205"/>
      <c r="L404" s="41"/>
      <c r="M404" s="206" t="s">
        <v>19</v>
      </c>
      <c r="N404" s="207" t="s">
        <v>47</v>
      </c>
      <c r="O404" s="81"/>
      <c r="P404" s="208">
        <f>O404*H404</f>
        <v>0</v>
      </c>
      <c r="Q404" s="208">
        <v>0.00011</v>
      </c>
      <c r="R404" s="208">
        <f>Q404*H404</f>
        <v>0.00044000000000000002</v>
      </c>
      <c r="S404" s="208">
        <v>0</v>
      </c>
      <c r="T404" s="209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10" t="s">
        <v>224</v>
      </c>
      <c r="AT404" s="210" t="s">
        <v>145</v>
      </c>
      <c r="AU404" s="210" t="s">
        <v>86</v>
      </c>
      <c r="AY404" s="14" t="s">
        <v>143</v>
      </c>
      <c r="BE404" s="211">
        <f>IF(N404="základní",J404,0)</f>
        <v>0</v>
      </c>
      <c r="BF404" s="211">
        <f>IF(N404="snížená",J404,0)</f>
        <v>0</v>
      </c>
      <c r="BG404" s="211">
        <f>IF(N404="zákl. přenesená",J404,0)</f>
        <v>0</v>
      </c>
      <c r="BH404" s="211">
        <f>IF(N404="sníž. přenesená",J404,0)</f>
        <v>0</v>
      </c>
      <c r="BI404" s="211">
        <f>IF(N404="nulová",J404,0)</f>
        <v>0</v>
      </c>
      <c r="BJ404" s="14" t="s">
        <v>84</v>
      </c>
      <c r="BK404" s="211">
        <f>ROUND(I404*H404,2)</f>
        <v>0</v>
      </c>
      <c r="BL404" s="14" t="s">
        <v>224</v>
      </c>
      <c r="BM404" s="210" t="s">
        <v>889</v>
      </c>
    </row>
    <row r="405" s="2" customFormat="1">
      <c r="A405" s="35"/>
      <c r="B405" s="36"/>
      <c r="C405" s="37"/>
      <c r="D405" s="212" t="s">
        <v>151</v>
      </c>
      <c r="E405" s="37"/>
      <c r="F405" s="213" t="s">
        <v>890</v>
      </c>
      <c r="G405" s="37"/>
      <c r="H405" s="37"/>
      <c r="I405" s="214"/>
      <c r="J405" s="37"/>
      <c r="K405" s="37"/>
      <c r="L405" s="41"/>
      <c r="M405" s="215"/>
      <c r="N405" s="216"/>
      <c r="O405" s="81"/>
      <c r="P405" s="81"/>
      <c r="Q405" s="81"/>
      <c r="R405" s="81"/>
      <c r="S405" s="81"/>
      <c r="T405" s="82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4" t="s">
        <v>151</v>
      </c>
      <c r="AU405" s="14" t="s">
        <v>86</v>
      </c>
    </row>
    <row r="406" s="2" customFormat="1" ht="49.05" customHeight="1">
      <c r="A406" s="35"/>
      <c r="B406" s="36"/>
      <c r="C406" s="198" t="s">
        <v>891</v>
      </c>
      <c r="D406" s="198" t="s">
        <v>145</v>
      </c>
      <c r="E406" s="199" t="s">
        <v>892</v>
      </c>
      <c r="F406" s="200" t="s">
        <v>893</v>
      </c>
      <c r="G406" s="201" t="s">
        <v>170</v>
      </c>
      <c r="H406" s="202">
        <v>0.002</v>
      </c>
      <c r="I406" s="203"/>
      <c r="J406" s="204">
        <f>ROUND(I406*H406,2)</f>
        <v>0</v>
      </c>
      <c r="K406" s="205"/>
      <c r="L406" s="41"/>
      <c r="M406" s="206" t="s">
        <v>19</v>
      </c>
      <c r="N406" s="207" t="s">
        <v>47</v>
      </c>
      <c r="O406" s="81"/>
      <c r="P406" s="208">
        <f>O406*H406</f>
        <v>0</v>
      </c>
      <c r="Q406" s="208">
        <v>0</v>
      </c>
      <c r="R406" s="208">
        <f>Q406*H406</f>
        <v>0</v>
      </c>
      <c r="S406" s="208">
        <v>0</v>
      </c>
      <c r="T406" s="209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10" t="s">
        <v>224</v>
      </c>
      <c r="AT406" s="210" t="s">
        <v>145</v>
      </c>
      <c r="AU406" s="210" t="s">
        <v>86</v>
      </c>
      <c r="AY406" s="14" t="s">
        <v>143</v>
      </c>
      <c r="BE406" s="211">
        <f>IF(N406="základní",J406,0)</f>
        <v>0</v>
      </c>
      <c r="BF406" s="211">
        <f>IF(N406="snížená",J406,0)</f>
        <v>0</v>
      </c>
      <c r="BG406" s="211">
        <f>IF(N406="zákl. přenesená",J406,0)</f>
        <v>0</v>
      </c>
      <c r="BH406" s="211">
        <f>IF(N406="sníž. přenesená",J406,0)</f>
        <v>0</v>
      </c>
      <c r="BI406" s="211">
        <f>IF(N406="nulová",J406,0)</f>
        <v>0</v>
      </c>
      <c r="BJ406" s="14" t="s">
        <v>84</v>
      </c>
      <c r="BK406" s="211">
        <f>ROUND(I406*H406,2)</f>
        <v>0</v>
      </c>
      <c r="BL406" s="14" t="s">
        <v>224</v>
      </c>
      <c r="BM406" s="210" t="s">
        <v>894</v>
      </c>
    </row>
    <row r="407" s="2" customFormat="1">
      <c r="A407" s="35"/>
      <c r="B407" s="36"/>
      <c r="C407" s="37"/>
      <c r="D407" s="212" t="s">
        <v>151</v>
      </c>
      <c r="E407" s="37"/>
      <c r="F407" s="213" t="s">
        <v>895</v>
      </c>
      <c r="G407" s="37"/>
      <c r="H407" s="37"/>
      <c r="I407" s="214"/>
      <c r="J407" s="37"/>
      <c r="K407" s="37"/>
      <c r="L407" s="41"/>
      <c r="M407" s="215"/>
      <c r="N407" s="216"/>
      <c r="O407" s="81"/>
      <c r="P407" s="81"/>
      <c r="Q407" s="81"/>
      <c r="R407" s="81"/>
      <c r="S407" s="81"/>
      <c r="T407" s="82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4" t="s">
        <v>151</v>
      </c>
      <c r="AU407" s="14" t="s">
        <v>86</v>
      </c>
    </row>
    <row r="408" s="12" customFormat="1" ht="22.8" customHeight="1">
      <c r="A408" s="12"/>
      <c r="B408" s="182"/>
      <c r="C408" s="183"/>
      <c r="D408" s="184" t="s">
        <v>75</v>
      </c>
      <c r="E408" s="196" t="s">
        <v>896</v>
      </c>
      <c r="F408" s="196" t="s">
        <v>897</v>
      </c>
      <c r="G408" s="183"/>
      <c r="H408" s="183"/>
      <c r="I408" s="186"/>
      <c r="J408" s="197">
        <f>BK408</f>
        <v>0</v>
      </c>
      <c r="K408" s="183"/>
      <c r="L408" s="188"/>
      <c r="M408" s="189"/>
      <c r="N408" s="190"/>
      <c r="O408" s="190"/>
      <c r="P408" s="191">
        <f>SUM(P409:P418)</f>
        <v>0</v>
      </c>
      <c r="Q408" s="190"/>
      <c r="R408" s="191">
        <f>SUM(R409:R418)</f>
        <v>0.00096000000000000002</v>
      </c>
      <c r="S408" s="190"/>
      <c r="T408" s="192">
        <f>SUM(T409:T418)</f>
        <v>0.00089999999999999998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93" t="s">
        <v>86</v>
      </c>
      <c r="AT408" s="194" t="s">
        <v>75</v>
      </c>
      <c r="AU408" s="194" t="s">
        <v>84</v>
      </c>
      <c r="AY408" s="193" t="s">
        <v>143</v>
      </c>
      <c r="BK408" s="195">
        <f>SUM(BK409:BK418)</f>
        <v>0</v>
      </c>
    </row>
    <row r="409" s="2" customFormat="1" ht="21.75" customHeight="1">
      <c r="A409" s="35"/>
      <c r="B409" s="36"/>
      <c r="C409" s="198" t="s">
        <v>898</v>
      </c>
      <c r="D409" s="198" t="s">
        <v>145</v>
      </c>
      <c r="E409" s="199" t="s">
        <v>899</v>
      </c>
      <c r="F409" s="200" t="s">
        <v>900</v>
      </c>
      <c r="G409" s="201" t="s">
        <v>268</v>
      </c>
      <c r="H409" s="202">
        <v>2</v>
      </c>
      <c r="I409" s="203"/>
      <c r="J409" s="204">
        <f>ROUND(I409*H409,2)</f>
        <v>0</v>
      </c>
      <c r="K409" s="205"/>
      <c r="L409" s="41"/>
      <c r="M409" s="206" t="s">
        <v>19</v>
      </c>
      <c r="N409" s="207" t="s">
        <v>47</v>
      </c>
      <c r="O409" s="81"/>
      <c r="P409" s="208">
        <f>O409*H409</f>
        <v>0</v>
      </c>
      <c r="Q409" s="208">
        <v>9.0000000000000006E-05</v>
      </c>
      <c r="R409" s="208">
        <f>Q409*H409</f>
        <v>0.00018000000000000001</v>
      </c>
      <c r="S409" s="208">
        <v>0.00044999999999999999</v>
      </c>
      <c r="T409" s="209">
        <f>S409*H409</f>
        <v>0.00089999999999999998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10" t="s">
        <v>224</v>
      </c>
      <c r="AT409" s="210" t="s">
        <v>145</v>
      </c>
      <c r="AU409" s="210" t="s">
        <v>86</v>
      </c>
      <c r="AY409" s="14" t="s">
        <v>143</v>
      </c>
      <c r="BE409" s="211">
        <f>IF(N409="základní",J409,0)</f>
        <v>0</v>
      </c>
      <c r="BF409" s="211">
        <f>IF(N409="snížená",J409,0)</f>
        <v>0</v>
      </c>
      <c r="BG409" s="211">
        <f>IF(N409="zákl. přenesená",J409,0)</f>
        <v>0</v>
      </c>
      <c r="BH409" s="211">
        <f>IF(N409="sníž. přenesená",J409,0)</f>
        <v>0</v>
      </c>
      <c r="BI409" s="211">
        <f>IF(N409="nulová",J409,0)</f>
        <v>0</v>
      </c>
      <c r="BJ409" s="14" t="s">
        <v>84</v>
      </c>
      <c r="BK409" s="211">
        <f>ROUND(I409*H409,2)</f>
        <v>0</v>
      </c>
      <c r="BL409" s="14" t="s">
        <v>224</v>
      </c>
      <c r="BM409" s="210" t="s">
        <v>901</v>
      </c>
    </row>
    <row r="410" s="2" customFormat="1">
      <c r="A410" s="35"/>
      <c r="B410" s="36"/>
      <c r="C410" s="37"/>
      <c r="D410" s="212" t="s">
        <v>151</v>
      </c>
      <c r="E410" s="37"/>
      <c r="F410" s="213" t="s">
        <v>902</v>
      </c>
      <c r="G410" s="37"/>
      <c r="H410" s="37"/>
      <c r="I410" s="214"/>
      <c r="J410" s="37"/>
      <c r="K410" s="37"/>
      <c r="L410" s="41"/>
      <c r="M410" s="215"/>
      <c r="N410" s="216"/>
      <c r="O410" s="81"/>
      <c r="P410" s="81"/>
      <c r="Q410" s="81"/>
      <c r="R410" s="81"/>
      <c r="S410" s="81"/>
      <c r="T410" s="82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4" t="s">
        <v>151</v>
      </c>
      <c r="AU410" s="14" t="s">
        <v>86</v>
      </c>
    </row>
    <row r="411" s="2" customFormat="1" ht="37.8" customHeight="1">
      <c r="A411" s="35"/>
      <c r="B411" s="36"/>
      <c r="C411" s="198" t="s">
        <v>903</v>
      </c>
      <c r="D411" s="198" t="s">
        <v>145</v>
      </c>
      <c r="E411" s="199" t="s">
        <v>904</v>
      </c>
      <c r="F411" s="200" t="s">
        <v>905</v>
      </c>
      <c r="G411" s="201" t="s">
        <v>268</v>
      </c>
      <c r="H411" s="202">
        <v>2</v>
      </c>
      <c r="I411" s="203"/>
      <c r="J411" s="204">
        <f>ROUND(I411*H411,2)</f>
        <v>0</v>
      </c>
      <c r="K411" s="205"/>
      <c r="L411" s="41"/>
      <c r="M411" s="206" t="s">
        <v>19</v>
      </c>
      <c r="N411" s="207" t="s">
        <v>47</v>
      </c>
      <c r="O411" s="81"/>
      <c r="P411" s="208">
        <f>O411*H411</f>
        <v>0</v>
      </c>
      <c r="Q411" s="208">
        <v>0.00013999999999999999</v>
      </c>
      <c r="R411" s="208">
        <f>Q411*H411</f>
        <v>0.00027999999999999998</v>
      </c>
      <c r="S411" s="208">
        <v>0</v>
      </c>
      <c r="T411" s="209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10" t="s">
        <v>224</v>
      </c>
      <c r="AT411" s="210" t="s">
        <v>145</v>
      </c>
      <c r="AU411" s="210" t="s">
        <v>86</v>
      </c>
      <c r="AY411" s="14" t="s">
        <v>143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14" t="s">
        <v>84</v>
      </c>
      <c r="BK411" s="211">
        <f>ROUND(I411*H411,2)</f>
        <v>0</v>
      </c>
      <c r="BL411" s="14" t="s">
        <v>224</v>
      </c>
      <c r="BM411" s="210" t="s">
        <v>906</v>
      </c>
    </row>
    <row r="412" s="2" customFormat="1">
      <c r="A412" s="35"/>
      <c r="B412" s="36"/>
      <c r="C412" s="37"/>
      <c r="D412" s="212" t="s">
        <v>151</v>
      </c>
      <c r="E412" s="37"/>
      <c r="F412" s="213" t="s">
        <v>907</v>
      </c>
      <c r="G412" s="37"/>
      <c r="H412" s="37"/>
      <c r="I412" s="214"/>
      <c r="J412" s="37"/>
      <c r="K412" s="37"/>
      <c r="L412" s="41"/>
      <c r="M412" s="215"/>
      <c r="N412" s="216"/>
      <c r="O412" s="81"/>
      <c r="P412" s="81"/>
      <c r="Q412" s="81"/>
      <c r="R412" s="81"/>
      <c r="S412" s="81"/>
      <c r="T412" s="82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4" t="s">
        <v>151</v>
      </c>
      <c r="AU412" s="14" t="s">
        <v>86</v>
      </c>
    </row>
    <row r="413" s="2" customFormat="1" ht="24.15" customHeight="1">
      <c r="A413" s="35"/>
      <c r="B413" s="36"/>
      <c r="C413" s="198" t="s">
        <v>908</v>
      </c>
      <c r="D413" s="198" t="s">
        <v>145</v>
      </c>
      <c r="E413" s="199" t="s">
        <v>909</v>
      </c>
      <c r="F413" s="200" t="s">
        <v>910</v>
      </c>
      <c r="G413" s="201" t="s">
        <v>268</v>
      </c>
      <c r="H413" s="202">
        <v>2</v>
      </c>
      <c r="I413" s="203"/>
      <c r="J413" s="204">
        <f>ROUND(I413*H413,2)</f>
        <v>0</v>
      </c>
      <c r="K413" s="205"/>
      <c r="L413" s="41"/>
      <c r="M413" s="206" t="s">
        <v>19</v>
      </c>
      <c r="N413" s="207" t="s">
        <v>47</v>
      </c>
      <c r="O413" s="81"/>
      <c r="P413" s="208">
        <f>O413*H413</f>
        <v>0</v>
      </c>
      <c r="Q413" s="208">
        <v>0.00021000000000000001</v>
      </c>
      <c r="R413" s="208">
        <f>Q413*H413</f>
        <v>0.00042000000000000002</v>
      </c>
      <c r="S413" s="208">
        <v>0</v>
      </c>
      <c r="T413" s="209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10" t="s">
        <v>224</v>
      </c>
      <c r="AT413" s="210" t="s">
        <v>145</v>
      </c>
      <c r="AU413" s="210" t="s">
        <v>86</v>
      </c>
      <c r="AY413" s="14" t="s">
        <v>143</v>
      </c>
      <c r="BE413" s="211">
        <f>IF(N413="základní",J413,0)</f>
        <v>0</v>
      </c>
      <c r="BF413" s="211">
        <f>IF(N413="snížená",J413,0)</f>
        <v>0</v>
      </c>
      <c r="BG413" s="211">
        <f>IF(N413="zákl. přenesená",J413,0)</f>
        <v>0</v>
      </c>
      <c r="BH413" s="211">
        <f>IF(N413="sníž. přenesená",J413,0)</f>
        <v>0</v>
      </c>
      <c r="BI413" s="211">
        <f>IF(N413="nulová",J413,0)</f>
        <v>0</v>
      </c>
      <c r="BJ413" s="14" t="s">
        <v>84</v>
      </c>
      <c r="BK413" s="211">
        <f>ROUND(I413*H413,2)</f>
        <v>0</v>
      </c>
      <c r="BL413" s="14" t="s">
        <v>224</v>
      </c>
      <c r="BM413" s="210" t="s">
        <v>911</v>
      </c>
    </row>
    <row r="414" s="2" customFormat="1">
      <c r="A414" s="35"/>
      <c r="B414" s="36"/>
      <c r="C414" s="37"/>
      <c r="D414" s="212" t="s">
        <v>151</v>
      </c>
      <c r="E414" s="37"/>
      <c r="F414" s="213" t="s">
        <v>912</v>
      </c>
      <c r="G414" s="37"/>
      <c r="H414" s="37"/>
      <c r="I414" s="214"/>
      <c r="J414" s="37"/>
      <c r="K414" s="37"/>
      <c r="L414" s="41"/>
      <c r="M414" s="215"/>
      <c r="N414" s="216"/>
      <c r="O414" s="81"/>
      <c r="P414" s="81"/>
      <c r="Q414" s="81"/>
      <c r="R414" s="81"/>
      <c r="S414" s="81"/>
      <c r="T414" s="82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4" t="s">
        <v>151</v>
      </c>
      <c r="AU414" s="14" t="s">
        <v>86</v>
      </c>
    </row>
    <row r="415" s="2" customFormat="1" ht="24.15" customHeight="1">
      <c r="A415" s="35"/>
      <c r="B415" s="36"/>
      <c r="C415" s="198" t="s">
        <v>913</v>
      </c>
      <c r="D415" s="198" t="s">
        <v>145</v>
      </c>
      <c r="E415" s="199" t="s">
        <v>914</v>
      </c>
      <c r="F415" s="200" t="s">
        <v>915</v>
      </c>
      <c r="G415" s="201" t="s">
        <v>268</v>
      </c>
      <c r="H415" s="202">
        <v>4</v>
      </c>
      <c r="I415" s="203"/>
      <c r="J415" s="204">
        <f>ROUND(I415*H415,2)</f>
        <v>0</v>
      </c>
      <c r="K415" s="205"/>
      <c r="L415" s="41"/>
      <c r="M415" s="206" t="s">
        <v>19</v>
      </c>
      <c r="N415" s="207" t="s">
        <v>47</v>
      </c>
      <c r="O415" s="81"/>
      <c r="P415" s="208">
        <f>O415*H415</f>
        <v>0</v>
      </c>
      <c r="Q415" s="208">
        <v>2.0000000000000002E-05</v>
      </c>
      <c r="R415" s="208">
        <f>Q415*H415</f>
        <v>8.0000000000000007E-05</v>
      </c>
      <c r="S415" s="208">
        <v>0</v>
      </c>
      <c r="T415" s="209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10" t="s">
        <v>224</v>
      </c>
      <c r="AT415" s="210" t="s">
        <v>145</v>
      </c>
      <c r="AU415" s="210" t="s">
        <v>86</v>
      </c>
      <c r="AY415" s="14" t="s">
        <v>143</v>
      </c>
      <c r="BE415" s="211">
        <f>IF(N415="základní",J415,0)</f>
        <v>0</v>
      </c>
      <c r="BF415" s="211">
        <f>IF(N415="snížená",J415,0)</f>
        <v>0</v>
      </c>
      <c r="BG415" s="211">
        <f>IF(N415="zákl. přenesená",J415,0)</f>
        <v>0</v>
      </c>
      <c r="BH415" s="211">
        <f>IF(N415="sníž. přenesená",J415,0)</f>
        <v>0</v>
      </c>
      <c r="BI415" s="211">
        <f>IF(N415="nulová",J415,0)</f>
        <v>0</v>
      </c>
      <c r="BJ415" s="14" t="s">
        <v>84</v>
      </c>
      <c r="BK415" s="211">
        <f>ROUND(I415*H415,2)</f>
        <v>0</v>
      </c>
      <c r="BL415" s="14" t="s">
        <v>224</v>
      </c>
      <c r="BM415" s="210" t="s">
        <v>916</v>
      </c>
    </row>
    <row r="416" s="2" customFormat="1">
      <c r="A416" s="35"/>
      <c r="B416" s="36"/>
      <c r="C416" s="37"/>
      <c r="D416" s="212" t="s">
        <v>151</v>
      </c>
      <c r="E416" s="37"/>
      <c r="F416" s="213" t="s">
        <v>917</v>
      </c>
      <c r="G416" s="37"/>
      <c r="H416" s="37"/>
      <c r="I416" s="214"/>
      <c r="J416" s="37"/>
      <c r="K416" s="37"/>
      <c r="L416" s="41"/>
      <c r="M416" s="215"/>
      <c r="N416" s="216"/>
      <c r="O416" s="81"/>
      <c r="P416" s="81"/>
      <c r="Q416" s="81"/>
      <c r="R416" s="81"/>
      <c r="S416" s="81"/>
      <c r="T416" s="82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4" t="s">
        <v>151</v>
      </c>
      <c r="AU416" s="14" t="s">
        <v>86</v>
      </c>
    </row>
    <row r="417" s="2" customFormat="1" ht="49.05" customHeight="1">
      <c r="A417" s="35"/>
      <c r="B417" s="36"/>
      <c r="C417" s="198" t="s">
        <v>918</v>
      </c>
      <c r="D417" s="198" t="s">
        <v>145</v>
      </c>
      <c r="E417" s="199" t="s">
        <v>919</v>
      </c>
      <c r="F417" s="200" t="s">
        <v>920</v>
      </c>
      <c r="G417" s="201" t="s">
        <v>170</v>
      </c>
      <c r="H417" s="202">
        <v>0.001</v>
      </c>
      <c r="I417" s="203"/>
      <c r="J417" s="204">
        <f>ROUND(I417*H417,2)</f>
        <v>0</v>
      </c>
      <c r="K417" s="205"/>
      <c r="L417" s="41"/>
      <c r="M417" s="206" t="s">
        <v>19</v>
      </c>
      <c r="N417" s="207" t="s">
        <v>47</v>
      </c>
      <c r="O417" s="81"/>
      <c r="P417" s="208">
        <f>O417*H417</f>
        <v>0</v>
      </c>
      <c r="Q417" s="208">
        <v>0</v>
      </c>
      <c r="R417" s="208">
        <f>Q417*H417</f>
        <v>0</v>
      </c>
      <c r="S417" s="208">
        <v>0</v>
      </c>
      <c r="T417" s="209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10" t="s">
        <v>224</v>
      </c>
      <c r="AT417" s="210" t="s">
        <v>145</v>
      </c>
      <c r="AU417" s="210" t="s">
        <v>86</v>
      </c>
      <c r="AY417" s="14" t="s">
        <v>143</v>
      </c>
      <c r="BE417" s="211">
        <f>IF(N417="základní",J417,0)</f>
        <v>0</v>
      </c>
      <c r="BF417" s="211">
        <f>IF(N417="snížená",J417,0)</f>
        <v>0</v>
      </c>
      <c r="BG417" s="211">
        <f>IF(N417="zákl. přenesená",J417,0)</f>
        <v>0</v>
      </c>
      <c r="BH417" s="211">
        <f>IF(N417="sníž. přenesená",J417,0)</f>
        <v>0</v>
      </c>
      <c r="BI417" s="211">
        <f>IF(N417="nulová",J417,0)</f>
        <v>0</v>
      </c>
      <c r="BJ417" s="14" t="s">
        <v>84</v>
      </c>
      <c r="BK417" s="211">
        <f>ROUND(I417*H417,2)</f>
        <v>0</v>
      </c>
      <c r="BL417" s="14" t="s">
        <v>224</v>
      </c>
      <c r="BM417" s="210" t="s">
        <v>921</v>
      </c>
    </row>
    <row r="418" s="2" customFormat="1">
      <c r="A418" s="35"/>
      <c r="B418" s="36"/>
      <c r="C418" s="37"/>
      <c r="D418" s="212" t="s">
        <v>151</v>
      </c>
      <c r="E418" s="37"/>
      <c r="F418" s="213" t="s">
        <v>922</v>
      </c>
      <c r="G418" s="37"/>
      <c r="H418" s="37"/>
      <c r="I418" s="214"/>
      <c r="J418" s="37"/>
      <c r="K418" s="37"/>
      <c r="L418" s="41"/>
      <c r="M418" s="215"/>
      <c r="N418" s="216"/>
      <c r="O418" s="81"/>
      <c r="P418" s="81"/>
      <c r="Q418" s="81"/>
      <c r="R418" s="81"/>
      <c r="S418" s="81"/>
      <c r="T418" s="82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4" t="s">
        <v>151</v>
      </c>
      <c r="AU418" s="14" t="s">
        <v>86</v>
      </c>
    </row>
    <row r="419" s="12" customFormat="1" ht="22.8" customHeight="1">
      <c r="A419" s="12"/>
      <c r="B419" s="182"/>
      <c r="C419" s="183"/>
      <c r="D419" s="184" t="s">
        <v>75</v>
      </c>
      <c r="E419" s="196" t="s">
        <v>923</v>
      </c>
      <c r="F419" s="196" t="s">
        <v>924</v>
      </c>
      <c r="G419" s="183"/>
      <c r="H419" s="183"/>
      <c r="I419" s="186"/>
      <c r="J419" s="197">
        <f>BK419</f>
        <v>0</v>
      </c>
      <c r="K419" s="183"/>
      <c r="L419" s="188"/>
      <c r="M419" s="189"/>
      <c r="N419" s="190"/>
      <c r="O419" s="190"/>
      <c r="P419" s="191">
        <f>SUM(P420:P429)</f>
        <v>0</v>
      </c>
      <c r="Q419" s="190"/>
      <c r="R419" s="191">
        <f>SUM(R420:R429)</f>
        <v>0.029360000000000001</v>
      </c>
      <c r="S419" s="190"/>
      <c r="T419" s="192">
        <f>SUM(T420:T429)</f>
        <v>0.049860000000000002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93" t="s">
        <v>86</v>
      </c>
      <c r="AT419" s="194" t="s">
        <v>75</v>
      </c>
      <c r="AU419" s="194" t="s">
        <v>84</v>
      </c>
      <c r="AY419" s="193" t="s">
        <v>143</v>
      </c>
      <c r="BK419" s="195">
        <f>SUM(BK420:BK429)</f>
        <v>0</v>
      </c>
    </row>
    <row r="420" s="2" customFormat="1" ht="24.15" customHeight="1">
      <c r="A420" s="35"/>
      <c r="B420" s="36"/>
      <c r="C420" s="198" t="s">
        <v>925</v>
      </c>
      <c r="D420" s="198" t="s">
        <v>145</v>
      </c>
      <c r="E420" s="199" t="s">
        <v>926</v>
      </c>
      <c r="F420" s="200" t="s">
        <v>927</v>
      </c>
      <c r="G420" s="201" t="s">
        <v>268</v>
      </c>
      <c r="H420" s="202">
        <v>2</v>
      </c>
      <c r="I420" s="203"/>
      <c r="J420" s="204">
        <f>ROUND(I420*H420,2)</f>
        <v>0</v>
      </c>
      <c r="K420" s="205"/>
      <c r="L420" s="41"/>
      <c r="M420" s="206" t="s">
        <v>19</v>
      </c>
      <c r="N420" s="207" t="s">
        <v>47</v>
      </c>
      <c r="O420" s="81"/>
      <c r="P420" s="208">
        <f>O420*H420</f>
        <v>0</v>
      </c>
      <c r="Q420" s="208">
        <v>8.0000000000000007E-05</v>
      </c>
      <c r="R420" s="208">
        <f>Q420*H420</f>
        <v>0.00016000000000000001</v>
      </c>
      <c r="S420" s="208">
        <v>0.024930000000000001</v>
      </c>
      <c r="T420" s="209">
        <f>S420*H420</f>
        <v>0.049860000000000002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10" t="s">
        <v>224</v>
      </c>
      <c r="AT420" s="210" t="s">
        <v>145</v>
      </c>
      <c r="AU420" s="210" t="s">
        <v>86</v>
      </c>
      <c r="AY420" s="14" t="s">
        <v>143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14" t="s">
        <v>84</v>
      </c>
      <c r="BK420" s="211">
        <f>ROUND(I420*H420,2)</f>
        <v>0</v>
      </c>
      <c r="BL420" s="14" t="s">
        <v>224</v>
      </c>
      <c r="BM420" s="210" t="s">
        <v>928</v>
      </c>
    </row>
    <row r="421" s="2" customFormat="1">
      <c r="A421" s="35"/>
      <c r="B421" s="36"/>
      <c r="C421" s="37"/>
      <c r="D421" s="212" t="s">
        <v>151</v>
      </c>
      <c r="E421" s="37"/>
      <c r="F421" s="213" t="s">
        <v>929</v>
      </c>
      <c r="G421" s="37"/>
      <c r="H421" s="37"/>
      <c r="I421" s="214"/>
      <c r="J421" s="37"/>
      <c r="K421" s="37"/>
      <c r="L421" s="41"/>
      <c r="M421" s="215"/>
      <c r="N421" s="216"/>
      <c r="O421" s="81"/>
      <c r="P421" s="81"/>
      <c r="Q421" s="81"/>
      <c r="R421" s="81"/>
      <c r="S421" s="81"/>
      <c r="T421" s="82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4" t="s">
        <v>151</v>
      </c>
      <c r="AU421" s="14" t="s">
        <v>86</v>
      </c>
    </row>
    <row r="422" s="2" customFormat="1" ht="44.25" customHeight="1">
      <c r="A422" s="35"/>
      <c r="B422" s="36"/>
      <c r="C422" s="198" t="s">
        <v>930</v>
      </c>
      <c r="D422" s="198" t="s">
        <v>145</v>
      </c>
      <c r="E422" s="199" t="s">
        <v>931</v>
      </c>
      <c r="F422" s="200" t="s">
        <v>932</v>
      </c>
      <c r="G422" s="201" t="s">
        <v>268</v>
      </c>
      <c r="H422" s="202">
        <v>2</v>
      </c>
      <c r="I422" s="203"/>
      <c r="J422" s="204">
        <f>ROUND(I422*H422,2)</f>
        <v>0</v>
      </c>
      <c r="K422" s="205"/>
      <c r="L422" s="41"/>
      <c r="M422" s="206" t="s">
        <v>19</v>
      </c>
      <c r="N422" s="207" t="s">
        <v>47</v>
      </c>
      <c r="O422" s="81"/>
      <c r="P422" s="208">
        <f>O422*H422</f>
        <v>0</v>
      </c>
      <c r="Q422" s="208">
        <v>0.0146</v>
      </c>
      <c r="R422" s="208">
        <f>Q422*H422</f>
        <v>0.0292</v>
      </c>
      <c r="S422" s="208">
        <v>0</v>
      </c>
      <c r="T422" s="209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10" t="s">
        <v>224</v>
      </c>
      <c r="AT422" s="210" t="s">
        <v>145</v>
      </c>
      <c r="AU422" s="210" t="s">
        <v>86</v>
      </c>
      <c r="AY422" s="14" t="s">
        <v>143</v>
      </c>
      <c r="BE422" s="211">
        <f>IF(N422="základní",J422,0)</f>
        <v>0</v>
      </c>
      <c r="BF422" s="211">
        <f>IF(N422="snížená",J422,0)</f>
        <v>0</v>
      </c>
      <c r="BG422" s="211">
        <f>IF(N422="zákl. přenesená",J422,0)</f>
        <v>0</v>
      </c>
      <c r="BH422" s="211">
        <f>IF(N422="sníž. přenesená",J422,0)</f>
        <v>0</v>
      </c>
      <c r="BI422" s="211">
        <f>IF(N422="nulová",J422,0)</f>
        <v>0</v>
      </c>
      <c r="BJ422" s="14" t="s">
        <v>84</v>
      </c>
      <c r="BK422" s="211">
        <f>ROUND(I422*H422,2)</f>
        <v>0</v>
      </c>
      <c r="BL422" s="14" t="s">
        <v>224</v>
      </c>
      <c r="BM422" s="210" t="s">
        <v>933</v>
      </c>
    </row>
    <row r="423" s="2" customFormat="1">
      <c r="A423" s="35"/>
      <c r="B423" s="36"/>
      <c r="C423" s="37"/>
      <c r="D423" s="212" t="s">
        <v>151</v>
      </c>
      <c r="E423" s="37"/>
      <c r="F423" s="213" t="s">
        <v>934</v>
      </c>
      <c r="G423" s="37"/>
      <c r="H423" s="37"/>
      <c r="I423" s="214"/>
      <c r="J423" s="37"/>
      <c r="K423" s="37"/>
      <c r="L423" s="41"/>
      <c r="M423" s="215"/>
      <c r="N423" s="216"/>
      <c r="O423" s="81"/>
      <c r="P423" s="81"/>
      <c r="Q423" s="81"/>
      <c r="R423" s="81"/>
      <c r="S423" s="81"/>
      <c r="T423" s="82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4" t="s">
        <v>151</v>
      </c>
      <c r="AU423" s="14" t="s">
        <v>86</v>
      </c>
    </row>
    <row r="424" s="2" customFormat="1" ht="37.8" customHeight="1">
      <c r="A424" s="35"/>
      <c r="B424" s="36"/>
      <c r="C424" s="198" t="s">
        <v>935</v>
      </c>
      <c r="D424" s="198" t="s">
        <v>145</v>
      </c>
      <c r="E424" s="199" t="s">
        <v>936</v>
      </c>
      <c r="F424" s="200" t="s">
        <v>937</v>
      </c>
      <c r="G424" s="201" t="s">
        <v>677</v>
      </c>
      <c r="H424" s="202">
        <v>1</v>
      </c>
      <c r="I424" s="203"/>
      <c r="J424" s="204">
        <f>ROUND(I424*H424,2)</f>
        <v>0</v>
      </c>
      <c r="K424" s="205"/>
      <c r="L424" s="41"/>
      <c r="M424" s="206" t="s">
        <v>19</v>
      </c>
      <c r="N424" s="207" t="s">
        <v>47</v>
      </c>
      <c r="O424" s="81"/>
      <c r="P424" s="208">
        <f>O424*H424</f>
        <v>0</v>
      </c>
      <c r="Q424" s="208">
        <v>0</v>
      </c>
      <c r="R424" s="208">
        <f>Q424*H424</f>
        <v>0</v>
      </c>
      <c r="S424" s="208">
        <v>0</v>
      </c>
      <c r="T424" s="209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10" t="s">
        <v>224</v>
      </c>
      <c r="AT424" s="210" t="s">
        <v>145</v>
      </c>
      <c r="AU424" s="210" t="s">
        <v>86</v>
      </c>
      <c r="AY424" s="14" t="s">
        <v>143</v>
      </c>
      <c r="BE424" s="211">
        <f>IF(N424="základní",J424,0)</f>
        <v>0</v>
      </c>
      <c r="BF424" s="211">
        <f>IF(N424="snížená",J424,0)</f>
        <v>0</v>
      </c>
      <c r="BG424" s="211">
        <f>IF(N424="zákl. přenesená",J424,0)</f>
        <v>0</v>
      </c>
      <c r="BH424" s="211">
        <f>IF(N424="sníž. přenesená",J424,0)</f>
        <v>0</v>
      </c>
      <c r="BI424" s="211">
        <f>IF(N424="nulová",J424,0)</f>
        <v>0</v>
      </c>
      <c r="BJ424" s="14" t="s">
        <v>84</v>
      </c>
      <c r="BK424" s="211">
        <f>ROUND(I424*H424,2)</f>
        <v>0</v>
      </c>
      <c r="BL424" s="14" t="s">
        <v>224</v>
      </c>
      <c r="BM424" s="210" t="s">
        <v>938</v>
      </c>
    </row>
    <row r="425" s="2" customFormat="1">
      <c r="A425" s="35"/>
      <c r="B425" s="36"/>
      <c r="C425" s="37"/>
      <c r="D425" s="212" t="s">
        <v>151</v>
      </c>
      <c r="E425" s="37"/>
      <c r="F425" s="213" t="s">
        <v>939</v>
      </c>
      <c r="G425" s="37"/>
      <c r="H425" s="37"/>
      <c r="I425" s="214"/>
      <c r="J425" s="37"/>
      <c r="K425" s="37"/>
      <c r="L425" s="41"/>
      <c r="M425" s="215"/>
      <c r="N425" s="216"/>
      <c r="O425" s="81"/>
      <c r="P425" s="81"/>
      <c r="Q425" s="81"/>
      <c r="R425" s="81"/>
      <c r="S425" s="81"/>
      <c r="T425" s="82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4" t="s">
        <v>151</v>
      </c>
      <c r="AU425" s="14" t="s">
        <v>86</v>
      </c>
    </row>
    <row r="426" s="2" customFormat="1" ht="24.15" customHeight="1">
      <c r="A426" s="35"/>
      <c r="B426" s="36"/>
      <c r="C426" s="198" t="s">
        <v>940</v>
      </c>
      <c r="D426" s="198" t="s">
        <v>145</v>
      </c>
      <c r="E426" s="199" t="s">
        <v>941</v>
      </c>
      <c r="F426" s="200" t="s">
        <v>942</v>
      </c>
      <c r="G426" s="201" t="s">
        <v>677</v>
      </c>
      <c r="H426" s="202">
        <v>1</v>
      </c>
      <c r="I426" s="203"/>
      <c r="J426" s="204">
        <f>ROUND(I426*H426,2)</f>
        <v>0</v>
      </c>
      <c r="K426" s="205"/>
      <c r="L426" s="41"/>
      <c r="M426" s="206" t="s">
        <v>19</v>
      </c>
      <c r="N426" s="207" t="s">
        <v>47</v>
      </c>
      <c r="O426" s="81"/>
      <c r="P426" s="208">
        <f>O426*H426</f>
        <v>0</v>
      </c>
      <c r="Q426" s="208">
        <v>0</v>
      </c>
      <c r="R426" s="208">
        <f>Q426*H426</f>
        <v>0</v>
      </c>
      <c r="S426" s="208">
        <v>0</v>
      </c>
      <c r="T426" s="209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10" t="s">
        <v>224</v>
      </c>
      <c r="AT426" s="210" t="s">
        <v>145</v>
      </c>
      <c r="AU426" s="210" t="s">
        <v>86</v>
      </c>
      <c r="AY426" s="14" t="s">
        <v>143</v>
      </c>
      <c r="BE426" s="211">
        <f>IF(N426="základní",J426,0)</f>
        <v>0</v>
      </c>
      <c r="BF426" s="211">
        <f>IF(N426="snížená",J426,0)</f>
        <v>0</v>
      </c>
      <c r="BG426" s="211">
        <f>IF(N426="zákl. přenesená",J426,0)</f>
        <v>0</v>
      </c>
      <c r="BH426" s="211">
        <f>IF(N426="sníž. přenesená",J426,0)</f>
        <v>0</v>
      </c>
      <c r="BI426" s="211">
        <f>IF(N426="nulová",J426,0)</f>
        <v>0</v>
      </c>
      <c r="BJ426" s="14" t="s">
        <v>84</v>
      </c>
      <c r="BK426" s="211">
        <f>ROUND(I426*H426,2)</f>
        <v>0</v>
      </c>
      <c r="BL426" s="14" t="s">
        <v>224</v>
      </c>
      <c r="BM426" s="210" t="s">
        <v>943</v>
      </c>
    </row>
    <row r="427" s="2" customFormat="1">
      <c r="A427" s="35"/>
      <c r="B427" s="36"/>
      <c r="C427" s="37"/>
      <c r="D427" s="212" t="s">
        <v>151</v>
      </c>
      <c r="E427" s="37"/>
      <c r="F427" s="213" t="s">
        <v>944</v>
      </c>
      <c r="G427" s="37"/>
      <c r="H427" s="37"/>
      <c r="I427" s="214"/>
      <c r="J427" s="37"/>
      <c r="K427" s="37"/>
      <c r="L427" s="41"/>
      <c r="M427" s="215"/>
      <c r="N427" s="216"/>
      <c r="O427" s="81"/>
      <c r="P427" s="81"/>
      <c r="Q427" s="81"/>
      <c r="R427" s="81"/>
      <c r="S427" s="81"/>
      <c r="T427" s="82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4" t="s">
        <v>151</v>
      </c>
      <c r="AU427" s="14" t="s">
        <v>86</v>
      </c>
    </row>
    <row r="428" s="2" customFormat="1" ht="49.05" customHeight="1">
      <c r="A428" s="35"/>
      <c r="B428" s="36"/>
      <c r="C428" s="198" t="s">
        <v>945</v>
      </c>
      <c r="D428" s="198" t="s">
        <v>145</v>
      </c>
      <c r="E428" s="199" t="s">
        <v>946</v>
      </c>
      <c r="F428" s="200" t="s">
        <v>947</v>
      </c>
      <c r="G428" s="201" t="s">
        <v>170</v>
      </c>
      <c r="H428" s="202">
        <v>0.029000000000000001</v>
      </c>
      <c r="I428" s="203"/>
      <c r="J428" s="204">
        <f>ROUND(I428*H428,2)</f>
        <v>0</v>
      </c>
      <c r="K428" s="205"/>
      <c r="L428" s="41"/>
      <c r="M428" s="206" t="s">
        <v>19</v>
      </c>
      <c r="N428" s="207" t="s">
        <v>47</v>
      </c>
      <c r="O428" s="81"/>
      <c r="P428" s="208">
        <f>O428*H428</f>
        <v>0</v>
      </c>
      <c r="Q428" s="208">
        <v>0</v>
      </c>
      <c r="R428" s="208">
        <f>Q428*H428</f>
        <v>0</v>
      </c>
      <c r="S428" s="208">
        <v>0</v>
      </c>
      <c r="T428" s="20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10" t="s">
        <v>224</v>
      </c>
      <c r="AT428" s="210" t="s">
        <v>145</v>
      </c>
      <c r="AU428" s="210" t="s">
        <v>86</v>
      </c>
      <c r="AY428" s="14" t="s">
        <v>143</v>
      </c>
      <c r="BE428" s="211">
        <f>IF(N428="základní",J428,0)</f>
        <v>0</v>
      </c>
      <c r="BF428" s="211">
        <f>IF(N428="snížená",J428,0)</f>
        <v>0</v>
      </c>
      <c r="BG428" s="211">
        <f>IF(N428="zákl. přenesená",J428,0)</f>
        <v>0</v>
      </c>
      <c r="BH428" s="211">
        <f>IF(N428="sníž. přenesená",J428,0)</f>
        <v>0</v>
      </c>
      <c r="BI428" s="211">
        <f>IF(N428="nulová",J428,0)</f>
        <v>0</v>
      </c>
      <c r="BJ428" s="14" t="s">
        <v>84</v>
      </c>
      <c r="BK428" s="211">
        <f>ROUND(I428*H428,2)</f>
        <v>0</v>
      </c>
      <c r="BL428" s="14" t="s">
        <v>224</v>
      </c>
      <c r="BM428" s="210" t="s">
        <v>948</v>
      </c>
    </row>
    <row r="429" s="2" customFormat="1">
      <c r="A429" s="35"/>
      <c r="B429" s="36"/>
      <c r="C429" s="37"/>
      <c r="D429" s="212" t="s">
        <v>151</v>
      </c>
      <c r="E429" s="37"/>
      <c r="F429" s="213" t="s">
        <v>949</v>
      </c>
      <c r="G429" s="37"/>
      <c r="H429" s="37"/>
      <c r="I429" s="214"/>
      <c r="J429" s="37"/>
      <c r="K429" s="37"/>
      <c r="L429" s="41"/>
      <c r="M429" s="215"/>
      <c r="N429" s="216"/>
      <c r="O429" s="81"/>
      <c r="P429" s="81"/>
      <c r="Q429" s="81"/>
      <c r="R429" s="81"/>
      <c r="S429" s="81"/>
      <c r="T429" s="82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4" t="s">
        <v>151</v>
      </c>
      <c r="AU429" s="14" t="s">
        <v>86</v>
      </c>
    </row>
    <row r="430" s="12" customFormat="1" ht="22.8" customHeight="1">
      <c r="A430" s="12"/>
      <c r="B430" s="182"/>
      <c r="C430" s="183"/>
      <c r="D430" s="184" t="s">
        <v>75</v>
      </c>
      <c r="E430" s="196" t="s">
        <v>950</v>
      </c>
      <c r="F430" s="196" t="s">
        <v>951</v>
      </c>
      <c r="G430" s="183"/>
      <c r="H430" s="183"/>
      <c r="I430" s="186"/>
      <c r="J430" s="197">
        <f>BK430</f>
        <v>0</v>
      </c>
      <c r="K430" s="183"/>
      <c r="L430" s="188"/>
      <c r="M430" s="189"/>
      <c r="N430" s="190"/>
      <c r="O430" s="190"/>
      <c r="P430" s="191">
        <f>P431</f>
        <v>0</v>
      </c>
      <c r="Q430" s="190"/>
      <c r="R430" s="191">
        <f>R431</f>
        <v>0</v>
      </c>
      <c r="S430" s="190"/>
      <c r="T430" s="192">
        <f>T431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193" t="s">
        <v>86</v>
      </c>
      <c r="AT430" s="194" t="s">
        <v>75</v>
      </c>
      <c r="AU430" s="194" t="s">
        <v>84</v>
      </c>
      <c r="AY430" s="193" t="s">
        <v>143</v>
      </c>
      <c r="BK430" s="195">
        <f>BK431</f>
        <v>0</v>
      </c>
    </row>
    <row r="431" s="2" customFormat="1" ht="16.5" customHeight="1">
      <c r="A431" s="35"/>
      <c r="B431" s="36"/>
      <c r="C431" s="198" t="s">
        <v>952</v>
      </c>
      <c r="D431" s="198" t="s">
        <v>145</v>
      </c>
      <c r="E431" s="199" t="s">
        <v>953</v>
      </c>
      <c r="F431" s="200" t="s">
        <v>954</v>
      </c>
      <c r="G431" s="201" t="s">
        <v>677</v>
      </c>
      <c r="H431" s="202">
        <v>1</v>
      </c>
      <c r="I431" s="203"/>
      <c r="J431" s="204">
        <f>ROUND(I431*H431,2)</f>
        <v>0</v>
      </c>
      <c r="K431" s="205"/>
      <c r="L431" s="41"/>
      <c r="M431" s="206" t="s">
        <v>19</v>
      </c>
      <c r="N431" s="207" t="s">
        <v>47</v>
      </c>
      <c r="O431" s="81"/>
      <c r="P431" s="208">
        <f>O431*H431</f>
        <v>0</v>
      </c>
      <c r="Q431" s="208">
        <v>0</v>
      </c>
      <c r="R431" s="208">
        <f>Q431*H431</f>
        <v>0</v>
      </c>
      <c r="S431" s="208">
        <v>0</v>
      </c>
      <c r="T431" s="209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10" t="s">
        <v>224</v>
      </c>
      <c r="AT431" s="210" t="s">
        <v>145</v>
      </c>
      <c r="AU431" s="210" t="s">
        <v>86</v>
      </c>
      <c r="AY431" s="14" t="s">
        <v>143</v>
      </c>
      <c r="BE431" s="211">
        <f>IF(N431="základní",J431,0)</f>
        <v>0</v>
      </c>
      <c r="BF431" s="211">
        <f>IF(N431="snížená",J431,0)</f>
        <v>0</v>
      </c>
      <c r="BG431" s="211">
        <f>IF(N431="zákl. přenesená",J431,0)</f>
        <v>0</v>
      </c>
      <c r="BH431" s="211">
        <f>IF(N431="sníž. přenesená",J431,0)</f>
        <v>0</v>
      </c>
      <c r="BI431" s="211">
        <f>IF(N431="nulová",J431,0)</f>
        <v>0</v>
      </c>
      <c r="BJ431" s="14" t="s">
        <v>84</v>
      </c>
      <c r="BK431" s="211">
        <f>ROUND(I431*H431,2)</f>
        <v>0</v>
      </c>
      <c r="BL431" s="14" t="s">
        <v>224</v>
      </c>
      <c r="BM431" s="210" t="s">
        <v>955</v>
      </c>
    </row>
    <row r="432" s="12" customFormat="1" ht="22.8" customHeight="1">
      <c r="A432" s="12"/>
      <c r="B432" s="182"/>
      <c r="C432" s="183"/>
      <c r="D432" s="184" t="s">
        <v>75</v>
      </c>
      <c r="E432" s="196" t="s">
        <v>956</v>
      </c>
      <c r="F432" s="196" t="s">
        <v>957</v>
      </c>
      <c r="G432" s="183"/>
      <c r="H432" s="183"/>
      <c r="I432" s="186"/>
      <c r="J432" s="197">
        <f>BK432</f>
        <v>0</v>
      </c>
      <c r="K432" s="183"/>
      <c r="L432" s="188"/>
      <c r="M432" s="189"/>
      <c r="N432" s="190"/>
      <c r="O432" s="190"/>
      <c r="P432" s="191">
        <f>SUM(P433:P441)</f>
        <v>0</v>
      </c>
      <c r="Q432" s="190"/>
      <c r="R432" s="191">
        <f>SUM(R433:R441)</f>
        <v>0.015812</v>
      </c>
      <c r="S432" s="190"/>
      <c r="T432" s="192">
        <f>SUM(T433:T441)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193" t="s">
        <v>86</v>
      </c>
      <c r="AT432" s="194" t="s">
        <v>75</v>
      </c>
      <c r="AU432" s="194" t="s">
        <v>84</v>
      </c>
      <c r="AY432" s="193" t="s">
        <v>143</v>
      </c>
      <c r="BK432" s="195">
        <f>SUM(BK433:BK441)</f>
        <v>0</v>
      </c>
    </row>
    <row r="433" s="2" customFormat="1" ht="37.8" customHeight="1">
      <c r="A433" s="35"/>
      <c r="B433" s="36"/>
      <c r="C433" s="198" t="s">
        <v>958</v>
      </c>
      <c r="D433" s="198" t="s">
        <v>145</v>
      </c>
      <c r="E433" s="199" t="s">
        <v>959</v>
      </c>
      <c r="F433" s="200" t="s">
        <v>960</v>
      </c>
      <c r="G433" s="201" t="s">
        <v>268</v>
      </c>
      <c r="H433" s="202">
        <v>2</v>
      </c>
      <c r="I433" s="203"/>
      <c r="J433" s="204">
        <f>ROUND(I433*H433,2)</f>
        <v>0</v>
      </c>
      <c r="K433" s="205"/>
      <c r="L433" s="41"/>
      <c r="M433" s="206" t="s">
        <v>19</v>
      </c>
      <c r="N433" s="207" t="s">
        <v>47</v>
      </c>
      <c r="O433" s="81"/>
      <c r="P433" s="208">
        <f>O433*H433</f>
        <v>0</v>
      </c>
      <c r="Q433" s="208">
        <v>0</v>
      </c>
      <c r="R433" s="208">
        <f>Q433*H433</f>
        <v>0</v>
      </c>
      <c r="S433" s="208">
        <v>0</v>
      </c>
      <c r="T433" s="209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10" t="s">
        <v>224</v>
      </c>
      <c r="AT433" s="210" t="s">
        <v>145</v>
      </c>
      <c r="AU433" s="210" t="s">
        <v>86</v>
      </c>
      <c r="AY433" s="14" t="s">
        <v>143</v>
      </c>
      <c r="BE433" s="211">
        <f>IF(N433="základní",J433,0)</f>
        <v>0</v>
      </c>
      <c r="BF433" s="211">
        <f>IF(N433="snížená",J433,0)</f>
        <v>0</v>
      </c>
      <c r="BG433" s="211">
        <f>IF(N433="zákl. přenesená",J433,0)</f>
        <v>0</v>
      </c>
      <c r="BH433" s="211">
        <f>IF(N433="sníž. přenesená",J433,0)</f>
        <v>0</v>
      </c>
      <c r="BI433" s="211">
        <f>IF(N433="nulová",J433,0)</f>
        <v>0</v>
      </c>
      <c r="BJ433" s="14" t="s">
        <v>84</v>
      </c>
      <c r="BK433" s="211">
        <f>ROUND(I433*H433,2)</f>
        <v>0</v>
      </c>
      <c r="BL433" s="14" t="s">
        <v>224</v>
      </c>
      <c r="BM433" s="210" t="s">
        <v>961</v>
      </c>
    </row>
    <row r="434" s="2" customFormat="1">
      <c r="A434" s="35"/>
      <c r="B434" s="36"/>
      <c r="C434" s="37"/>
      <c r="D434" s="212" t="s">
        <v>151</v>
      </c>
      <c r="E434" s="37"/>
      <c r="F434" s="213" t="s">
        <v>962</v>
      </c>
      <c r="G434" s="37"/>
      <c r="H434" s="37"/>
      <c r="I434" s="214"/>
      <c r="J434" s="37"/>
      <c r="K434" s="37"/>
      <c r="L434" s="41"/>
      <c r="M434" s="215"/>
      <c r="N434" s="216"/>
      <c r="O434" s="81"/>
      <c r="P434" s="81"/>
      <c r="Q434" s="81"/>
      <c r="R434" s="81"/>
      <c r="S434" s="81"/>
      <c r="T434" s="82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4" t="s">
        <v>151</v>
      </c>
      <c r="AU434" s="14" t="s">
        <v>86</v>
      </c>
    </row>
    <row r="435" s="2" customFormat="1" ht="24.15" customHeight="1">
      <c r="A435" s="35"/>
      <c r="B435" s="36"/>
      <c r="C435" s="217" t="s">
        <v>963</v>
      </c>
      <c r="D435" s="217" t="s">
        <v>184</v>
      </c>
      <c r="E435" s="218" t="s">
        <v>964</v>
      </c>
      <c r="F435" s="219" t="s">
        <v>965</v>
      </c>
      <c r="G435" s="220" t="s">
        <v>268</v>
      </c>
      <c r="H435" s="221">
        <v>2</v>
      </c>
      <c r="I435" s="222"/>
      <c r="J435" s="223">
        <f>ROUND(I435*H435,2)</f>
        <v>0</v>
      </c>
      <c r="K435" s="224"/>
      <c r="L435" s="225"/>
      <c r="M435" s="226" t="s">
        <v>19</v>
      </c>
      <c r="N435" s="227" t="s">
        <v>47</v>
      </c>
      <c r="O435" s="81"/>
      <c r="P435" s="208">
        <f>O435*H435</f>
        <v>0</v>
      </c>
      <c r="Q435" s="208">
        <v>0.0025000000000000001</v>
      </c>
      <c r="R435" s="208">
        <f>Q435*H435</f>
        <v>0.0050000000000000001</v>
      </c>
      <c r="S435" s="208">
        <v>0</v>
      </c>
      <c r="T435" s="209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10" t="s">
        <v>300</v>
      </c>
      <c r="AT435" s="210" t="s">
        <v>184</v>
      </c>
      <c r="AU435" s="210" t="s">
        <v>86</v>
      </c>
      <c r="AY435" s="14" t="s">
        <v>143</v>
      </c>
      <c r="BE435" s="211">
        <f>IF(N435="základní",J435,0)</f>
        <v>0</v>
      </c>
      <c r="BF435" s="211">
        <f>IF(N435="snížená",J435,0)</f>
        <v>0</v>
      </c>
      <c r="BG435" s="211">
        <f>IF(N435="zákl. přenesená",J435,0)</f>
        <v>0</v>
      </c>
      <c r="BH435" s="211">
        <f>IF(N435="sníž. přenesená",J435,0)</f>
        <v>0</v>
      </c>
      <c r="BI435" s="211">
        <f>IF(N435="nulová",J435,0)</f>
        <v>0</v>
      </c>
      <c r="BJ435" s="14" t="s">
        <v>84</v>
      </c>
      <c r="BK435" s="211">
        <f>ROUND(I435*H435,2)</f>
        <v>0</v>
      </c>
      <c r="BL435" s="14" t="s">
        <v>224</v>
      </c>
      <c r="BM435" s="210" t="s">
        <v>966</v>
      </c>
    </row>
    <row r="436" s="2" customFormat="1" ht="44.25" customHeight="1">
      <c r="A436" s="35"/>
      <c r="B436" s="36"/>
      <c r="C436" s="198" t="s">
        <v>967</v>
      </c>
      <c r="D436" s="198" t="s">
        <v>145</v>
      </c>
      <c r="E436" s="199" t="s">
        <v>968</v>
      </c>
      <c r="F436" s="200" t="s">
        <v>969</v>
      </c>
      <c r="G436" s="201" t="s">
        <v>342</v>
      </c>
      <c r="H436" s="202">
        <v>1.3999999999999999</v>
      </c>
      <c r="I436" s="203"/>
      <c r="J436" s="204">
        <f>ROUND(I436*H436,2)</f>
        <v>0</v>
      </c>
      <c r="K436" s="205"/>
      <c r="L436" s="41"/>
      <c r="M436" s="206" t="s">
        <v>19</v>
      </c>
      <c r="N436" s="207" t="s">
        <v>47</v>
      </c>
      <c r="O436" s="81"/>
      <c r="P436" s="208">
        <f>O436*H436</f>
        <v>0</v>
      </c>
      <c r="Q436" s="208">
        <v>0</v>
      </c>
      <c r="R436" s="208">
        <f>Q436*H436</f>
        <v>0</v>
      </c>
      <c r="S436" s="208">
        <v>0</v>
      </c>
      <c r="T436" s="209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10" t="s">
        <v>224</v>
      </c>
      <c r="AT436" s="210" t="s">
        <v>145</v>
      </c>
      <c r="AU436" s="210" t="s">
        <v>86</v>
      </c>
      <c r="AY436" s="14" t="s">
        <v>143</v>
      </c>
      <c r="BE436" s="211">
        <f>IF(N436="základní",J436,0)</f>
        <v>0</v>
      </c>
      <c r="BF436" s="211">
        <f>IF(N436="snížená",J436,0)</f>
        <v>0</v>
      </c>
      <c r="BG436" s="211">
        <f>IF(N436="zákl. přenesená",J436,0)</f>
        <v>0</v>
      </c>
      <c r="BH436" s="211">
        <f>IF(N436="sníž. přenesená",J436,0)</f>
        <v>0</v>
      </c>
      <c r="BI436" s="211">
        <f>IF(N436="nulová",J436,0)</f>
        <v>0</v>
      </c>
      <c r="BJ436" s="14" t="s">
        <v>84</v>
      </c>
      <c r="BK436" s="211">
        <f>ROUND(I436*H436,2)</f>
        <v>0</v>
      </c>
      <c r="BL436" s="14" t="s">
        <v>224</v>
      </c>
      <c r="BM436" s="210" t="s">
        <v>970</v>
      </c>
    </row>
    <row r="437" s="2" customFormat="1">
      <c r="A437" s="35"/>
      <c r="B437" s="36"/>
      <c r="C437" s="37"/>
      <c r="D437" s="212" t="s">
        <v>151</v>
      </c>
      <c r="E437" s="37"/>
      <c r="F437" s="213" t="s">
        <v>971</v>
      </c>
      <c r="G437" s="37"/>
      <c r="H437" s="37"/>
      <c r="I437" s="214"/>
      <c r="J437" s="37"/>
      <c r="K437" s="37"/>
      <c r="L437" s="41"/>
      <c r="M437" s="215"/>
      <c r="N437" s="216"/>
      <c r="O437" s="81"/>
      <c r="P437" s="81"/>
      <c r="Q437" s="81"/>
      <c r="R437" s="81"/>
      <c r="S437" s="81"/>
      <c r="T437" s="82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4" t="s">
        <v>151</v>
      </c>
      <c r="AU437" s="14" t="s">
        <v>86</v>
      </c>
    </row>
    <row r="438" s="2" customFormat="1" ht="33" customHeight="1">
      <c r="A438" s="35"/>
      <c r="B438" s="36"/>
      <c r="C438" s="217" t="s">
        <v>972</v>
      </c>
      <c r="D438" s="217" t="s">
        <v>184</v>
      </c>
      <c r="E438" s="218" t="s">
        <v>973</v>
      </c>
      <c r="F438" s="219" t="s">
        <v>974</v>
      </c>
      <c r="G438" s="220" t="s">
        <v>342</v>
      </c>
      <c r="H438" s="221">
        <v>1.6799999999999999</v>
      </c>
      <c r="I438" s="222"/>
      <c r="J438" s="223">
        <f>ROUND(I438*H438,2)</f>
        <v>0</v>
      </c>
      <c r="K438" s="224"/>
      <c r="L438" s="225"/>
      <c r="M438" s="226" t="s">
        <v>19</v>
      </c>
      <c r="N438" s="227" t="s">
        <v>47</v>
      </c>
      <c r="O438" s="81"/>
      <c r="P438" s="208">
        <f>O438*H438</f>
        <v>0</v>
      </c>
      <c r="Q438" s="208">
        <v>0.0058999999999999999</v>
      </c>
      <c r="R438" s="208">
        <f>Q438*H438</f>
        <v>0.0099119999999999989</v>
      </c>
      <c r="S438" s="208">
        <v>0</v>
      </c>
      <c r="T438" s="209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10" t="s">
        <v>300</v>
      </c>
      <c r="AT438" s="210" t="s">
        <v>184</v>
      </c>
      <c r="AU438" s="210" t="s">
        <v>86</v>
      </c>
      <c r="AY438" s="14" t="s">
        <v>143</v>
      </c>
      <c r="BE438" s="211">
        <f>IF(N438="základní",J438,0)</f>
        <v>0</v>
      </c>
      <c r="BF438" s="211">
        <f>IF(N438="snížená",J438,0)</f>
        <v>0</v>
      </c>
      <c r="BG438" s="211">
        <f>IF(N438="zákl. přenesená",J438,0)</f>
        <v>0</v>
      </c>
      <c r="BH438" s="211">
        <f>IF(N438="sníž. přenesená",J438,0)</f>
        <v>0</v>
      </c>
      <c r="BI438" s="211">
        <f>IF(N438="nulová",J438,0)</f>
        <v>0</v>
      </c>
      <c r="BJ438" s="14" t="s">
        <v>84</v>
      </c>
      <c r="BK438" s="211">
        <f>ROUND(I438*H438,2)</f>
        <v>0</v>
      </c>
      <c r="BL438" s="14" t="s">
        <v>224</v>
      </c>
      <c r="BM438" s="210" t="s">
        <v>975</v>
      </c>
    </row>
    <row r="439" s="2" customFormat="1" ht="16.5" customHeight="1">
      <c r="A439" s="35"/>
      <c r="B439" s="36"/>
      <c r="C439" s="198" t="s">
        <v>976</v>
      </c>
      <c r="D439" s="198" t="s">
        <v>145</v>
      </c>
      <c r="E439" s="199" t="s">
        <v>977</v>
      </c>
      <c r="F439" s="200" t="s">
        <v>978</v>
      </c>
      <c r="G439" s="201" t="s">
        <v>677</v>
      </c>
      <c r="H439" s="202">
        <v>1</v>
      </c>
      <c r="I439" s="203"/>
      <c r="J439" s="204">
        <f>ROUND(I439*H439,2)</f>
        <v>0</v>
      </c>
      <c r="K439" s="205"/>
      <c r="L439" s="41"/>
      <c r="M439" s="206" t="s">
        <v>19</v>
      </c>
      <c r="N439" s="207" t="s">
        <v>47</v>
      </c>
      <c r="O439" s="81"/>
      <c r="P439" s="208">
        <f>O439*H439</f>
        <v>0</v>
      </c>
      <c r="Q439" s="208">
        <v>0.00089999999999999998</v>
      </c>
      <c r="R439" s="208">
        <f>Q439*H439</f>
        <v>0.00089999999999999998</v>
      </c>
      <c r="S439" s="208">
        <v>0</v>
      </c>
      <c r="T439" s="209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10" t="s">
        <v>224</v>
      </c>
      <c r="AT439" s="210" t="s">
        <v>145</v>
      </c>
      <c r="AU439" s="210" t="s">
        <v>86</v>
      </c>
      <c r="AY439" s="14" t="s">
        <v>143</v>
      </c>
      <c r="BE439" s="211">
        <f>IF(N439="základní",J439,0)</f>
        <v>0</v>
      </c>
      <c r="BF439" s="211">
        <f>IF(N439="snížená",J439,0)</f>
        <v>0</v>
      </c>
      <c r="BG439" s="211">
        <f>IF(N439="zákl. přenesená",J439,0)</f>
        <v>0</v>
      </c>
      <c r="BH439" s="211">
        <f>IF(N439="sníž. přenesená",J439,0)</f>
        <v>0</v>
      </c>
      <c r="BI439" s="211">
        <f>IF(N439="nulová",J439,0)</f>
        <v>0</v>
      </c>
      <c r="BJ439" s="14" t="s">
        <v>84</v>
      </c>
      <c r="BK439" s="211">
        <f>ROUND(I439*H439,2)</f>
        <v>0</v>
      </c>
      <c r="BL439" s="14" t="s">
        <v>224</v>
      </c>
      <c r="BM439" s="210" t="s">
        <v>979</v>
      </c>
    </row>
    <row r="440" s="2" customFormat="1" ht="49.05" customHeight="1">
      <c r="A440" s="35"/>
      <c r="B440" s="36"/>
      <c r="C440" s="198" t="s">
        <v>980</v>
      </c>
      <c r="D440" s="198" t="s">
        <v>145</v>
      </c>
      <c r="E440" s="199" t="s">
        <v>981</v>
      </c>
      <c r="F440" s="200" t="s">
        <v>982</v>
      </c>
      <c r="G440" s="201" t="s">
        <v>170</v>
      </c>
      <c r="H440" s="202">
        <v>0.016</v>
      </c>
      <c r="I440" s="203"/>
      <c r="J440" s="204">
        <f>ROUND(I440*H440,2)</f>
        <v>0</v>
      </c>
      <c r="K440" s="205"/>
      <c r="L440" s="41"/>
      <c r="M440" s="206" t="s">
        <v>19</v>
      </c>
      <c r="N440" s="207" t="s">
        <v>47</v>
      </c>
      <c r="O440" s="81"/>
      <c r="P440" s="208">
        <f>O440*H440</f>
        <v>0</v>
      </c>
      <c r="Q440" s="208">
        <v>0</v>
      </c>
      <c r="R440" s="208">
        <f>Q440*H440</f>
        <v>0</v>
      </c>
      <c r="S440" s="208">
        <v>0</v>
      </c>
      <c r="T440" s="209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10" t="s">
        <v>224</v>
      </c>
      <c r="AT440" s="210" t="s">
        <v>145</v>
      </c>
      <c r="AU440" s="210" t="s">
        <v>86</v>
      </c>
      <c r="AY440" s="14" t="s">
        <v>143</v>
      </c>
      <c r="BE440" s="211">
        <f>IF(N440="základní",J440,0)</f>
        <v>0</v>
      </c>
      <c r="BF440" s="211">
        <f>IF(N440="snížená",J440,0)</f>
        <v>0</v>
      </c>
      <c r="BG440" s="211">
        <f>IF(N440="zákl. přenesená",J440,0)</f>
        <v>0</v>
      </c>
      <c r="BH440" s="211">
        <f>IF(N440="sníž. přenesená",J440,0)</f>
        <v>0</v>
      </c>
      <c r="BI440" s="211">
        <f>IF(N440="nulová",J440,0)</f>
        <v>0</v>
      </c>
      <c r="BJ440" s="14" t="s">
        <v>84</v>
      </c>
      <c r="BK440" s="211">
        <f>ROUND(I440*H440,2)</f>
        <v>0</v>
      </c>
      <c r="BL440" s="14" t="s">
        <v>224</v>
      </c>
      <c r="BM440" s="210" t="s">
        <v>983</v>
      </c>
    </row>
    <row r="441" s="2" customFormat="1">
      <c r="A441" s="35"/>
      <c r="B441" s="36"/>
      <c r="C441" s="37"/>
      <c r="D441" s="212" t="s">
        <v>151</v>
      </c>
      <c r="E441" s="37"/>
      <c r="F441" s="213" t="s">
        <v>984</v>
      </c>
      <c r="G441" s="37"/>
      <c r="H441" s="37"/>
      <c r="I441" s="214"/>
      <c r="J441" s="37"/>
      <c r="K441" s="37"/>
      <c r="L441" s="41"/>
      <c r="M441" s="215"/>
      <c r="N441" s="216"/>
      <c r="O441" s="81"/>
      <c r="P441" s="81"/>
      <c r="Q441" s="81"/>
      <c r="R441" s="81"/>
      <c r="S441" s="81"/>
      <c r="T441" s="82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4" t="s">
        <v>151</v>
      </c>
      <c r="AU441" s="14" t="s">
        <v>86</v>
      </c>
    </row>
    <row r="442" s="12" customFormat="1" ht="22.8" customHeight="1">
      <c r="A442" s="12"/>
      <c r="B442" s="182"/>
      <c r="C442" s="183"/>
      <c r="D442" s="184" t="s">
        <v>75</v>
      </c>
      <c r="E442" s="196" t="s">
        <v>985</v>
      </c>
      <c r="F442" s="196" t="s">
        <v>986</v>
      </c>
      <c r="G442" s="183"/>
      <c r="H442" s="183"/>
      <c r="I442" s="186"/>
      <c r="J442" s="197">
        <f>BK442</f>
        <v>0</v>
      </c>
      <c r="K442" s="183"/>
      <c r="L442" s="188"/>
      <c r="M442" s="189"/>
      <c r="N442" s="190"/>
      <c r="O442" s="190"/>
      <c r="P442" s="191">
        <f>SUM(P443:P458)</f>
        <v>0</v>
      </c>
      <c r="Q442" s="190"/>
      <c r="R442" s="191">
        <f>SUM(R443:R458)</f>
        <v>0.74325410000000003</v>
      </c>
      <c r="S442" s="190"/>
      <c r="T442" s="192">
        <f>SUM(T443:T458)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193" t="s">
        <v>86</v>
      </c>
      <c r="AT442" s="194" t="s">
        <v>75</v>
      </c>
      <c r="AU442" s="194" t="s">
        <v>84</v>
      </c>
      <c r="AY442" s="193" t="s">
        <v>143</v>
      </c>
      <c r="BK442" s="195">
        <f>SUM(BK443:BK458)</f>
        <v>0</v>
      </c>
    </row>
    <row r="443" s="2" customFormat="1" ht="49.05" customHeight="1">
      <c r="A443" s="35"/>
      <c r="B443" s="36"/>
      <c r="C443" s="198" t="s">
        <v>987</v>
      </c>
      <c r="D443" s="198" t="s">
        <v>145</v>
      </c>
      <c r="E443" s="199" t="s">
        <v>988</v>
      </c>
      <c r="F443" s="200" t="s">
        <v>989</v>
      </c>
      <c r="G443" s="201" t="s">
        <v>148</v>
      </c>
      <c r="H443" s="202">
        <v>30.75</v>
      </c>
      <c r="I443" s="203"/>
      <c r="J443" s="204">
        <f>ROUND(I443*H443,2)</f>
        <v>0</v>
      </c>
      <c r="K443" s="205"/>
      <c r="L443" s="41"/>
      <c r="M443" s="206" t="s">
        <v>19</v>
      </c>
      <c r="N443" s="207" t="s">
        <v>47</v>
      </c>
      <c r="O443" s="81"/>
      <c r="P443" s="208">
        <f>O443*H443</f>
        <v>0</v>
      </c>
      <c r="Q443" s="208">
        <v>0.0126</v>
      </c>
      <c r="R443" s="208">
        <f>Q443*H443</f>
        <v>0.38745000000000002</v>
      </c>
      <c r="S443" s="208">
        <v>0</v>
      </c>
      <c r="T443" s="209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10" t="s">
        <v>224</v>
      </c>
      <c r="AT443" s="210" t="s">
        <v>145</v>
      </c>
      <c r="AU443" s="210" t="s">
        <v>86</v>
      </c>
      <c r="AY443" s="14" t="s">
        <v>143</v>
      </c>
      <c r="BE443" s="211">
        <f>IF(N443="základní",J443,0)</f>
        <v>0</v>
      </c>
      <c r="BF443" s="211">
        <f>IF(N443="snížená",J443,0)</f>
        <v>0</v>
      </c>
      <c r="BG443" s="211">
        <f>IF(N443="zákl. přenesená",J443,0)</f>
        <v>0</v>
      </c>
      <c r="BH443" s="211">
        <f>IF(N443="sníž. přenesená",J443,0)</f>
        <v>0</v>
      </c>
      <c r="BI443" s="211">
        <f>IF(N443="nulová",J443,0)</f>
        <v>0</v>
      </c>
      <c r="BJ443" s="14" t="s">
        <v>84</v>
      </c>
      <c r="BK443" s="211">
        <f>ROUND(I443*H443,2)</f>
        <v>0</v>
      </c>
      <c r="BL443" s="14" t="s">
        <v>224</v>
      </c>
      <c r="BM443" s="210" t="s">
        <v>990</v>
      </c>
    </row>
    <row r="444" s="2" customFormat="1">
      <c r="A444" s="35"/>
      <c r="B444" s="36"/>
      <c r="C444" s="37"/>
      <c r="D444" s="212" t="s">
        <v>151</v>
      </c>
      <c r="E444" s="37"/>
      <c r="F444" s="213" t="s">
        <v>991</v>
      </c>
      <c r="G444" s="37"/>
      <c r="H444" s="37"/>
      <c r="I444" s="214"/>
      <c r="J444" s="37"/>
      <c r="K444" s="37"/>
      <c r="L444" s="41"/>
      <c r="M444" s="215"/>
      <c r="N444" s="216"/>
      <c r="O444" s="81"/>
      <c r="P444" s="81"/>
      <c r="Q444" s="81"/>
      <c r="R444" s="81"/>
      <c r="S444" s="81"/>
      <c r="T444" s="82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4" t="s">
        <v>151</v>
      </c>
      <c r="AU444" s="14" t="s">
        <v>86</v>
      </c>
    </row>
    <row r="445" s="2" customFormat="1" ht="44.25" customHeight="1">
      <c r="A445" s="35"/>
      <c r="B445" s="36"/>
      <c r="C445" s="198" t="s">
        <v>992</v>
      </c>
      <c r="D445" s="198" t="s">
        <v>145</v>
      </c>
      <c r="E445" s="199" t="s">
        <v>993</v>
      </c>
      <c r="F445" s="200" t="s">
        <v>994</v>
      </c>
      <c r="G445" s="201" t="s">
        <v>342</v>
      </c>
      <c r="H445" s="202">
        <v>4.6500000000000004</v>
      </c>
      <c r="I445" s="203"/>
      <c r="J445" s="204">
        <f>ROUND(I445*H445,2)</f>
        <v>0</v>
      </c>
      <c r="K445" s="205"/>
      <c r="L445" s="41"/>
      <c r="M445" s="206" t="s">
        <v>19</v>
      </c>
      <c r="N445" s="207" t="s">
        <v>47</v>
      </c>
      <c r="O445" s="81"/>
      <c r="P445" s="208">
        <f>O445*H445</f>
        <v>0</v>
      </c>
      <c r="Q445" s="208">
        <v>0.0043800000000000002</v>
      </c>
      <c r="R445" s="208">
        <f>Q445*H445</f>
        <v>0.020367000000000003</v>
      </c>
      <c r="S445" s="208">
        <v>0</v>
      </c>
      <c r="T445" s="209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10" t="s">
        <v>224</v>
      </c>
      <c r="AT445" s="210" t="s">
        <v>145</v>
      </c>
      <c r="AU445" s="210" t="s">
        <v>86</v>
      </c>
      <c r="AY445" s="14" t="s">
        <v>143</v>
      </c>
      <c r="BE445" s="211">
        <f>IF(N445="základní",J445,0)</f>
        <v>0</v>
      </c>
      <c r="BF445" s="211">
        <f>IF(N445="snížená",J445,0)</f>
        <v>0</v>
      </c>
      <c r="BG445" s="211">
        <f>IF(N445="zákl. přenesená",J445,0)</f>
        <v>0</v>
      </c>
      <c r="BH445" s="211">
        <f>IF(N445="sníž. přenesená",J445,0)</f>
        <v>0</v>
      </c>
      <c r="BI445" s="211">
        <f>IF(N445="nulová",J445,0)</f>
        <v>0</v>
      </c>
      <c r="BJ445" s="14" t="s">
        <v>84</v>
      </c>
      <c r="BK445" s="211">
        <f>ROUND(I445*H445,2)</f>
        <v>0</v>
      </c>
      <c r="BL445" s="14" t="s">
        <v>224</v>
      </c>
      <c r="BM445" s="210" t="s">
        <v>995</v>
      </c>
    </row>
    <row r="446" s="2" customFormat="1">
      <c r="A446" s="35"/>
      <c r="B446" s="36"/>
      <c r="C446" s="37"/>
      <c r="D446" s="212" t="s">
        <v>151</v>
      </c>
      <c r="E446" s="37"/>
      <c r="F446" s="213" t="s">
        <v>996</v>
      </c>
      <c r="G446" s="37"/>
      <c r="H446" s="37"/>
      <c r="I446" s="214"/>
      <c r="J446" s="37"/>
      <c r="K446" s="37"/>
      <c r="L446" s="41"/>
      <c r="M446" s="215"/>
      <c r="N446" s="216"/>
      <c r="O446" s="81"/>
      <c r="P446" s="81"/>
      <c r="Q446" s="81"/>
      <c r="R446" s="81"/>
      <c r="S446" s="81"/>
      <c r="T446" s="82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4" t="s">
        <v>151</v>
      </c>
      <c r="AU446" s="14" t="s">
        <v>86</v>
      </c>
    </row>
    <row r="447" s="2" customFormat="1" ht="24.15" customHeight="1">
      <c r="A447" s="35"/>
      <c r="B447" s="36"/>
      <c r="C447" s="198" t="s">
        <v>997</v>
      </c>
      <c r="D447" s="198" t="s">
        <v>145</v>
      </c>
      <c r="E447" s="199" t="s">
        <v>998</v>
      </c>
      <c r="F447" s="200" t="s">
        <v>999</v>
      </c>
      <c r="G447" s="201" t="s">
        <v>148</v>
      </c>
      <c r="H447" s="202">
        <v>9.6899999999999995</v>
      </c>
      <c r="I447" s="203"/>
      <c r="J447" s="204">
        <f>ROUND(I447*H447,2)</f>
        <v>0</v>
      </c>
      <c r="K447" s="205"/>
      <c r="L447" s="41"/>
      <c r="M447" s="206" t="s">
        <v>19</v>
      </c>
      <c r="N447" s="207" t="s">
        <v>47</v>
      </c>
      <c r="O447" s="81"/>
      <c r="P447" s="208">
        <f>O447*H447</f>
        <v>0</v>
      </c>
      <c r="Q447" s="208">
        <v>0.00010000000000000001</v>
      </c>
      <c r="R447" s="208">
        <f>Q447*H447</f>
        <v>0.00096900000000000003</v>
      </c>
      <c r="S447" s="208">
        <v>0</v>
      </c>
      <c r="T447" s="209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10" t="s">
        <v>224</v>
      </c>
      <c r="AT447" s="210" t="s">
        <v>145</v>
      </c>
      <c r="AU447" s="210" t="s">
        <v>86</v>
      </c>
      <c r="AY447" s="14" t="s">
        <v>143</v>
      </c>
      <c r="BE447" s="211">
        <f>IF(N447="základní",J447,0)</f>
        <v>0</v>
      </c>
      <c r="BF447" s="211">
        <f>IF(N447="snížená",J447,0)</f>
        <v>0</v>
      </c>
      <c r="BG447" s="211">
        <f>IF(N447="zákl. přenesená",J447,0)</f>
        <v>0</v>
      </c>
      <c r="BH447" s="211">
        <f>IF(N447="sníž. přenesená",J447,0)</f>
        <v>0</v>
      </c>
      <c r="BI447" s="211">
        <f>IF(N447="nulová",J447,0)</f>
        <v>0</v>
      </c>
      <c r="BJ447" s="14" t="s">
        <v>84</v>
      </c>
      <c r="BK447" s="211">
        <f>ROUND(I447*H447,2)</f>
        <v>0</v>
      </c>
      <c r="BL447" s="14" t="s">
        <v>224</v>
      </c>
      <c r="BM447" s="210" t="s">
        <v>1000</v>
      </c>
    </row>
    <row r="448" s="2" customFormat="1">
      <c r="A448" s="35"/>
      <c r="B448" s="36"/>
      <c r="C448" s="37"/>
      <c r="D448" s="212" t="s">
        <v>151</v>
      </c>
      <c r="E448" s="37"/>
      <c r="F448" s="213" t="s">
        <v>1001</v>
      </c>
      <c r="G448" s="37"/>
      <c r="H448" s="37"/>
      <c r="I448" s="214"/>
      <c r="J448" s="37"/>
      <c r="K448" s="37"/>
      <c r="L448" s="41"/>
      <c r="M448" s="215"/>
      <c r="N448" s="216"/>
      <c r="O448" s="81"/>
      <c r="P448" s="81"/>
      <c r="Q448" s="81"/>
      <c r="R448" s="81"/>
      <c r="S448" s="81"/>
      <c r="T448" s="82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4" t="s">
        <v>151</v>
      </c>
      <c r="AU448" s="14" t="s">
        <v>86</v>
      </c>
    </row>
    <row r="449" s="2" customFormat="1" ht="33" customHeight="1">
      <c r="A449" s="35"/>
      <c r="B449" s="36"/>
      <c r="C449" s="198" t="s">
        <v>1002</v>
      </c>
      <c r="D449" s="198" t="s">
        <v>145</v>
      </c>
      <c r="E449" s="199" t="s">
        <v>1003</v>
      </c>
      <c r="F449" s="200" t="s">
        <v>1004</v>
      </c>
      <c r="G449" s="201" t="s">
        <v>148</v>
      </c>
      <c r="H449" s="202">
        <v>30.75</v>
      </c>
      <c r="I449" s="203"/>
      <c r="J449" s="204">
        <f>ROUND(I449*H449,2)</f>
        <v>0</v>
      </c>
      <c r="K449" s="205"/>
      <c r="L449" s="41"/>
      <c r="M449" s="206" t="s">
        <v>19</v>
      </c>
      <c r="N449" s="207" t="s">
        <v>47</v>
      </c>
      <c r="O449" s="81"/>
      <c r="P449" s="208">
        <f>O449*H449</f>
        <v>0</v>
      </c>
      <c r="Q449" s="208">
        <v>0.00069999999999999999</v>
      </c>
      <c r="R449" s="208">
        <f>Q449*H449</f>
        <v>0.021524999999999999</v>
      </c>
      <c r="S449" s="208">
        <v>0</v>
      </c>
      <c r="T449" s="209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10" t="s">
        <v>224</v>
      </c>
      <c r="AT449" s="210" t="s">
        <v>145</v>
      </c>
      <c r="AU449" s="210" t="s">
        <v>86</v>
      </c>
      <c r="AY449" s="14" t="s">
        <v>143</v>
      </c>
      <c r="BE449" s="211">
        <f>IF(N449="základní",J449,0)</f>
        <v>0</v>
      </c>
      <c r="BF449" s="211">
        <f>IF(N449="snížená",J449,0)</f>
        <v>0</v>
      </c>
      <c r="BG449" s="211">
        <f>IF(N449="zákl. přenesená",J449,0)</f>
        <v>0</v>
      </c>
      <c r="BH449" s="211">
        <f>IF(N449="sníž. přenesená",J449,0)</f>
        <v>0</v>
      </c>
      <c r="BI449" s="211">
        <f>IF(N449="nulová",J449,0)</f>
        <v>0</v>
      </c>
      <c r="BJ449" s="14" t="s">
        <v>84</v>
      </c>
      <c r="BK449" s="211">
        <f>ROUND(I449*H449,2)</f>
        <v>0</v>
      </c>
      <c r="BL449" s="14" t="s">
        <v>224</v>
      </c>
      <c r="BM449" s="210" t="s">
        <v>1005</v>
      </c>
    </row>
    <row r="450" s="2" customFormat="1">
      <c r="A450" s="35"/>
      <c r="B450" s="36"/>
      <c r="C450" s="37"/>
      <c r="D450" s="212" t="s">
        <v>151</v>
      </c>
      <c r="E450" s="37"/>
      <c r="F450" s="213" t="s">
        <v>1006</v>
      </c>
      <c r="G450" s="37"/>
      <c r="H450" s="37"/>
      <c r="I450" s="214"/>
      <c r="J450" s="37"/>
      <c r="K450" s="37"/>
      <c r="L450" s="41"/>
      <c r="M450" s="215"/>
      <c r="N450" s="216"/>
      <c r="O450" s="81"/>
      <c r="P450" s="81"/>
      <c r="Q450" s="81"/>
      <c r="R450" s="81"/>
      <c r="S450" s="81"/>
      <c r="T450" s="82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4" t="s">
        <v>151</v>
      </c>
      <c r="AU450" s="14" t="s">
        <v>86</v>
      </c>
    </row>
    <row r="451" s="2" customFormat="1" ht="24.15" customHeight="1">
      <c r="A451" s="35"/>
      <c r="B451" s="36"/>
      <c r="C451" s="198" t="s">
        <v>1007</v>
      </c>
      <c r="D451" s="198" t="s">
        <v>145</v>
      </c>
      <c r="E451" s="199" t="s">
        <v>1008</v>
      </c>
      <c r="F451" s="200" t="s">
        <v>1009</v>
      </c>
      <c r="G451" s="201" t="s">
        <v>148</v>
      </c>
      <c r="H451" s="202">
        <v>13.300000000000001</v>
      </c>
      <c r="I451" s="203"/>
      <c r="J451" s="204">
        <f>ROUND(I451*H451,2)</f>
        <v>0</v>
      </c>
      <c r="K451" s="205"/>
      <c r="L451" s="41"/>
      <c r="M451" s="206" t="s">
        <v>19</v>
      </c>
      <c r="N451" s="207" t="s">
        <v>47</v>
      </c>
      <c r="O451" s="81"/>
      <c r="P451" s="208">
        <f>O451*H451</f>
        <v>0</v>
      </c>
      <c r="Q451" s="208">
        <v>0.012829999999999999</v>
      </c>
      <c r="R451" s="208">
        <f>Q451*H451</f>
        <v>0.17063900000000001</v>
      </c>
      <c r="S451" s="208">
        <v>0</v>
      </c>
      <c r="T451" s="209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10" t="s">
        <v>224</v>
      </c>
      <c r="AT451" s="210" t="s">
        <v>145</v>
      </c>
      <c r="AU451" s="210" t="s">
        <v>86</v>
      </c>
      <c r="AY451" s="14" t="s">
        <v>143</v>
      </c>
      <c r="BE451" s="211">
        <f>IF(N451="základní",J451,0)</f>
        <v>0</v>
      </c>
      <c r="BF451" s="211">
        <f>IF(N451="snížená",J451,0)</f>
        <v>0</v>
      </c>
      <c r="BG451" s="211">
        <f>IF(N451="zákl. přenesená",J451,0)</f>
        <v>0</v>
      </c>
      <c r="BH451" s="211">
        <f>IF(N451="sníž. přenesená",J451,0)</f>
        <v>0</v>
      </c>
      <c r="BI451" s="211">
        <f>IF(N451="nulová",J451,0)</f>
        <v>0</v>
      </c>
      <c r="BJ451" s="14" t="s">
        <v>84</v>
      </c>
      <c r="BK451" s="211">
        <f>ROUND(I451*H451,2)</f>
        <v>0</v>
      </c>
      <c r="BL451" s="14" t="s">
        <v>224</v>
      </c>
      <c r="BM451" s="210" t="s">
        <v>1010</v>
      </c>
    </row>
    <row r="452" s="2" customFormat="1">
      <c r="A452" s="35"/>
      <c r="B452" s="36"/>
      <c r="C452" s="37"/>
      <c r="D452" s="212" t="s">
        <v>151</v>
      </c>
      <c r="E452" s="37"/>
      <c r="F452" s="213" t="s">
        <v>1011</v>
      </c>
      <c r="G452" s="37"/>
      <c r="H452" s="37"/>
      <c r="I452" s="214"/>
      <c r="J452" s="37"/>
      <c r="K452" s="37"/>
      <c r="L452" s="41"/>
      <c r="M452" s="215"/>
      <c r="N452" s="216"/>
      <c r="O452" s="81"/>
      <c r="P452" s="81"/>
      <c r="Q452" s="81"/>
      <c r="R452" s="81"/>
      <c r="S452" s="81"/>
      <c r="T452" s="82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4" t="s">
        <v>151</v>
      </c>
      <c r="AU452" s="14" t="s">
        <v>86</v>
      </c>
    </row>
    <row r="453" s="2" customFormat="1" ht="49.05" customHeight="1">
      <c r="A453" s="35"/>
      <c r="B453" s="36"/>
      <c r="C453" s="198" t="s">
        <v>1012</v>
      </c>
      <c r="D453" s="198" t="s">
        <v>145</v>
      </c>
      <c r="E453" s="199" t="s">
        <v>1013</v>
      </c>
      <c r="F453" s="200" t="s">
        <v>1014</v>
      </c>
      <c r="G453" s="201" t="s">
        <v>268</v>
      </c>
      <c r="H453" s="202">
        <v>6</v>
      </c>
      <c r="I453" s="203"/>
      <c r="J453" s="204">
        <f>ROUND(I453*H453,2)</f>
        <v>0</v>
      </c>
      <c r="K453" s="205"/>
      <c r="L453" s="41"/>
      <c r="M453" s="206" t="s">
        <v>19</v>
      </c>
      <c r="N453" s="207" t="s">
        <v>47</v>
      </c>
      <c r="O453" s="81"/>
      <c r="P453" s="208">
        <f>O453*H453</f>
        <v>0</v>
      </c>
      <c r="Q453" s="208">
        <v>0.01891</v>
      </c>
      <c r="R453" s="208">
        <f>Q453*H453</f>
        <v>0.11346000000000001</v>
      </c>
      <c r="S453" s="208">
        <v>0</v>
      </c>
      <c r="T453" s="209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10" t="s">
        <v>224</v>
      </c>
      <c r="AT453" s="210" t="s">
        <v>145</v>
      </c>
      <c r="AU453" s="210" t="s">
        <v>86</v>
      </c>
      <c r="AY453" s="14" t="s">
        <v>143</v>
      </c>
      <c r="BE453" s="211">
        <f>IF(N453="základní",J453,0)</f>
        <v>0</v>
      </c>
      <c r="BF453" s="211">
        <f>IF(N453="snížená",J453,0)</f>
        <v>0</v>
      </c>
      <c r="BG453" s="211">
        <f>IF(N453="zákl. přenesená",J453,0)</f>
        <v>0</v>
      </c>
      <c r="BH453" s="211">
        <f>IF(N453="sníž. přenesená",J453,0)</f>
        <v>0</v>
      </c>
      <c r="BI453" s="211">
        <f>IF(N453="nulová",J453,0)</f>
        <v>0</v>
      </c>
      <c r="BJ453" s="14" t="s">
        <v>84</v>
      </c>
      <c r="BK453" s="211">
        <f>ROUND(I453*H453,2)</f>
        <v>0</v>
      </c>
      <c r="BL453" s="14" t="s">
        <v>224</v>
      </c>
      <c r="BM453" s="210" t="s">
        <v>1015</v>
      </c>
    </row>
    <row r="454" s="2" customFormat="1">
      <c r="A454" s="35"/>
      <c r="B454" s="36"/>
      <c r="C454" s="37"/>
      <c r="D454" s="212" t="s">
        <v>151</v>
      </c>
      <c r="E454" s="37"/>
      <c r="F454" s="213" t="s">
        <v>1016</v>
      </c>
      <c r="G454" s="37"/>
      <c r="H454" s="37"/>
      <c r="I454" s="214"/>
      <c r="J454" s="37"/>
      <c r="K454" s="37"/>
      <c r="L454" s="41"/>
      <c r="M454" s="215"/>
      <c r="N454" s="216"/>
      <c r="O454" s="81"/>
      <c r="P454" s="81"/>
      <c r="Q454" s="81"/>
      <c r="R454" s="81"/>
      <c r="S454" s="81"/>
      <c r="T454" s="82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4" t="s">
        <v>151</v>
      </c>
      <c r="AU454" s="14" t="s">
        <v>86</v>
      </c>
    </row>
    <row r="455" s="2" customFormat="1" ht="33" customHeight="1">
      <c r="A455" s="35"/>
      <c r="B455" s="36"/>
      <c r="C455" s="198" t="s">
        <v>1017</v>
      </c>
      <c r="D455" s="198" t="s">
        <v>145</v>
      </c>
      <c r="E455" s="199" t="s">
        <v>1018</v>
      </c>
      <c r="F455" s="200" t="s">
        <v>1019</v>
      </c>
      <c r="G455" s="201" t="s">
        <v>148</v>
      </c>
      <c r="H455" s="202">
        <v>2.4300000000000002</v>
      </c>
      <c r="I455" s="203"/>
      <c r="J455" s="204">
        <f>ROUND(I455*H455,2)</f>
        <v>0</v>
      </c>
      <c r="K455" s="205"/>
      <c r="L455" s="41"/>
      <c r="M455" s="206" t="s">
        <v>19</v>
      </c>
      <c r="N455" s="207" t="s">
        <v>47</v>
      </c>
      <c r="O455" s="81"/>
      <c r="P455" s="208">
        <f>O455*H455</f>
        <v>0</v>
      </c>
      <c r="Q455" s="208">
        <v>0.01187</v>
      </c>
      <c r="R455" s="208">
        <f>Q455*H455</f>
        <v>0.028844100000000004</v>
      </c>
      <c r="S455" s="208">
        <v>0</v>
      </c>
      <c r="T455" s="209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10" t="s">
        <v>224</v>
      </c>
      <c r="AT455" s="210" t="s">
        <v>145</v>
      </c>
      <c r="AU455" s="210" t="s">
        <v>86</v>
      </c>
      <c r="AY455" s="14" t="s">
        <v>143</v>
      </c>
      <c r="BE455" s="211">
        <f>IF(N455="základní",J455,0)</f>
        <v>0</v>
      </c>
      <c r="BF455" s="211">
        <f>IF(N455="snížená",J455,0)</f>
        <v>0</v>
      </c>
      <c r="BG455" s="211">
        <f>IF(N455="zákl. přenesená",J455,0)</f>
        <v>0</v>
      </c>
      <c r="BH455" s="211">
        <f>IF(N455="sníž. přenesená",J455,0)</f>
        <v>0</v>
      </c>
      <c r="BI455" s="211">
        <f>IF(N455="nulová",J455,0)</f>
        <v>0</v>
      </c>
      <c r="BJ455" s="14" t="s">
        <v>84</v>
      </c>
      <c r="BK455" s="211">
        <f>ROUND(I455*H455,2)</f>
        <v>0</v>
      </c>
      <c r="BL455" s="14" t="s">
        <v>224</v>
      </c>
      <c r="BM455" s="210" t="s">
        <v>1020</v>
      </c>
    </row>
    <row r="456" s="2" customFormat="1">
      <c r="A456" s="35"/>
      <c r="B456" s="36"/>
      <c r="C456" s="37"/>
      <c r="D456" s="212" t="s">
        <v>151</v>
      </c>
      <c r="E456" s="37"/>
      <c r="F456" s="213" t="s">
        <v>1021</v>
      </c>
      <c r="G456" s="37"/>
      <c r="H456" s="37"/>
      <c r="I456" s="214"/>
      <c r="J456" s="37"/>
      <c r="K456" s="37"/>
      <c r="L456" s="41"/>
      <c r="M456" s="215"/>
      <c r="N456" s="216"/>
      <c r="O456" s="81"/>
      <c r="P456" s="81"/>
      <c r="Q456" s="81"/>
      <c r="R456" s="81"/>
      <c r="S456" s="81"/>
      <c r="T456" s="82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4" t="s">
        <v>151</v>
      </c>
      <c r="AU456" s="14" t="s">
        <v>86</v>
      </c>
    </row>
    <row r="457" s="2" customFormat="1" ht="49.05" customHeight="1">
      <c r="A457" s="35"/>
      <c r="B457" s="36"/>
      <c r="C457" s="198" t="s">
        <v>1022</v>
      </c>
      <c r="D457" s="198" t="s">
        <v>145</v>
      </c>
      <c r="E457" s="199" t="s">
        <v>1023</v>
      </c>
      <c r="F457" s="200" t="s">
        <v>1024</v>
      </c>
      <c r="G457" s="201" t="s">
        <v>170</v>
      </c>
      <c r="H457" s="202">
        <v>0.74299999999999999</v>
      </c>
      <c r="I457" s="203"/>
      <c r="J457" s="204">
        <f>ROUND(I457*H457,2)</f>
        <v>0</v>
      </c>
      <c r="K457" s="205"/>
      <c r="L457" s="41"/>
      <c r="M457" s="206" t="s">
        <v>19</v>
      </c>
      <c r="N457" s="207" t="s">
        <v>47</v>
      </c>
      <c r="O457" s="81"/>
      <c r="P457" s="208">
        <f>O457*H457</f>
        <v>0</v>
      </c>
      <c r="Q457" s="208">
        <v>0</v>
      </c>
      <c r="R457" s="208">
        <f>Q457*H457</f>
        <v>0</v>
      </c>
      <c r="S457" s="208">
        <v>0</v>
      </c>
      <c r="T457" s="20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10" t="s">
        <v>224</v>
      </c>
      <c r="AT457" s="210" t="s">
        <v>145</v>
      </c>
      <c r="AU457" s="210" t="s">
        <v>86</v>
      </c>
      <c r="AY457" s="14" t="s">
        <v>143</v>
      </c>
      <c r="BE457" s="211">
        <f>IF(N457="základní",J457,0)</f>
        <v>0</v>
      </c>
      <c r="BF457" s="211">
        <f>IF(N457="snížená",J457,0)</f>
        <v>0</v>
      </c>
      <c r="BG457" s="211">
        <f>IF(N457="zákl. přenesená",J457,0)</f>
        <v>0</v>
      </c>
      <c r="BH457" s="211">
        <f>IF(N457="sníž. přenesená",J457,0)</f>
        <v>0</v>
      </c>
      <c r="BI457" s="211">
        <f>IF(N457="nulová",J457,0)</f>
        <v>0</v>
      </c>
      <c r="BJ457" s="14" t="s">
        <v>84</v>
      </c>
      <c r="BK457" s="211">
        <f>ROUND(I457*H457,2)</f>
        <v>0</v>
      </c>
      <c r="BL457" s="14" t="s">
        <v>224</v>
      </c>
      <c r="BM457" s="210" t="s">
        <v>1025</v>
      </c>
    </row>
    <row r="458" s="2" customFormat="1">
      <c r="A458" s="35"/>
      <c r="B458" s="36"/>
      <c r="C458" s="37"/>
      <c r="D458" s="212" t="s">
        <v>151</v>
      </c>
      <c r="E458" s="37"/>
      <c r="F458" s="213" t="s">
        <v>1026</v>
      </c>
      <c r="G458" s="37"/>
      <c r="H458" s="37"/>
      <c r="I458" s="214"/>
      <c r="J458" s="37"/>
      <c r="K458" s="37"/>
      <c r="L458" s="41"/>
      <c r="M458" s="215"/>
      <c r="N458" s="216"/>
      <c r="O458" s="81"/>
      <c r="P458" s="81"/>
      <c r="Q458" s="81"/>
      <c r="R458" s="81"/>
      <c r="S458" s="81"/>
      <c r="T458" s="82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4" t="s">
        <v>151</v>
      </c>
      <c r="AU458" s="14" t="s">
        <v>86</v>
      </c>
    </row>
    <row r="459" s="12" customFormat="1" ht="22.8" customHeight="1">
      <c r="A459" s="12"/>
      <c r="B459" s="182"/>
      <c r="C459" s="183"/>
      <c r="D459" s="184" t="s">
        <v>75</v>
      </c>
      <c r="E459" s="196" t="s">
        <v>1027</v>
      </c>
      <c r="F459" s="196" t="s">
        <v>1028</v>
      </c>
      <c r="G459" s="183"/>
      <c r="H459" s="183"/>
      <c r="I459" s="186"/>
      <c r="J459" s="197">
        <f>BK459</f>
        <v>0</v>
      </c>
      <c r="K459" s="183"/>
      <c r="L459" s="188"/>
      <c r="M459" s="189"/>
      <c r="N459" s="190"/>
      <c r="O459" s="190"/>
      <c r="P459" s="191">
        <f>SUM(P460:P477)</f>
        <v>0</v>
      </c>
      <c r="Q459" s="190"/>
      <c r="R459" s="191">
        <f>SUM(R460:R477)</f>
        <v>0.082519999999999996</v>
      </c>
      <c r="S459" s="190"/>
      <c r="T459" s="192">
        <f>SUM(T460:T477)</f>
        <v>0.244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193" t="s">
        <v>86</v>
      </c>
      <c r="AT459" s="194" t="s">
        <v>75</v>
      </c>
      <c r="AU459" s="194" t="s">
        <v>84</v>
      </c>
      <c r="AY459" s="193" t="s">
        <v>143</v>
      </c>
      <c r="BK459" s="195">
        <f>SUM(BK460:BK477)</f>
        <v>0</v>
      </c>
    </row>
    <row r="460" s="2" customFormat="1" ht="24.15" customHeight="1">
      <c r="A460" s="35"/>
      <c r="B460" s="36"/>
      <c r="C460" s="198" t="s">
        <v>1029</v>
      </c>
      <c r="D460" s="198" t="s">
        <v>145</v>
      </c>
      <c r="E460" s="199" t="s">
        <v>1030</v>
      </c>
      <c r="F460" s="200" t="s">
        <v>1031</v>
      </c>
      <c r="G460" s="201" t="s">
        <v>268</v>
      </c>
      <c r="H460" s="202">
        <v>4</v>
      </c>
      <c r="I460" s="203"/>
      <c r="J460" s="204">
        <f>ROUND(I460*H460,2)</f>
        <v>0</v>
      </c>
      <c r="K460" s="205"/>
      <c r="L460" s="41"/>
      <c r="M460" s="206" t="s">
        <v>19</v>
      </c>
      <c r="N460" s="207" t="s">
        <v>47</v>
      </c>
      <c r="O460" s="81"/>
      <c r="P460" s="208">
        <f>O460*H460</f>
        <v>0</v>
      </c>
      <c r="Q460" s="208">
        <v>0</v>
      </c>
      <c r="R460" s="208">
        <f>Q460*H460</f>
        <v>0</v>
      </c>
      <c r="S460" s="208">
        <v>0.001</v>
      </c>
      <c r="T460" s="209">
        <f>S460*H460</f>
        <v>0.0040000000000000001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10" t="s">
        <v>224</v>
      </c>
      <c r="AT460" s="210" t="s">
        <v>145</v>
      </c>
      <c r="AU460" s="210" t="s">
        <v>86</v>
      </c>
      <c r="AY460" s="14" t="s">
        <v>143</v>
      </c>
      <c r="BE460" s="211">
        <f>IF(N460="základní",J460,0)</f>
        <v>0</v>
      </c>
      <c r="BF460" s="211">
        <f>IF(N460="snížená",J460,0)</f>
        <v>0</v>
      </c>
      <c r="BG460" s="211">
        <f>IF(N460="zákl. přenesená",J460,0)</f>
        <v>0</v>
      </c>
      <c r="BH460" s="211">
        <f>IF(N460="sníž. přenesená",J460,0)</f>
        <v>0</v>
      </c>
      <c r="BI460" s="211">
        <f>IF(N460="nulová",J460,0)</f>
        <v>0</v>
      </c>
      <c r="BJ460" s="14" t="s">
        <v>84</v>
      </c>
      <c r="BK460" s="211">
        <f>ROUND(I460*H460,2)</f>
        <v>0</v>
      </c>
      <c r="BL460" s="14" t="s">
        <v>224</v>
      </c>
      <c r="BM460" s="210" t="s">
        <v>1032</v>
      </c>
    </row>
    <row r="461" s="2" customFormat="1">
      <c r="A461" s="35"/>
      <c r="B461" s="36"/>
      <c r="C461" s="37"/>
      <c r="D461" s="212" t="s">
        <v>151</v>
      </c>
      <c r="E461" s="37"/>
      <c r="F461" s="213" t="s">
        <v>1033</v>
      </c>
      <c r="G461" s="37"/>
      <c r="H461" s="37"/>
      <c r="I461" s="214"/>
      <c r="J461" s="37"/>
      <c r="K461" s="37"/>
      <c r="L461" s="41"/>
      <c r="M461" s="215"/>
      <c r="N461" s="216"/>
      <c r="O461" s="81"/>
      <c r="P461" s="81"/>
      <c r="Q461" s="81"/>
      <c r="R461" s="81"/>
      <c r="S461" s="81"/>
      <c r="T461" s="82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4" t="s">
        <v>151</v>
      </c>
      <c r="AU461" s="14" t="s">
        <v>86</v>
      </c>
    </row>
    <row r="462" s="2" customFormat="1" ht="37.8" customHeight="1">
      <c r="A462" s="35"/>
      <c r="B462" s="36"/>
      <c r="C462" s="198" t="s">
        <v>1034</v>
      </c>
      <c r="D462" s="198" t="s">
        <v>145</v>
      </c>
      <c r="E462" s="199" t="s">
        <v>1035</v>
      </c>
      <c r="F462" s="200" t="s">
        <v>1036</v>
      </c>
      <c r="G462" s="201" t="s">
        <v>268</v>
      </c>
      <c r="H462" s="202">
        <v>4</v>
      </c>
      <c r="I462" s="203"/>
      <c r="J462" s="204">
        <f>ROUND(I462*H462,2)</f>
        <v>0</v>
      </c>
      <c r="K462" s="205"/>
      <c r="L462" s="41"/>
      <c r="M462" s="206" t="s">
        <v>19</v>
      </c>
      <c r="N462" s="207" t="s">
        <v>47</v>
      </c>
      <c r="O462" s="81"/>
      <c r="P462" s="208">
        <f>O462*H462</f>
        <v>0</v>
      </c>
      <c r="Q462" s="208">
        <v>0</v>
      </c>
      <c r="R462" s="208">
        <f>Q462*H462</f>
        <v>0</v>
      </c>
      <c r="S462" s="208">
        <v>0</v>
      </c>
      <c r="T462" s="209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10" t="s">
        <v>224</v>
      </c>
      <c r="AT462" s="210" t="s">
        <v>145</v>
      </c>
      <c r="AU462" s="210" t="s">
        <v>86</v>
      </c>
      <c r="AY462" s="14" t="s">
        <v>143</v>
      </c>
      <c r="BE462" s="211">
        <f>IF(N462="základní",J462,0)</f>
        <v>0</v>
      </c>
      <c r="BF462" s="211">
        <f>IF(N462="snížená",J462,0)</f>
        <v>0</v>
      </c>
      <c r="BG462" s="211">
        <f>IF(N462="zákl. přenesená",J462,0)</f>
        <v>0</v>
      </c>
      <c r="BH462" s="211">
        <f>IF(N462="sníž. přenesená",J462,0)</f>
        <v>0</v>
      </c>
      <c r="BI462" s="211">
        <f>IF(N462="nulová",J462,0)</f>
        <v>0</v>
      </c>
      <c r="BJ462" s="14" t="s">
        <v>84</v>
      </c>
      <c r="BK462" s="211">
        <f>ROUND(I462*H462,2)</f>
        <v>0</v>
      </c>
      <c r="BL462" s="14" t="s">
        <v>224</v>
      </c>
      <c r="BM462" s="210" t="s">
        <v>1037</v>
      </c>
    </row>
    <row r="463" s="2" customFormat="1">
      <c r="A463" s="35"/>
      <c r="B463" s="36"/>
      <c r="C463" s="37"/>
      <c r="D463" s="212" t="s">
        <v>151</v>
      </c>
      <c r="E463" s="37"/>
      <c r="F463" s="213" t="s">
        <v>1038</v>
      </c>
      <c r="G463" s="37"/>
      <c r="H463" s="37"/>
      <c r="I463" s="214"/>
      <c r="J463" s="37"/>
      <c r="K463" s="37"/>
      <c r="L463" s="41"/>
      <c r="M463" s="215"/>
      <c r="N463" s="216"/>
      <c r="O463" s="81"/>
      <c r="P463" s="81"/>
      <c r="Q463" s="81"/>
      <c r="R463" s="81"/>
      <c r="S463" s="81"/>
      <c r="T463" s="82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4" t="s">
        <v>151</v>
      </c>
      <c r="AU463" s="14" t="s">
        <v>86</v>
      </c>
    </row>
    <row r="464" s="2" customFormat="1" ht="24.15" customHeight="1">
      <c r="A464" s="35"/>
      <c r="B464" s="36"/>
      <c r="C464" s="217" t="s">
        <v>1039</v>
      </c>
      <c r="D464" s="217" t="s">
        <v>184</v>
      </c>
      <c r="E464" s="218" t="s">
        <v>1040</v>
      </c>
      <c r="F464" s="219" t="s">
        <v>1041</v>
      </c>
      <c r="G464" s="220" t="s">
        <v>268</v>
      </c>
      <c r="H464" s="221">
        <v>4</v>
      </c>
      <c r="I464" s="222"/>
      <c r="J464" s="223">
        <f>ROUND(I464*H464,2)</f>
        <v>0</v>
      </c>
      <c r="K464" s="224"/>
      <c r="L464" s="225"/>
      <c r="M464" s="226" t="s">
        <v>19</v>
      </c>
      <c r="N464" s="227" t="s">
        <v>47</v>
      </c>
      <c r="O464" s="81"/>
      <c r="P464" s="208">
        <f>O464*H464</f>
        <v>0</v>
      </c>
      <c r="Q464" s="208">
        <v>0.016</v>
      </c>
      <c r="R464" s="208">
        <f>Q464*H464</f>
        <v>0.064000000000000001</v>
      </c>
      <c r="S464" s="208">
        <v>0</v>
      </c>
      <c r="T464" s="209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10" t="s">
        <v>300</v>
      </c>
      <c r="AT464" s="210" t="s">
        <v>184</v>
      </c>
      <c r="AU464" s="210" t="s">
        <v>86</v>
      </c>
      <c r="AY464" s="14" t="s">
        <v>143</v>
      </c>
      <c r="BE464" s="211">
        <f>IF(N464="základní",J464,0)</f>
        <v>0</v>
      </c>
      <c r="BF464" s="211">
        <f>IF(N464="snížená",J464,0)</f>
        <v>0</v>
      </c>
      <c r="BG464" s="211">
        <f>IF(N464="zákl. přenesená",J464,0)</f>
        <v>0</v>
      </c>
      <c r="BH464" s="211">
        <f>IF(N464="sníž. přenesená",J464,0)</f>
        <v>0</v>
      </c>
      <c r="BI464" s="211">
        <f>IF(N464="nulová",J464,0)</f>
        <v>0</v>
      </c>
      <c r="BJ464" s="14" t="s">
        <v>84</v>
      </c>
      <c r="BK464" s="211">
        <f>ROUND(I464*H464,2)</f>
        <v>0</v>
      </c>
      <c r="BL464" s="14" t="s">
        <v>224</v>
      </c>
      <c r="BM464" s="210" t="s">
        <v>1042</v>
      </c>
    </row>
    <row r="465" s="2" customFormat="1" ht="24.15" customHeight="1">
      <c r="A465" s="35"/>
      <c r="B465" s="36"/>
      <c r="C465" s="198" t="s">
        <v>1043</v>
      </c>
      <c r="D465" s="198" t="s">
        <v>145</v>
      </c>
      <c r="E465" s="199" t="s">
        <v>1044</v>
      </c>
      <c r="F465" s="200" t="s">
        <v>1045</v>
      </c>
      <c r="G465" s="201" t="s">
        <v>268</v>
      </c>
      <c r="H465" s="202">
        <v>2</v>
      </c>
      <c r="I465" s="203"/>
      <c r="J465" s="204">
        <f>ROUND(I465*H465,2)</f>
        <v>0</v>
      </c>
      <c r="K465" s="205"/>
      <c r="L465" s="41"/>
      <c r="M465" s="206" t="s">
        <v>19</v>
      </c>
      <c r="N465" s="207" t="s">
        <v>47</v>
      </c>
      <c r="O465" s="81"/>
      <c r="P465" s="208">
        <f>O465*H465</f>
        <v>0</v>
      </c>
      <c r="Q465" s="208">
        <v>0</v>
      </c>
      <c r="R465" s="208">
        <f>Q465*H465</f>
        <v>0</v>
      </c>
      <c r="S465" s="208">
        <v>0</v>
      </c>
      <c r="T465" s="209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10" t="s">
        <v>224</v>
      </c>
      <c r="AT465" s="210" t="s">
        <v>145</v>
      </c>
      <c r="AU465" s="210" t="s">
        <v>86</v>
      </c>
      <c r="AY465" s="14" t="s">
        <v>143</v>
      </c>
      <c r="BE465" s="211">
        <f>IF(N465="základní",J465,0)</f>
        <v>0</v>
      </c>
      <c r="BF465" s="211">
        <f>IF(N465="snížená",J465,0)</f>
        <v>0</v>
      </c>
      <c r="BG465" s="211">
        <f>IF(N465="zákl. přenesená",J465,0)</f>
        <v>0</v>
      </c>
      <c r="BH465" s="211">
        <f>IF(N465="sníž. přenesená",J465,0)</f>
        <v>0</v>
      </c>
      <c r="BI465" s="211">
        <f>IF(N465="nulová",J465,0)</f>
        <v>0</v>
      </c>
      <c r="BJ465" s="14" t="s">
        <v>84</v>
      </c>
      <c r="BK465" s="211">
        <f>ROUND(I465*H465,2)</f>
        <v>0</v>
      </c>
      <c r="BL465" s="14" t="s">
        <v>224</v>
      </c>
      <c r="BM465" s="210" t="s">
        <v>1046</v>
      </c>
    </row>
    <row r="466" s="2" customFormat="1">
      <c r="A466" s="35"/>
      <c r="B466" s="36"/>
      <c r="C466" s="37"/>
      <c r="D466" s="212" t="s">
        <v>151</v>
      </c>
      <c r="E466" s="37"/>
      <c r="F466" s="213" t="s">
        <v>1047</v>
      </c>
      <c r="G466" s="37"/>
      <c r="H466" s="37"/>
      <c r="I466" s="214"/>
      <c r="J466" s="37"/>
      <c r="K466" s="37"/>
      <c r="L466" s="41"/>
      <c r="M466" s="215"/>
      <c r="N466" s="216"/>
      <c r="O466" s="81"/>
      <c r="P466" s="81"/>
      <c r="Q466" s="81"/>
      <c r="R466" s="81"/>
      <c r="S466" s="81"/>
      <c r="T466" s="82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4" t="s">
        <v>151</v>
      </c>
      <c r="AU466" s="14" t="s">
        <v>86</v>
      </c>
    </row>
    <row r="467" s="2" customFormat="1" ht="16.5" customHeight="1">
      <c r="A467" s="35"/>
      <c r="B467" s="36"/>
      <c r="C467" s="217" t="s">
        <v>1048</v>
      </c>
      <c r="D467" s="217" t="s">
        <v>184</v>
      </c>
      <c r="E467" s="218" t="s">
        <v>1049</v>
      </c>
      <c r="F467" s="219" t="s">
        <v>1050</v>
      </c>
      <c r="G467" s="220" t="s">
        <v>268</v>
      </c>
      <c r="H467" s="221">
        <v>2</v>
      </c>
      <c r="I467" s="222"/>
      <c r="J467" s="223">
        <f>ROUND(I467*H467,2)</f>
        <v>0</v>
      </c>
      <c r="K467" s="224"/>
      <c r="L467" s="225"/>
      <c r="M467" s="226" t="s">
        <v>19</v>
      </c>
      <c r="N467" s="227" t="s">
        <v>47</v>
      </c>
      <c r="O467" s="81"/>
      <c r="P467" s="208">
        <f>O467*H467</f>
        <v>0</v>
      </c>
      <c r="Q467" s="208">
        <v>0.0023999999999999998</v>
      </c>
      <c r="R467" s="208">
        <f>Q467*H467</f>
        <v>0.0047999999999999996</v>
      </c>
      <c r="S467" s="208">
        <v>0</v>
      </c>
      <c r="T467" s="209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10" t="s">
        <v>300</v>
      </c>
      <c r="AT467" s="210" t="s">
        <v>184</v>
      </c>
      <c r="AU467" s="210" t="s">
        <v>86</v>
      </c>
      <c r="AY467" s="14" t="s">
        <v>143</v>
      </c>
      <c r="BE467" s="211">
        <f>IF(N467="základní",J467,0)</f>
        <v>0</v>
      </c>
      <c r="BF467" s="211">
        <f>IF(N467="snížená",J467,0)</f>
        <v>0</v>
      </c>
      <c r="BG467" s="211">
        <f>IF(N467="zákl. přenesená",J467,0)</f>
        <v>0</v>
      </c>
      <c r="BH467" s="211">
        <f>IF(N467="sníž. přenesená",J467,0)</f>
        <v>0</v>
      </c>
      <c r="BI467" s="211">
        <f>IF(N467="nulová",J467,0)</f>
        <v>0</v>
      </c>
      <c r="BJ467" s="14" t="s">
        <v>84</v>
      </c>
      <c r="BK467" s="211">
        <f>ROUND(I467*H467,2)</f>
        <v>0</v>
      </c>
      <c r="BL467" s="14" t="s">
        <v>224</v>
      </c>
      <c r="BM467" s="210" t="s">
        <v>1051</v>
      </c>
    </row>
    <row r="468" s="2" customFormat="1" ht="24.15" customHeight="1">
      <c r="A468" s="35"/>
      <c r="B468" s="36"/>
      <c r="C468" s="198" t="s">
        <v>1052</v>
      </c>
      <c r="D468" s="198" t="s">
        <v>145</v>
      </c>
      <c r="E468" s="199" t="s">
        <v>1053</v>
      </c>
      <c r="F468" s="200" t="s">
        <v>1054</v>
      </c>
      <c r="G468" s="201" t="s">
        <v>268</v>
      </c>
      <c r="H468" s="202">
        <v>4</v>
      </c>
      <c r="I468" s="203"/>
      <c r="J468" s="204">
        <f>ROUND(I468*H468,2)</f>
        <v>0</v>
      </c>
      <c r="K468" s="205"/>
      <c r="L468" s="41"/>
      <c r="M468" s="206" t="s">
        <v>19</v>
      </c>
      <c r="N468" s="207" t="s">
        <v>47</v>
      </c>
      <c r="O468" s="81"/>
      <c r="P468" s="208">
        <f>O468*H468</f>
        <v>0</v>
      </c>
      <c r="Q468" s="208">
        <v>0</v>
      </c>
      <c r="R468" s="208">
        <f>Q468*H468</f>
        <v>0</v>
      </c>
      <c r="S468" s="208">
        <v>0</v>
      </c>
      <c r="T468" s="209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10" t="s">
        <v>224</v>
      </c>
      <c r="AT468" s="210" t="s">
        <v>145</v>
      </c>
      <c r="AU468" s="210" t="s">
        <v>86</v>
      </c>
      <c r="AY468" s="14" t="s">
        <v>143</v>
      </c>
      <c r="BE468" s="211">
        <f>IF(N468="základní",J468,0)</f>
        <v>0</v>
      </c>
      <c r="BF468" s="211">
        <f>IF(N468="snížená",J468,0)</f>
        <v>0</v>
      </c>
      <c r="BG468" s="211">
        <f>IF(N468="zákl. přenesená",J468,0)</f>
        <v>0</v>
      </c>
      <c r="BH468" s="211">
        <f>IF(N468="sníž. přenesená",J468,0)</f>
        <v>0</v>
      </c>
      <c r="BI468" s="211">
        <f>IF(N468="nulová",J468,0)</f>
        <v>0</v>
      </c>
      <c r="BJ468" s="14" t="s">
        <v>84</v>
      </c>
      <c r="BK468" s="211">
        <f>ROUND(I468*H468,2)</f>
        <v>0</v>
      </c>
      <c r="BL468" s="14" t="s">
        <v>224</v>
      </c>
      <c r="BM468" s="210" t="s">
        <v>1055</v>
      </c>
    </row>
    <row r="469" s="2" customFormat="1">
      <c r="A469" s="35"/>
      <c r="B469" s="36"/>
      <c r="C469" s="37"/>
      <c r="D469" s="212" t="s">
        <v>151</v>
      </c>
      <c r="E469" s="37"/>
      <c r="F469" s="213" t="s">
        <v>1056</v>
      </c>
      <c r="G469" s="37"/>
      <c r="H469" s="37"/>
      <c r="I469" s="214"/>
      <c r="J469" s="37"/>
      <c r="K469" s="37"/>
      <c r="L469" s="41"/>
      <c r="M469" s="215"/>
      <c r="N469" s="216"/>
      <c r="O469" s="81"/>
      <c r="P469" s="81"/>
      <c r="Q469" s="81"/>
      <c r="R469" s="81"/>
      <c r="S469" s="81"/>
      <c r="T469" s="82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4" t="s">
        <v>151</v>
      </c>
      <c r="AU469" s="14" t="s">
        <v>86</v>
      </c>
    </row>
    <row r="470" s="2" customFormat="1" ht="16.5" customHeight="1">
      <c r="A470" s="35"/>
      <c r="B470" s="36"/>
      <c r="C470" s="217" t="s">
        <v>1057</v>
      </c>
      <c r="D470" s="217" t="s">
        <v>184</v>
      </c>
      <c r="E470" s="218" t="s">
        <v>1058</v>
      </c>
      <c r="F470" s="219" t="s">
        <v>1059</v>
      </c>
      <c r="G470" s="220" t="s">
        <v>268</v>
      </c>
      <c r="H470" s="221">
        <v>4</v>
      </c>
      <c r="I470" s="222"/>
      <c r="J470" s="223">
        <f>ROUND(I470*H470,2)</f>
        <v>0</v>
      </c>
      <c r="K470" s="224"/>
      <c r="L470" s="225"/>
      <c r="M470" s="226" t="s">
        <v>19</v>
      </c>
      <c r="N470" s="227" t="s">
        <v>47</v>
      </c>
      <c r="O470" s="81"/>
      <c r="P470" s="208">
        <f>O470*H470</f>
        <v>0</v>
      </c>
      <c r="Q470" s="208">
        <v>0.0022000000000000001</v>
      </c>
      <c r="R470" s="208">
        <f>Q470*H470</f>
        <v>0.0088000000000000005</v>
      </c>
      <c r="S470" s="208">
        <v>0</v>
      </c>
      <c r="T470" s="209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10" t="s">
        <v>300</v>
      </c>
      <c r="AT470" s="210" t="s">
        <v>184</v>
      </c>
      <c r="AU470" s="210" t="s">
        <v>86</v>
      </c>
      <c r="AY470" s="14" t="s">
        <v>143</v>
      </c>
      <c r="BE470" s="211">
        <f>IF(N470="základní",J470,0)</f>
        <v>0</v>
      </c>
      <c r="BF470" s="211">
        <f>IF(N470="snížená",J470,0)</f>
        <v>0</v>
      </c>
      <c r="BG470" s="211">
        <f>IF(N470="zákl. přenesená",J470,0)</f>
        <v>0</v>
      </c>
      <c r="BH470" s="211">
        <f>IF(N470="sníž. přenesená",J470,0)</f>
        <v>0</v>
      </c>
      <c r="BI470" s="211">
        <f>IF(N470="nulová",J470,0)</f>
        <v>0</v>
      </c>
      <c r="BJ470" s="14" t="s">
        <v>84</v>
      </c>
      <c r="BK470" s="211">
        <f>ROUND(I470*H470,2)</f>
        <v>0</v>
      </c>
      <c r="BL470" s="14" t="s">
        <v>224</v>
      </c>
      <c r="BM470" s="210" t="s">
        <v>1060</v>
      </c>
    </row>
    <row r="471" s="2" customFormat="1" ht="24.15" customHeight="1">
      <c r="A471" s="35"/>
      <c r="B471" s="36"/>
      <c r="C471" s="198" t="s">
        <v>1061</v>
      </c>
      <c r="D471" s="198" t="s">
        <v>145</v>
      </c>
      <c r="E471" s="199" t="s">
        <v>1062</v>
      </c>
      <c r="F471" s="200" t="s">
        <v>1063</v>
      </c>
      <c r="G471" s="201" t="s">
        <v>268</v>
      </c>
      <c r="H471" s="202">
        <v>10</v>
      </c>
      <c r="I471" s="203"/>
      <c r="J471" s="204">
        <f>ROUND(I471*H471,2)</f>
        <v>0</v>
      </c>
      <c r="K471" s="205"/>
      <c r="L471" s="41"/>
      <c r="M471" s="206" t="s">
        <v>19</v>
      </c>
      <c r="N471" s="207" t="s">
        <v>47</v>
      </c>
      <c r="O471" s="81"/>
      <c r="P471" s="208">
        <f>O471*H471</f>
        <v>0</v>
      </c>
      <c r="Q471" s="208">
        <v>0</v>
      </c>
      <c r="R471" s="208">
        <f>Q471*H471</f>
        <v>0</v>
      </c>
      <c r="S471" s="208">
        <v>0.024</v>
      </c>
      <c r="T471" s="209">
        <f>S471*H471</f>
        <v>0.23999999999999999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10" t="s">
        <v>224</v>
      </c>
      <c r="AT471" s="210" t="s">
        <v>145</v>
      </c>
      <c r="AU471" s="210" t="s">
        <v>86</v>
      </c>
      <c r="AY471" s="14" t="s">
        <v>143</v>
      </c>
      <c r="BE471" s="211">
        <f>IF(N471="základní",J471,0)</f>
        <v>0</v>
      </c>
      <c r="BF471" s="211">
        <f>IF(N471="snížená",J471,0)</f>
        <v>0</v>
      </c>
      <c r="BG471" s="211">
        <f>IF(N471="zákl. přenesená",J471,0)</f>
        <v>0</v>
      </c>
      <c r="BH471" s="211">
        <f>IF(N471="sníž. přenesená",J471,0)</f>
        <v>0</v>
      </c>
      <c r="BI471" s="211">
        <f>IF(N471="nulová",J471,0)</f>
        <v>0</v>
      </c>
      <c r="BJ471" s="14" t="s">
        <v>84</v>
      </c>
      <c r="BK471" s="211">
        <f>ROUND(I471*H471,2)</f>
        <v>0</v>
      </c>
      <c r="BL471" s="14" t="s">
        <v>224</v>
      </c>
      <c r="BM471" s="210" t="s">
        <v>1064</v>
      </c>
    </row>
    <row r="472" s="2" customFormat="1">
      <c r="A472" s="35"/>
      <c r="B472" s="36"/>
      <c r="C472" s="37"/>
      <c r="D472" s="212" t="s">
        <v>151</v>
      </c>
      <c r="E472" s="37"/>
      <c r="F472" s="213" t="s">
        <v>1065</v>
      </c>
      <c r="G472" s="37"/>
      <c r="H472" s="37"/>
      <c r="I472" s="214"/>
      <c r="J472" s="37"/>
      <c r="K472" s="37"/>
      <c r="L472" s="41"/>
      <c r="M472" s="215"/>
      <c r="N472" s="216"/>
      <c r="O472" s="81"/>
      <c r="P472" s="81"/>
      <c r="Q472" s="81"/>
      <c r="R472" s="81"/>
      <c r="S472" s="81"/>
      <c r="T472" s="82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4" t="s">
        <v>151</v>
      </c>
      <c r="AU472" s="14" t="s">
        <v>86</v>
      </c>
    </row>
    <row r="473" s="2" customFormat="1" ht="24.15" customHeight="1">
      <c r="A473" s="35"/>
      <c r="B473" s="36"/>
      <c r="C473" s="198" t="s">
        <v>1066</v>
      </c>
      <c r="D473" s="198" t="s">
        <v>145</v>
      </c>
      <c r="E473" s="199" t="s">
        <v>1067</v>
      </c>
      <c r="F473" s="200" t="s">
        <v>1068</v>
      </c>
      <c r="G473" s="201" t="s">
        <v>268</v>
      </c>
      <c r="H473" s="202">
        <v>4</v>
      </c>
      <c r="I473" s="203"/>
      <c r="J473" s="204">
        <f>ROUND(I473*H473,2)</f>
        <v>0</v>
      </c>
      <c r="K473" s="205"/>
      <c r="L473" s="41"/>
      <c r="M473" s="206" t="s">
        <v>19</v>
      </c>
      <c r="N473" s="207" t="s">
        <v>47</v>
      </c>
      <c r="O473" s="81"/>
      <c r="P473" s="208">
        <f>O473*H473</f>
        <v>0</v>
      </c>
      <c r="Q473" s="208">
        <v>0</v>
      </c>
      <c r="R473" s="208">
        <f>Q473*H473</f>
        <v>0</v>
      </c>
      <c r="S473" s="208">
        <v>0</v>
      </c>
      <c r="T473" s="209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10" t="s">
        <v>224</v>
      </c>
      <c r="AT473" s="210" t="s">
        <v>145</v>
      </c>
      <c r="AU473" s="210" t="s">
        <v>86</v>
      </c>
      <c r="AY473" s="14" t="s">
        <v>143</v>
      </c>
      <c r="BE473" s="211">
        <f>IF(N473="základní",J473,0)</f>
        <v>0</v>
      </c>
      <c r="BF473" s="211">
        <f>IF(N473="snížená",J473,0)</f>
        <v>0</v>
      </c>
      <c r="BG473" s="211">
        <f>IF(N473="zákl. přenesená",J473,0)</f>
        <v>0</v>
      </c>
      <c r="BH473" s="211">
        <f>IF(N473="sníž. přenesená",J473,0)</f>
        <v>0</v>
      </c>
      <c r="BI473" s="211">
        <f>IF(N473="nulová",J473,0)</f>
        <v>0</v>
      </c>
      <c r="BJ473" s="14" t="s">
        <v>84</v>
      </c>
      <c r="BK473" s="211">
        <f>ROUND(I473*H473,2)</f>
        <v>0</v>
      </c>
      <c r="BL473" s="14" t="s">
        <v>224</v>
      </c>
      <c r="BM473" s="210" t="s">
        <v>1069</v>
      </c>
    </row>
    <row r="474" s="2" customFormat="1">
      <c r="A474" s="35"/>
      <c r="B474" s="36"/>
      <c r="C474" s="37"/>
      <c r="D474" s="212" t="s">
        <v>151</v>
      </c>
      <c r="E474" s="37"/>
      <c r="F474" s="213" t="s">
        <v>1070</v>
      </c>
      <c r="G474" s="37"/>
      <c r="H474" s="37"/>
      <c r="I474" s="214"/>
      <c r="J474" s="37"/>
      <c r="K474" s="37"/>
      <c r="L474" s="41"/>
      <c r="M474" s="215"/>
      <c r="N474" s="216"/>
      <c r="O474" s="81"/>
      <c r="P474" s="81"/>
      <c r="Q474" s="81"/>
      <c r="R474" s="81"/>
      <c r="S474" s="81"/>
      <c r="T474" s="82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4" t="s">
        <v>151</v>
      </c>
      <c r="AU474" s="14" t="s">
        <v>86</v>
      </c>
    </row>
    <row r="475" s="2" customFormat="1" ht="24.15" customHeight="1">
      <c r="A475" s="35"/>
      <c r="B475" s="36"/>
      <c r="C475" s="217" t="s">
        <v>1071</v>
      </c>
      <c r="D475" s="217" t="s">
        <v>184</v>
      </c>
      <c r="E475" s="218" t="s">
        <v>1072</v>
      </c>
      <c r="F475" s="219" t="s">
        <v>1073</v>
      </c>
      <c r="G475" s="220" t="s">
        <v>268</v>
      </c>
      <c r="H475" s="221">
        <v>4</v>
      </c>
      <c r="I475" s="222"/>
      <c r="J475" s="223">
        <f>ROUND(I475*H475,2)</f>
        <v>0</v>
      </c>
      <c r="K475" s="224"/>
      <c r="L475" s="225"/>
      <c r="M475" s="226" t="s">
        <v>19</v>
      </c>
      <c r="N475" s="227" t="s">
        <v>47</v>
      </c>
      <c r="O475" s="81"/>
      <c r="P475" s="208">
        <f>O475*H475</f>
        <v>0</v>
      </c>
      <c r="Q475" s="208">
        <v>0.00123</v>
      </c>
      <c r="R475" s="208">
        <f>Q475*H475</f>
        <v>0.0049199999999999999</v>
      </c>
      <c r="S475" s="208">
        <v>0</v>
      </c>
      <c r="T475" s="209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10" t="s">
        <v>300</v>
      </c>
      <c r="AT475" s="210" t="s">
        <v>184</v>
      </c>
      <c r="AU475" s="210" t="s">
        <v>86</v>
      </c>
      <c r="AY475" s="14" t="s">
        <v>143</v>
      </c>
      <c r="BE475" s="211">
        <f>IF(N475="základní",J475,0)</f>
        <v>0</v>
      </c>
      <c r="BF475" s="211">
        <f>IF(N475="snížená",J475,0)</f>
        <v>0</v>
      </c>
      <c r="BG475" s="211">
        <f>IF(N475="zákl. přenesená",J475,0)</f>
        <v>0</v>
      </c>
      <c r="BH475" s="211">
        <f>IF(N475="sníž. přenesená",J475,0)</f>
        <v>0</v>
      </c>
      <c r="BI475" s="211">
        <f>IF(N475="nulová",J475,0)</f>
        <v>0</v>
      </c>
      <c r="BJ475" s="14" t="s">
        <v>84</v>
      </c>
      <c r="BK475" s="211">
        <f>ROUND(I475*H475,2)</f>
        <v>0</v>
      </c>
      <c r="BL475" s="14" t="s">
        <v>224</v>
      </c>
      <c r="BM475" s="210" t="s">
        <v>1074</v>
      </c>
    </row>
    <row r="476" s="2" customFormat="1" ht="49.05" customHeight="1">
      <c r="A476" s="35"/>
      <c r="B476" s="36"/>
      <c r="C476" s="198" t="s">
        <v>1075</v>
      </c>
      <c r="D476" s="198" t="s">
        <v>145</v>
      </c>
      <c r="E476" s="199" t="s">
        <v>1076</v>
      </c>
      <c r="F476" s="200" t="s">
        <v>1077</v>
      </c>
      <c r="G476" s="201" t="s">
        <v>170</v>
      </c>
      <c r="H476" s="202">
        <v>0.083000000000000004</v>
      </c>
      <c r="I476" s="203"/>
      <c r="J476" s="204">
        <f>ROUND(I476*H476,2)</f>
        <v>0</v>
      </c>
      <c r="K476" s="205"/>
      <c r="L476" s="41"/>
      <c r="M476" s="206" t="s">
        <v>19</v>
      </c>
      <c r="N476" s="207" t="s">
        <v>47</v>
      </c>
      <c r="O476" s="81"/>
      <c r="P476" s="208">
        <f>O476*H476</f>
        <v>0</v>
      </c>
      <c r="Q476" s="208">
        <v>0</v>
      </c>
      <c r="R476" s="208">
        <f>Q476*H476</f>
        <v>0</v>
      </c>
      <c r="S476" s="208">
        <v>0</v>
      </c>
      <c r="T476" s="209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10" t="s">
        <v>224</v>
      </c>
      <c r="AT476" s="210" t="s">
        <v>145</v>
      </c>
      <c r="AU476" s="210" t="s">
        <v>86</v>
      </c>
      <c r="AY476" s="14" t="s">
        <v>143</v>
      </c>
      <c r="BE476" s="211">
        <f>IF(N476="základní",J476,0)</f>
        <v>0</v>
      </c>
      <c r="BF476" s="211">
        <f>IF(N476="snížená",J476,0)</f>
        <v>0</v>
      </c>
      <c r="BG476" s="211">
        <f>IF(N476="zákl. přenesená",J476,0)</f>
        <v>0</v>
      </c>
      <c r="BH476" s="211">
        <f>IF(N476="sníž. přenesená",J476,0)</f>
        <v>0</v>
      </c>
      <c r="BI476" s="211">
        <f>IF(N476="nulová",J476,0)</f>
        <v>0</v>
      </c>
      <c r="BJ476" s="14" t="s">
        <v>84</v>
      </c>
      <c r="BK476" s="211">
        <f>ROUND(I476*H476,2)</f>
        <v>0</v>
      </c>
      <c r="BL476" s="14" t="s">
        <v>224</v>
      </c>
      <c r="BM476" s="210" t="s">
        <v>1078</v>
      </c>
    </row>
    <row r="477" s="2" customFormat="1">
      <c r="A477" s="35"/>
      <c r="B477" s="36"/>
      <c r="C477" s="37"/>
      <c r="D477" s="212" t="s">
        <v>151</v>
      </c>
      <c r="E477" s="37"/>
      <c r="F477" s="213" t="s">
        <v>1079</v>
      </c>
      <c r="G477" s="37"/>
      <c r="H477" s="37"/>
      <c r="I477" s="214"/>
      <c r="J477" s="37"/>
      <c r="K477" s="37"/>
      <c r="L477" s="41"/>
      <c r="M477" s="215"/>
      <c r="N477" s="216"/>
      <c r="O477" s="81"/>
      <c r="P477" s="81"/>
      <c r="Q477" s="81"/>
      <c r="R477" s="81"/>
      <c r="S477" s="81"/>
      <c r="T477" s="82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4" t="s">
        <v>151</v>
      </c>
      <c r="AU477" s="14" t="s">
        <v>86</v>
      </c>
    </row>
    <row r="478" s="12" customFormat="1" ht="22.8" customHeight="1">
      <c r="A478" s="12"/>
      <c r="B478" s="182"/>
      <c r="C478" s="183"/>
      <c r="D478" s="184" t="s">
        <v>75</v>
      </c>
      <c r="E478" s="196" t="s">
        <v>1080</v>
      </c>
      <c r="F478" s="196" t="s">
        <v>1081</v>
      </c>
      <c r="G478" s="183"/>
      <c r="H478" s="183"/>
      <c r="I478" s="186"/>
      <c r="J478" s="197">
        <f>BK478</f>
        <v>0</v>
      </c>
      <c r="K478" s="183"/>
      <c r="L478" s="188"/>
      <c r="M478" s="189"/>
      <c r="N478" s="190"/>
      <c r="O478" s="190"/>
      <c r="P478" s="191">
        <f>SUM(P479:P481)</f>
        <v>0</v>
      </c>
      <c r="Q478" s="190"/>
      <c r="R478" s="191">
        <f>SUM(R479:R481)</f>
        <v>0.029999999999999999</v>
      </c>
      <c r="S478" s="190"/>
      <c r="T478" s="192">
        <f>SUM(T479:T481)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193" t="s">
        <v>86</v>
      </c>
      <c r="AT478" s="194" t="s">
        <v>75</v>
      </c>
      <c r="AU478" s="194" t="s">
        <v>84</v>
      </c>
      <c r="AY478" s="193" t="s">
        <v>143</v>
      </c>
      <c r="BK478" s="195">
        <f>SUM(BK479:BK481)</f>
        <v>0</v>
      </c>
    </row>
    <row r="479" s="2" customFormat="1" ht="24.15" customHeight="1">
      <c r="A479" s="35"/>
      <c r="B479" s="36"/>
      <c r="C479" s="198" t="s">
        <v>1082</v>
      </c>
      <c r="D479" s="198" t="s">
        <v>145</v>
      </c>
      <c r="E479" s="199" t="s">
        <v>1083</v>
      </c>
      <c r="F479" s="200" t="s">
        <v>1084</v>
      </c>
      <c r="G479" s="201" t="s">
        <v>1085</v>
      </c>
      <c r="H479" s="202">
        <v>30</v>
      </c>
      <c r="I479" s="203"/>
      <c r="J479" s="204">
        <f>ROUND(I479*H479,2)</f>
        <v>0</v>
      </c>
      <c r="K479" s="205"/>
      <c r="L479" s="41"/>
      <c r="M479" s="206" t="s">
        <v>19</v>
      </c>
      <c r="N479" s="207" t="s">
        <v>47</v>
      </c>
      <c r="O479" s="81"/>
      <c r="P479" s="208">
        <f>O479*H479</f>
        <v>0</v>
      </c>
      <c r="Q479" s="208">
        <v>0.001</v>
      </c>
      <c r="R479" s="208">
        <f>Q479*H479</f>
        <v>0.029999999999999999</v>
      </c>
      <c r="S479" s="208">
        <v>0</v>
      </c>
      <c r="T479" s="209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10" t="s">
        <v>224</v>
      </c>
      <c r="AT479" s="210" t="s">
        <v>145</v>
      </c>
      <c r="AU479" s="210" t="s">
        <v>86</v>
      </c>
      <c r="AY479" s="14" t="s">
        <v>143</v>
      </c>
      <c r="BE479" s="211">
        <f>IF(N479="základní",J479,0)</f>
        <v>0</v>
      </c>
      <c r="BF479" s="211">
        <f>IF(N479="snížená",J479,0)</f>
        <v>0</v>
      </c>
      <c r="BG479" s="211">
        <f>IF(N479="zákl. přenesená",J479,0)</f>
        <v>0</v>
      </c>
      <c r="BH479" s="211">
        <f>IF(N479="sníž. přenesená",J479,0)</f>
        <v>0</v>
      </c>
      <c r="BI479" s="211">
        <f>IF(N479="nulová",J479,0)</f>
        <v>0</v>
      </c>
      <c r="BJ479" s="14" t="s">
        <v>84</v>
      </c>
      <c r="BK479" s="211">
        <f>ROUND(I479*H479,2)</f>
        <v>0</v>
      </c>
      <c r="BL479" s="14" t="s">
        <v>224</v>
      </c>
      <c r="BM479" s="210" t="s">
        <v>1086</v>
      </c>
    </row>
    <row r="480" s="2" customFormat="1" ht="55.5" customHeight="1">
      <c r="A480" s="35"/>
      <c r="B480" s="36"/>
      <c r="C480" s="198" t="s">
        <v>1087</v>
      </c>
      <c r="D480" s="198" t="s">
        <v>145</v>
      </c>
      <c r="E480" s="199" t="s">
        <v>1088</v>
      </c>
      <c r="F480" s="200" t="s">
        <v>1089</v>
      </c>
      <c r="G480" s="201" t="s">
        <v>170</v>
      </c>
      <c r="H480" s="202">
        <v>0.029999999999999999</v>
      </c>
      <c r="I480" s="203"/>
      <c r="J480" s="204">
        <f>ROUND(I480*H480,2)</f>
        <v>0</v>
      </c>
      <c r="K480" s="205"/>
      <c r="L480" s="41"/>
      <c r="M480" s="206" t="s">
        <v>19</v>
      </c>
      <c r="N480" s="207" t="s">
        <v>47</v>
      </c>
      <c r="O480" s="81"/>
      <c r="P480" s="208">
        <f>O480*H480</f>
        <v>0</v>
      </c>
      <c r="Q480" s="208">
        <v>0</v>
      </c>
      <c r="R480" s="208">
        <f>Q480*H480</f>
        <v>0</v>
      </c>
      <c r="S480" s="208">
        <v>0</v>
      </c>
      <c r="T480" s="209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10" t="s">
        <v>224</v>
      </c>
      <c r="AT480" s="210" t="s">
        <v>145</v>
      </c>
      <c r="AU480" s="210" t="s">
        <v>86</v>
      </c>
      <c r="AY480" s="14" t="s">
        <v>143</v>
      </c>
      <c r="BE480" s="211">
        <f>IF(N480="základní",J480,0)</f>
        <v>0</v>
      </c>
      <c r="BF480" s="211">
        <f>IF(N480="snížená",J480,0)</f>
        <v>0</v>
      </c>
      <c r="BG480" s="211">
        <f>IF(N480="zákl. přenesená",J480,0)</f>
        <v>0</v>
      </c>
      <c r="BH480" s="211">
        <f>IF(N480="sníž. přenesená",J480,0)</f>
        <v>0</v>
      </c>
      <c r="BI480" s="211">
        <f>IF(N480="nulová",J480,0)</f>
        <v>0</v>
      </c>
      <c r="BJ480" s="14" t="s">
        <v>84</v>
      </c>
      <c r="BK480" s="211">
        <f>ROUND(I480*H480,2)</f>
        <v>0</v>
      </c>
      <c r="BL480" s="14" t="s">
        <v>224</v>
      </c>
      <c r="BM480" s="210" t="s">
        <v>1090</v>
      </c>
    </row>
    <row r="481" s="2" customFormat="1">
      <c r="A481" s="35"/>
      <c r="B481" s="36"/>
      <c r="C481" s="37"/>
      <c r="D481" s="212" t="s">
        <v>151</v>
      </c>
      <c r="E481" s="37"/>
      <c r="F481" s="213" t="s">
        <v>1091</v>
      </c>
      <c r="G481" s="37"/>
      <c r="H481" s="37"/>
      <c r="I481" s="214"/>
      <c r="J481" s="37"/>
      <c r="K481" s="37"/>
      <c r="L481" s="41"/>
      <c r="M481" s="215"/>
      <c r="N481" s="216"/>
      <c r="O481" s="81"/>
      <c r="P481" s="81"/>
      <c r="Q481" s="81"/>
      <c r="R481" s="81"/>
      <c r="S481" s="81"/>
      <c r="T481" s="82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4" t="s">
        <v>151</v>
      </c>
      <c r="AU481" s="14" t="s">
        <v>86</v>
      </c>
    </row>
    <row r="482" s="12" customFormat="1" ht="22.8" customHeight="1">
      <c r="A482" s="12"/>
      <c r="B482" s="182"/>
      <c r="C482" s="183"/>
      <c r="D482" s="184" t="s">
        <v>75</v>
      </c>
      <c r="E482" s="196" t="s">
        <v>1092</v>
      </c>
      <c r="F482" s="196" t="s">
        <v>1093</v>
      </c>
      <c r="G482" s="183"/>
      <c r="H482" s="183"/>
      <c r="I482" s="186"/>
      <c r="J482" s="197">
        <f>BK482</f>
        <v>0</v>
      </c>
      <c r="K482" s="183"/>
      <c r="L482" s="188"/>
      <c r="M482" s="189"/>
      <c r="N482" s="190"/>
      <c r="O482" s="190"/>
      <c r="P482" s="191">
        <f>SUM(P483:P511)</f>
        <v>0</v>
      </c>
      <c r="Q482" s="190"/>
      <c r="R482" s="191">
        <f>SUM(R483:R511)</f>
        <v>1.7104102999999999</v>
      </c>
      <c r="S482" s="190"/>
      <c r="T482" s="192">
        <f>SUM(T483:T511)</f>
        <v>3.2958860999999997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193" t="s">
        <v>86</v>
      </c>
      <c r="AT482" s="194" t="s">
        <v>75</v>
      </c>
      <c r="AU482" s="194" t="s">
        <v>84</v>
      </c>
      <c r="AY482" s="193" t="s">
        <v>143</v>
      </c>
      <c r="BK482" s="195">
        <f>SUM(BK483:BK511)</f>
        <v>0</v>
      </c>
    </row>
    <row r="483" s="2" customFormat="1" ht="24.15" customHeight="1">
      <c r="A483" s="35"/>
      <c r="B483" s="36"/>
      <c r="C483" s="198" t="s">
        <v>1094</v>
      </c>
      <c r="D483" s="198" t="s">
        <v>145</v>
      </c>
      <c r="E483" s="199" t="s">
        <v>1095</v>
      </c>
      <c r="F483" s="200" t="s">
        <v>1096</v>
      </c>
      <c r="G483" s="201" t="s">
        <v>148</v>
      </c>
      <c r="H483" s="202">
        <v>34.329999999999998</v>
      </c>
      <c r="I483" s="203"/>
      <c r="J483" s="204">
        <f>ROUND(I483*H483,2)</f>
        <v>0</v>
      </c>
      <c r="K483" s="205"/>
      <c r="L483" s="41"/>
      <c r="M483" s="206" t="s">
        <v>19</v>
      </c>
      <c r="N483" s="207" t="s">
        <v>47</v>
      </c>
      <c r="O483" s="81"/>
      <c r="P483" s="208">
        <f>O483*H483</f>
        <v>0</v>
      </c>
      <c r="Q483" s="208">
        <v>0</v>
      </c>
      <c r="R483" s="208">
        <f>Q483*H483</f>
        <v>0</v>
      </c>
      <c r="S483" s="208">
        <v>0</v>
      </c>
      <c r="T483" s="209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10" t="s">
        <v>224</v>
      </c>
      <c r="AT483" s="210" t="s">
        <v>145</v>
      </c>
      <c r="AU483" s="210" t="s">
        <v>86</v>
      </c>
      <c r="AY483" s="14" t="s">
        <v>143</v>
      </c>
      <c r="BE483" s="211">
        <f>IF(N483="základní",J483,0)</f>
        <v>0</v>
      </c>
      <c r="BF483" s="211">
        <f>IF(N483="snížená",J483,0)</f>
        <v>0</v>
      </c>
      <c r="BG483" s="211">
        <f>IF(N483="zákl. přenesená",J483,0)</f>
        <v>0</v>
      </c>
      <c r="BH483" s="211">
        <f>IF(N483="sníž. přenesená",J483,0)</f>
        <v>0</v>
      </c>
      <c r="BI483" s="211">
        <f>IF(N483="nulová",J483,0)</f>
        <v>0</v>
      </c>
      <c r="BJ483" s="14" t="s">
        <v>84</v>
      </c>
      <c r="BK483" s="211">
        <f>ROUND(I483*H483,2)</f>
        <v>0</v>
      </c>
      <c r="BL483" s="14" t="s">
        <v>224</v>
      </c>
      <c r="BM483" s="210" t="s">
        <v>1097</v>
      </c>
    </row>
    <row r="484" s="2" customFormat="1">
      <c r="A484" s="35"/>
      <c r="B484" s="36"/>
      <c r="C484" s="37"/>
      <c r="D484" s="212" t="s">
        <v>151</v>
      </c>
      <c r="E484" s="37"/>
      <c r="F484" s="213" t="s">
        <v>1098</v>
      </c>
      <c r="G484" s="37"/>
      <c r="H484" s="37"/>
      <c r="I484" s="214"/>
      <c r="J484" s="37"/>
      <c r="K484" s="37"/>
      <c r="L484" s="41"/>
      <c r="M484" s="215"/>
      <c r="N484" s="216"/>
      <c r="O484" s="81"/>
      <c r="P484" s="81"/>
      <c r="Q484" s="81"/>
      <c r="R484" s="81"/>
      <c r="S484" s="81"/>
      <c r="T484" s="82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4" t="s">
        <v>151</v>
      </c>
      <c r="AU484" s="14" t="s">
        <v>86</v>
      </c>
    </row>
    <row r="485" s="2" customFormat="1" ht="24.15" customHeight="1">
      <c r="A485" s="35"/>
      <c r="B485" s="36"/>
      <c r="C485" s="198" t="s">
        <v>1099</v>
      </c>
      <c r="D485" s="198" t="s">
        <v>145</v>
      </c>
      <c r="E485" s="199" t="s">
        <v>1100</v>
      </c>
      <c r="F485" s="200" t="s">
        <v>1101</v>
      </c>
      <c r="G485" s="201" t="s">
        <v>148</v>
      </c>
      <c r="H485" s="202">
        <v>34.329999999999998</v>
      </c>
      <c r="I485" s="203"/>
      <c r="J485" s="204">
        <f>ROUND(I485*H485,2)</f>
        <v>0</v>
      </c>
      <c r="K485" s="205"/>
      <c r="L485" s="41"/>
      <c r="M485" s="206" t="s">
        <v>19</v>
      </c>
      <c r="N485" s="207" t="s">
        <v>47</v>
      </c>
      <c r="O485" s="81"/>
      <c r="P485" s="208">
        <f>O485*H485</f>
        <v>0</v>
      </c>
      <c r="Q485" s="208">
        <v>0.00029999999999999997</v>
      </c>
      <c r="R485" s="208">
        <f>Q485*H485</f>
        <v>0.010298999999999999</v>
      </c>
      <c r="S485" s="208">
        <v>0</v>
      </c>
      <c r="T485" s="209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10" t="s">
        <v>224</v>
      </c>
      <c r="AT485" s="210" t="s">
        <v>145</v>
      </c>
      <c r="AU485" s="210" t="s">
        <v>86</v>
      </c>
      <c r="AY485" s="14" t="s">
        <v>143</v>
      </c>
      <c r="BE485" s="211">
        <f>IF(N485="základní",J485,0)</f>
        <v>0</v>
      </c>
      <c r="BF485" s="211">
        <f>IF(N485="snížená",J485,0)</f>
        <v>0</v>
      </c>
      <c r="BG485" s="211">
        <f>IF(N485="zákl. přenesená",J485,0)</f>
        <v>0</v>
      </c>
      <c r="BH485" s="211">
        <f>IF(N485="sníž. přenesená",J485,0)</f>
        <v>0</v>
      </c>
      <c r="BI485" s="211">
        <f>IF(N485="nulová",J485,0)</f>
        <v>0</v>
      </c>
      <c r="BJ485" s="14" t="s">
        <v>84</v>
      </c>
      <c r="BK485" s="211">
        <f>ROUND(I485*H485,2)</f>
        <v>0</v>
      </c>
      <c r="BL485" s="14" t="s">
        <v>224</v>
      </c>
      <c r="BM485" s="210" t="s">
        <v>1102</v>
      </c>
    </row>
    <row r="486" s="2" customFormat="1">
      <c r="A486" s="35"/>
      <c r="B486" s="36"/>
      <c r="C486" s="37"/>
      <c r="D486" s="212" t="s">
        <v>151</v>
      </c>
      <c r="E486" s="37"/>
      <c r="F486" s="213" t="s">
        <v>1103</v>
      </c>
      <c r="G486" s="37"/>
      <c r="H486" s="37"/>
      <c r="I486" s="214"/>
      <c r="J486" s="37"/>
      <c r="K486" s="37"/>
      <c r="L486" s="41"/>
      <c r="M486" s="215"/>
      <c r="N486" s="216"/>
      <c r="O486" s="81"/>
      <c r="P486" s="81"/>
      <c r="Q486" s="81"/>
      <c r="R486" s="81"/>
      <c r="S486" s="81"/>
      <c r="T486" s="82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T486" s="14" t="s">
        <v>151</v>
      </c>
      <c r="AU486" s="14" t="s">
        <v>86</v>
      </c>
    </row>
    <row r="487" s="2" customFormat="1" ht="37.8" customHeight="1">
      <c r="A487" s="35"/>
      <c r="B487" s="36"/>
      <c r="C487" s="198" t="s">
        <v>1104</v>
      </c>
      <c r="D487" s="198" t="s">
        <v>145</v>
      </c>
      <c r="E487" s="199" t="s">
        <v>1105</v>
      </c>
      <c r="F487" s="200" t="s">
        <v>1106</v>
      </c>
      <c r="G487" s="201" t="s">
        <v>148</v>
      </c>
      <c r="H487" s="202">
        <v>34.329999999999998</v>
      </c>
      <c r="I487" s="203"/>
      <c r="J487" s="204">
        <f>ROUND(I487*H487,2)</f>
        <v>0</v>
      </c>
      <c r="K487" s="205"/>
      <c r="L487" s="41"/>
      <c r="M487" s="206" t="s">
        <v>19</v>
      </c>
      <c r="N487" s="207" t="s">
        <v>47</v>
      </c>
      <c r="O487" s="81"/>
      <c r="P487" s="208">
        <f>O487*H487</f>
        <v>0</v>
      </c>
      <c r="Q487" s="208">
        <v>0.0075799999999999999</v>
      </c>
      <c r="R487" s="208">
        <f>Q487*H487</f>
        <v>0.26022139999999999</v>
      </c>
      <c r="S487" s="208">
        <v>0</v>
      </c>
      <c r="T487" s="209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10" t="s">
        <v>224</v>
      </c>
      <c r="AT487" s="210" t="s">
        <v>145</v>
      </c>
      <c r="AU487" s="210" t="s">
        <v>86</v>
      </c>
      <c r="AY487" s="14" t="s">
        <v>143</v>
      </c>
      <c r="BE487" s="211">
        <f>IF(N487="základní",J487,0)</f>
        <v>0</v>
      </c>
      <c r="BF487" s="211">
        <f>IF(N487="snížená",J487,0)</f>
        <v>0</v>
      </c>
      <c r="BG487" s="211">
        <f>IF(N487="zákl. přenesená",J487,0)</f>
        <v>0</v>
      </c>
      <c r="BH487" s="211">
        <f>IF(N487="sníž. přenesená",J487,0)</f>
        <v>0</v>
      </c>
      <c r="BI487" s="211">
        <f>IF(N487="nulová",J487,0)</f>
        <v>0</v>
      </c>
      <c r="BJ487" s="14" t="s">
        <v>84</v>
      </c>
      <c r="BK487" s="211">
        <f>ROUND(I487*H487,2)</f>
        <v>0</v>
      </c>
      <c r="BL487" s="14" t="s">
        <v>224</v>
      </c>
      <c r="BM487" s="210" t="s">
        <v>1107</v>
      </c>
    </row>
    <row r="488" s="2" customFormat="1">
      <c r="A488" s="35"/>
      <c r="B488" s="36"/>
      <c r="C488" s="37"/>
      <c r="D488" s="212" t="s">
        <v>151</v>
      </c>
      <c r="E488" s="37"/>
      <c r="F488" s="213" t="s">
        <v>1108</v>
      </c>
      <c r="G488" s="37"/>
      <c r="H488" s="37"/>
      <c r="I488" s="214"/>
      <c r="J488" s="37"/>
      <c r="K488" s="37"/>
      <c r="L488" s="41"/>
      <c r="M488" s="215"/>
      <c r="N488" s="216"/>
      <c r="O488" s="81"/>
      <c r="P488" s="81"/>
      <c r="Q488" s="81"/>
      <c r="R488" s="81"/>
      <c r="S488" s="81"/>
      <c r="T488" s="82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4" t="s">
        <v>151</v>
      </c>
      <c r="AU488" s="14" t="s">
        <v>86</v>
      </c>
    </row>
    <row r="489" s="2" customFormat="1" ht="24.15" customHeight="1">
      <c r="A489" s="35"/>
      <c r="B489" s="36"/>
      <c r="C489" s="198" t="s">
        <v>1109</v>
      </c>
      <c r="D489" s="198" t="s">
        <v>145</v>
      </c>
      <c r="E489" s="199" t="s">
        <v>1110</v>
      </c>
      <c r="F489" s="200" t="s">
        <v>1111</v>
      </c>
      <c r="G489" s="201" t="s">
        <v>342</v>
      </c>
      <c r="H489" s="202">
        <v>15.050000000000001</v>
      </c>
      <c r="I489" s="203"/>
      <c r="J489" s="204">
        <f>ROUND(I489*H489,2)</f>
        <v>0</v>
      </c>
      <c r="K489" s="205"/>
      <c r="L489" s="41"/>
      <c r="M489" s="206" t="s">
        <v>19</v>
      </c>
      <c r="N489" s="207" t="s">
        <v>47</v>
      </c>
      <c r="O489" s="81"/>
      <c r="P489" s="208">
        <f>O489*H489</f>
        <v>0</v>
      </c>
      <c r="Q489" s="208">
        <v>0</v>
      </c>
      <c r="R489" s="208">
        <f>Q489*H489</f>
        <v>0</v>
      </c>
      <c r="S489" s="208">
        <v>0.01174</v>
      </c>
      <c r="T489" s="209">
        <f>S489*H489</f>
        <v>0.17668700000000001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10" t="s">
        <v>224</v>
      </c>
      <c r="AT489" s="210" t="s">
        <v>145</v>
      </c>
      <c r="AU489" s="210" t="s">
        <v>86</v>
      </c>
      <c r="AY489" s="14" t="s">
        <v>143</v>
      </c>
      <c r="BE489" s="211">
        <f>IF(N489="základní",J489,0)</f>
        <v>0</v>
      </c>
      <c r="BF489" s="211">
        <f>IF(N489="snížená",J489,0)</f>
        <v>0</v>
      </c>
      <c r="BG489" s="211">
        <f>IF(N489="zákl. přenesená",J489,0)</f>
        <v>0</v>
      </c>
      <c r="BH489" s="211">
        <f>IF(N489="sníž. přenesená",J489,0)</f>
        <v>0</v>
      </c>
      <c r="BI489" s="211">
        <f>IF(N489="nulová",J489,0)</f>
        <v>0</v>
      </c>
      <c r="BJ489" s="14" t="s">
        <v>84</v>
      </c>
      <c r="BK489" s="211">
        <f>ROUND(I489*H489,2)</f>
        <v>0</v>
      </c>
      <c r="BL489" s="14" t="s">
        <v>224</v>
      </c>
      <c r="BM489" s="210" t="s">
        <v>1112</v>
      </c>
    </row>
    <row r="490" s="2" customFormat="1">
      <c r="A490" s="35"/>
      <c r="B490" s="36"/>
      <c r="C490" s="37"/>
      <c r="D490" s="212" t="s">
        <v>151</v>
      </c>
      <c r="E490" s="37"/>
      <c r="F490" s="213" t="s">
        <v>1113</v>
      </c>
      <c r="G490" s="37"/>
      <c r="H490" s="37"/>
      <c r="I490" s="214"/>
      <c r="J490" s="37"/>
      <c r="K490" s="37"/>
      <c r="L490" s="41"/>
      <c r="M490" s="215"/>
      <c r="N490" s="216"/>
      <c r="O490" s="81"/>
      <c r="P490" s="81"/>
      <c r="Q490" s="81"/>
      <c r="R490" s="81"/>
      <c r="S490" s="81"/>
      <c r="T490" s="82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4" t="s">
        <v>151</v>
      </c>
      <c r="AU490" s="14" t="s">
        <v>86</v>
      </c>
    </row>
    <row r="491" s="2" customFormat="1" ht="37.8" customHeight="1">
      <c r="A491" s="35"/>
      <c r="B491" s="36"/>
      <c r="C491" s="198" t="s">
        <v>1114</v>
      </c>
      <c r="D491" s="198" t="s">
        <v>145</v>
      </c>
      <c r="E491" s="199" t="s">
        <v>1115</v>
      </c>
      <c r="F491" s="200" t="s">
        <v>1116</v>
      </c>
      <c r="G491" s="201" t="s">
        <v>342</v>
      </c>
      <c r="H491" s="202">
        <v>12.6</v>
      </c>
      <c r="I491" s="203"/>
      <c r="J491" s="204">
        <f>ROUND(I491*H491,2)</f>
        <v>0</v>
      </c>
      <c r="K491" s="205"/>
      <c r="L491" s="41"/>
      <c r="M491" s="206" t="s">
        <v>19</v>
      </c>
      <c r="N491" s="207" t="s">
        <v>47</v>
      </c>
      <c r="O491" s="81"/>
      <c r="P491" s="208">
        <f>O491*H491</f>
        <v>0</v>
      </c>
      <c r="Q491" s="208">
        <v>0.00058</v>
      </c>
      <c r="R491" s="208">
        <f>Q491*H491</f>
        <v>0.0073080000000000003</v>
      </c>
      <c r="S491" s="208">
        <v>0</v>
      </c>
      <c r="T491" s="209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10" t="s">
        <v>224</v>
      </c>
      <c r="AT491" s="210" t="s">
        <v>145</v>
      </c>
      <c r="AU491" s="210" t="s">
        <v>86</v>
      </c>
      <c r="AY491" s="14" t="s">
        <v>143</v>
      </c>
      <c r="BE491" s="211">
        <f>IF(N491="základní",J491,0)</f>
        <v>0</v>
      </c>
      <c r="BF491" s="211">
        <f>IF(N491="snížená",J491,0)</f>
        <v>0</v>
      </c>
      <c r="BG491" s="211">
        <f>IF(N491="zákl. přenesená",J491,0)</f>
        <v>0</v>
      </c>
      <c r="BH491" s="211">
        <f>IF(N491="sníž. přenesená",J491,0)</f>
        <v>0</v>
      </c>
      <c r="BI491" s="211">
        <f>IF(N491="nulová",J491,0)</f>
        <v>0</v>
      </c>
      <c r="BJ491" s="14" t="s">
        <v>84</v>
      </c>
      <c r="BK491" s="211">
        <f>ROUND(I491*H491,2)</f>
        <v>0</v>
      </c>
      <c r="BL491" s="14" t="s">
        <v>224</v>
      </c>
      <c r="BM491" s="210" t="s">
        <v>1117</v>
      </c>
    </row>
    <row r="492" s="2" customFormat="1">
      <c r="A492" s="35"/>
      <c r="B492" s="36"/>
      <c r="C492" s="37"/>
      <c r="D492" s="212" t="s">
        <v>151</v>
      </c>
      <c r="E492" s="37"/>
      <c r="F492" s="213" t="s">
        <v>1118</v>
      </c>
      <c r="G492" s="37"/>
      <c r="H492" s="37"/>
      <c r="I492" s="214"/>
      <c r="J492" s="37"/>
      <c r="K492" s="37"/>
      <c r="L492" s="41"/>
      <c r="M492" s="215"/>
      <c r="N492" s="216"/>
      <c r="O492" s="81"/>
      <c r="P492" s="81"/>
      <c r="Q492" s="81"/>
      <c r="R492" s="81"/>
      <c r="S492" s="81"/>
      <c r="T492" s="82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T492" s="14" t="s">
        <v>151</v>
      </c>
      <c r="AU492" s="14" t="s">
        <v>86</v>
      </c>
    </row>
    <row r="493" s="2" customFormat="1" ht="33" customHeight="1">
      <c r="A493" s="35"/>
      <c r="B493" s="36"/>
      <c r="C493" s="217" t="s">
        <v>1119</v>
      </c>
      <c r="D493" s="217" t="s">
        <v>184</v>
      </c>
      <c r="E493" s="218" t="s">
        <v>1120</v>
      </c>
      <c r="F493" s="219" t="s">
        <v>1121</v>
      </c>
      <c r="G493" s="220" t="s">
        <v>148</v>
      </c>
      <c r="H493" s="221">
        <v>2.016</v>
      </c>
      <c r="I493" s="222"/>
      <c r="J493" s="223">
        <f>ROUND(I493*H493,2)</f>
        <v>0</v>
      </c>
      <c r="K493" s="224"/>
      <c r="L493" s="225"/>
      <c r="M493" s="226" t="s">
        <v>19</v>
      </c>
      <c r="N493" s="227" t="s">
        <v>47</v>
      </c>
      <c r="O493" s="81"/>
      <c r="P493" s="208">
        <f>O493*H493</f>
        <v>0</v>
      </c>
      <c r="Q493" s="208">
        <v>0.021999999999999999</v>
      </c>
      <c r="R493" s="208">
        <f>Q493*H493</f>
        <v>0.044351999999999996</v>
      </c>
      <c r="S493" s="208">
        <v>0</v>
      </c>
      <c r="T493" s="209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10" t="s">
        <v>300</v>
      </c>
      <c r="AT493" s="210" t="s">
        <v>184</v>
      </c>
      <c r="AU493" s="210" t="s">
        <v>86</v>
      </c>
      <c r="AY493" s="14" t="s">
        <v>143</v>
      </c>
      <c r="BE493" s="211">
        <f>IF(N493="základní",J493,0)</f>
        <v>0</v>
      </c>
      <c r="BF493" s="211">
        <f>IF(N493="snížená",J493,0)</f>
        <v>0</v>
      </c>
      <c r="BG493" s="211">
        <f>IF(N493="zákl. přenesená",J493,0)</f>
        <v>0</v>
      </c>
      <c r="BH493" s="211">
        <f>IF(N493="sníž. přenesená",J493,0)</f>
        <v>0</v>
      </c>
      <c r="BI493" s="211">
        <f>IF(N493="nulová",J493,0)</f>
        <v>0</v>
      </c>
      <c r="BJ493" s="14" t="s">
        <v>84</v>
      </c>
      <c r="BK493" s="211">
        <f>ROUND(I493*H493,2)</f>
        <v>0</v>
      </c>
      <c r="BL493" s="14" t="s">
        <v>224</v>
      </c>
      <c r="BM493" s="210" t="s">
        <v>1122</v>
      </c>
    </row>
    <row r="494" s="2" customFormat="1" ht="24.15" customHeight="1">
      <c r="A494" s="35"/>
      <c r="B494" s="36"/>
      <c r="C494" s="198" t="s">
        <v>1123</v>
      </c>
      <c r="D494" s="198" t="s">
        <v>145</v>
      </c>
      <c r="E494" s="199" t="s">
        <v>1124</v>
      </c>
      <c r="F494" s="200" t="s">
        <v>1125</v>
      </c>
      <c r="G494" s="201" t="s">
        <v>148</v>
      </c>
      <c r="H494" s="202">
        <v>2.25</v>
      </c>
      <c r="I494" s="203"/>
      <c r="J494" s="204">
        <f>ROUND(I494*H494,2)</f>
        <v>0</v>
      </c>
      <c r="K494" s="205"/>
      <c r="L494" s="41"/>
      <c r="M494" s="206" t="s">
        <v>19</v>
      </c>
      <c r="N494" s="207" t="s">
        <v>47</v>
      </c>
      <c r="O494" s="81"/>
      <c r="P494" s="208">
        <f>O494*H494</f>
        <v>0</v>
      </c>
      <c r="Q494" s="208">
        <v>0</v>
      </c>
      <c r="R494" s="208">
        <f>Q494*H494</f>
        <v>0</v>
      </c>
      <c r="S494" s="208">
        <v>0.13950000000000001</v>
      </c>
      <c r="T494" s="209">
        <f>S494*H494</f>
        <v>0.31387500000000002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10" t="s">
        <v>224</v>
      </c>
      <c r="AT494" s="210" t="s">
        <v>145</v>
      </c>
      <c r="AU494" s="210" t="s">
        <v>86</v>
      </c>
      <c r="AY494" s="14" t="s">
        <v>143</v>
      </c>
      <c r="BE494" s="211">
        <f>IF(N494="základní",J494,0)</f>
        <v>0</v>
      </c>
      <c r="BF494" s="211">
        <f>IF(N494="snížená",J494,0)</f>
        <v>0</v>
      </c>
      <c r="BG494" s="211">
        <f>IF(N494="zákl. přenesená",J494,0)</f>
        <v>0</v>
      </c>
      <c r="BH494" s="211">
        <f>IF(N494="sníž. přenesená",J494,0)</f>
        <v>0</v>
      </c>
      <c r="BI494" s="211">
        <f>IF(N494="nulová",J494,0)</f>
        <v>0</v>
      </c>
      <c r="BJ494" s="14" t="s">
        <v>84</v>
      </c>
      <c r="BK494" s="211">
        <f>ROUND(I494*H494,2)</f>
        <v>0</v>
      </c>
      <c r="BL494" s="14" t="s">
        <v>224</v>
      </c>
      <c r="BM494" s="210" t="s">
        <v>1126</v>
      </c>
    </row>
    <row r="495" s="2" customFormat="1">
      <c r="A495" s="35"/>
      <c r="B495" s="36"/>
      <c r="C495" s="37"/>
      <c r="D495" s="212" t="s">
        <v>151</v>
      </c>
      <c r="E495" s="37"/>
      <c r="F495" s="213" t="s">
        <v>1127</v>
      </c>
      <c r="G495" s="37"/>
      <c r="H495" s="37"/>
      <c r="I495" s="214"/>
      <c r="J495" s="37"/>
      <c r="K495" s="37"/>
      <c r="L495" s="41"/>
      <c r="M495" s="215"/>
      <c r="N495" s="216"/>
      <c r="O495" s="81"/>
      <c r="P495" s="81"/>
      <c r="Q495" s="81"/>
      <c r="R495" s="81"/>
      <c r="S495" s="81"/>
      <c r="T495" s="82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4" t="s">
        <v>151</v>
      </c>
      <c r="AU495" s="14" t="s">
        <v>86</v>
      </c>
    </row>
    <row r="496" s="2" customFormat="1" ht="24.15" customHeight="1">
      <c r="A496" s="35"/>
      <c r="B496" s="36"/>
      <c r="C496" s="198" t="s">
        <v>1128</v>
      </c>
      <c r="D496" s="198" t="s">
        <v>145</v>
      </c>
      <c r="E496" s="199" t="s">
        <v>1129</v>
      </c>
      <c r="F496" s="200" t="s">
        <v>1130</v>
      </c>
      <c r="G496" s="201" t="s">
        <v>148</v>
      </c>
      <c r="H496" s="202">
        <v>2.25</v>
      </c>
      <c r="I496" s="203"/>
      <c r="J496" s="204">
        <f>ROUND(I496*H496,2)</f>
        <v>0</v>
      </c>
      <c r="K496" s="205"/>
      <c r="L496" s="41"/>
      <c r="M496" s="206" t="s">
        <v>19</v>
      </c>
      <c r="N496" s="207" t="s">
        <v>47</v>
      </c>
      <c r="O496" s="81"/>
      <c r="P496" s="208">
        <f>O496*H496</f>
        <v>0</v>
      </c>
      <c r="Q496" s="208">
        <v>0.0054000000000000003</v>
      </c>
      <c r="R496" s="208">
        <f>Q496*H496</f>
        <v>0.012150000000000001</v>
      </c>
      <c r="S496" s="208">
        <v>0</v>
      </c>
      <c r="T496" s="209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10" t="s">
        <v>224</v>
      </c>
      <c r="AT496" s="210" t="s">
        <v>145</v>
      </c>
      <c r="AU496" s="210" t="s">
        <v>86</v>
      </c>
      <c r="AY496" s="14" t="s">
        <v>143</v>
      </c>
      <c r="BE496" s="211">
        <f>IF(N496="základní",J496,0)</f>
        <v>0</v>
      </c>
      <c r="BF496" s="211">
        <f>IF(N496="snížená",J496,0)</f>
        <v>0</v>
      </c>
      <c r="BG496" s="211">
        <f>IF(N496="zákl. přenesená",J496,0)</f>
        <v>0</v>
      </c>
      <c r="BH496" s="211">
        <f>IF(N496="sníž. přenesená",J496,0)</f>
        <v>0</v>
      </c>
      <c r="BI496" s="211">
        <f>IF(N496="nulová",J496,0)</f>
        <v>0</v>
      </c>
      <c r="BJ496" s="14" t="s">
        <v>84</v>
      </c>
      <c r="BK496" s="211">
        <f>ROUND(I496*H496,2)</f>
        <v>0</v>
      </c>
      <c r="BL496" s="14" t="s">
        <v>224</v>
      </c>
      <c r="BM496" s="210" t="s">
        <v>1131</v>
      </c>
    </row>
    <row r="497" s="2" customFormat="1">
      <c r="A497" s="35"/>
      <c r="B497" s="36"/>
      <c r="C497" s="37"/>
      <c r="D497" s="212" t="s">
        <v>151</v>
      </c>
      <c r="E497" s="37"/>
      <c r="F497" s="213" t="s">
        <v>1132</v>
      </c>
      <c r="G497" s="37"/>
      <c r="H497" s="37"/>
      <c r="I497" s="214"/>
      <c r="J497" s="37"/>
      <c r="K497" s="37"/>
      <c r="L497" s="41"/>
      <c r="M497" s="215"/>
      <c r="N497" s="216"/>
      <c r="O497" s="81"/>
      <c r="P497" s="81"/>
      <c r="Q497" s="81"/>
      <c r="R497" s="81"/>
      <c r="S497" s="81"/>
      <c r="T497" s="82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14" t="s">
        <v>151</v>
      </c>
      <c r="AU497" s="14" t="s">
        <v>86</v>
      </c>
    </row>
    <row r="498" s="2" customFormat="1" ht="16.5" customHeight="1">
      <c r="A498" s="35"/>
      <c r="B498" s="36"/>
      <c r="C498" s="217" t="s">
        <v>1133</v>
      </c>
      <c r="D498" s="217" t="s">
        <v>184</v>
      </c>
      <c r="E498" s="218" t="s">
        <v>1134</v>
      </c>
      <c r="F498" s="219" t="s">
        <v>1135</v>
      </c>
      <c r="G498" s="220" t="s">
        <v>148</v>
      </c>
      <c r="H498" s="221">
        <v>2.4750000000000001</v>
      </c>
      <c r="I498" s="222"/>
      <c r="J498" s="223">
        <f>ROUND(I498*H498,2)</f>
        <v>0</v>
      </c>
      <c r="K498" s="224"/>
      <c r="L498" s="225"/>
      <c r="M498" s="226" t="s">
        <v>19</v>
      </c>
      <c r="N498" s="227" t="s">
        <v>47</v>
      </c>
      <c r="O498" s="81"/>
      <c r="P498" s="208">
        <f>O498*H498</f>
        <v>0</v>
      </c>
      <c r="Q498" s="208">
        <v>0.058999999999999997</v>
      </c>
      <c r="R498" s="208">
        <f>Q498*H498</f>
        <v>0.14602499999999999</v>
      </c>
      <c r="S498" s="208">
        <v>0</v>
      </c>
      <c r="T498" s="209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10" t="s">
        <v>300</v>
      </c>
      <c r="AT498" s="210" t="s">
        <v>184</v>
      </c>
      <c r="AU498" s="210" t="s">
        <v>86</v>
      </c>
      <c r="AY498" s="14" t="s">
        <v>143</v>
      </c>
      <c r="BE498" s="211">
        <f>IF(N498="základní",J498,0)</f>
        <v>0</v>
      </c>
      <c r="BF498" s="211">
        <f>IF(N498="snížená",J498,0)</f>
        <v>0</v>
      </c>
      <c r="BG498" s="211">
        <f>IF(N498="zákl. přenesená",J498,0)</f>
        <v>0</v>
      </c>
      <c r="BH498" s="211">
        <f>IF(N498="sníž. přenesená",J498,0)</f>
        <v>0</v>
      </c>
      <c r="BI498" s="211">
        <f>IF(N498="nulová",J498,0)</f>
        <v>0</v>
      </c>
      <c r="BJ498" s="14" t="s">
        <v>84</v>
      </c>
      <c r="BK498" s="211">
        <f>ROUND(I498*H498,2)</f>
        <v>0</v>
      </c>
      <c r="BL498" s="14" t="s">
        <v>224</v>
      </c>
      <c r="BM498" s="210" t="s">
        <v>1136</v>
      </c>
    </row>
    <row r="499" s="2" customFormat="1" ht="24.15" customHeight="1">
      <c r="A499" s="35"/>
      <c r="B499" s="36"/>
      <c r="C499" s="198" t="s">
        <v>1137</v>
      </c>
      <c r="D499" s="198" t="s">
        <v>145</v>
      </c>
      <c r="E499" s="199" t="s">
        <v>1138</v>
      </c>
      <c r="F499" s="200" t="s">
        <v>1139</v>
      </c>
      <c r="G499" s="201" t="s">
        <v>148</v>
      </c>
      <c r="H499" s="202">
        <v>2.25</v>
      </c>
      <c r="I499" s="203"/>
      <c r="J499" s="204">
        <f>ROUND(I499*H499,2)</f>
        <v>0</v>
      </c>
      <c r="K499" s="205"/>
      <c r="L499" s="41"/>
      <c r="M499" s="206" t="s">
        <v>19</v>
      </c>
      <c r="N499" s="207" t="s">
        <v>47</v>
      </c>
      <c r="O499" s="81"/>
      <c r="P499" s="208">
        <f>O499*H499</f>
        <v>0</v>
      </c>
      <c r="Q499" s="208">
        <v>0</v>
      </c>
      <c r="R499" s="208">
        <f>Q499*H499</f>
        <v>0</v>
      </c>
      <c r="S499" s="208">
        <v>0</v>
      </c>
      <c r="T499" s="209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10" t="s">
        <v>224</v>
      </c>
      <c r="AT499" s="210" t="s">
        <v>145</v>
      </c>
      <c r="AU499" s="210" t="s">
        <v>86</v>
      </c>
      <c r="AY499" s="14" t="s">
        <v>143</v>
      </c>
      <c r="BE499" s="211">
        <f>IF(N499="základní",J499,0)</f>
        <v>0</v>
      </c>
      <c r="BF499" s="211">
        <f>IF(N499="snížená",J499,0)</f>
        <v>0</v>
      </c>
      <c r="BG499" s="211">
        <f>IF(N499="zákl. přenesená",J499,0)</f>
        <v>0</v>
      </c>
      <c r="BH499" s="211">
        <f>IF(N499="sníž. přenesená",J499,0)</f>
        <v>0</v>
      </c>
      <c r="BI499" s="211">
        <f>IF(N499="nulová",J499,0)</f>
        <v>0</v>
      </c>
      <c r="BJ499" s="14" t="s">
        <v>84</v>
      </c>
      <c r="BK499" s="211">
        <f>ROUND(I499*H499,2)</f>
        <v>0</v>
      </c>
      <c r="BL499" s="14" t="s">
        <v>224</v>
      </c>
      <c r="BM499" s="210" t="s">
        <v>1140</v>
      </c>
    </row>
    <row r="500" s="2" customFormat="1">
      <c r="A500" s="35"/>
      <c r="B500" s="36"/>
      <c r="C500" s="37"/>
      <c r="D500" s="212" t="s">
        <v>151</v>
      </c>
      <c r="E500" s="37"/>
      <c r="F500" s="213" t="s">
        <v>1141</v>
      </c>
      <c r="G500" s="37"/>
      <c r="H500" s="37"/>
      <c r="I500" s="214"/>
      <c r="J500" s="37"/>
      <c r="K500" s="37"/>
      <c r="L500" s="41"/>
      <c r="M500" s="215"/>
      <c r="N500" s="216"/>
      <c r="O500" s="81"/>
      <c r="P500" s="81"/>
      <c r="Q500" s="81"/>
      <c r="R500" s="81"/>
      <c r="S500" s="81"/>
      <c r="T500" s="82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4" t="s">
        <v>151</v>
      </c>
      <c r="AU500" s="14" t="s">
        <v>86</v>
      </c>
    </row>
    <row r="501" s="2" customFormat="1" ht="24.15" customHeight="1">
      <c r="A501" s="35"/>
      <c r="B501" s="36"/>
      <c r="C501" s="198" t="s">
        <v>1142</v>
      </c>
      <c r="D501" s="198" t="s">
        <v>145</v>
      </c>
      <c r="E501" s="199" t="s">
        <v>1143</v>
      </c>
      <c r="F501" s="200" t="s">
        <v>1144</v>
      </c>
      <c r="G501" s="201" t="s">
        <v>148</v>
      </c>
      <c r="H501" s="202">
        <v>33.729999999999997</v>
      </c>
      <c r="I501" s="203"/>
      <c r="J501" s="204">
        <f>ROUND(I501*H501,2)</f>
        <v>0</v>
      </c>
      <c r="K501" s="205"/>
      <c r="L501" s="41"/>
      <c r="M501" s="206" t="s">
        <v>19</v>
      </c>
      <c r="N501" s="207" t="s">
        <v>47</v>
      </c>
      <c r="O501" s="81"/>
      <c r="P501" s="208">
        <f>O501*H501</f>
        <v>0</v>
      </c>
      <c r="Q501" s="208">
        <v>0</v>
      </c>
      <c r="R501" s="208">
        <f>Q501*H501</f>
        <v>0</v>
      </c>
      <c r="S501" s="208">
        <v>0.083169999999999994</v>
      </c>
      <c r="T501" s="209">
        <f>S501*H501</f>
        <v>2.8053240999999995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10" t="s">
        <v>224</v>
      </c>
      <c r="AT501" s="210" t="s">
        <v>145</v>
      </c>
      <c r="AU501" s="210" t="s">
        <v>86</v>
      </c>
      <c r="AY501" s="14" t="s">
        <v>143</v>
      </c>
      <c r="BE501" s="211">
        <f>IF(N501="základní",J501,0)</f>
        <v>0</v>
      </c>
      <c r="BF501" s="211">
        <f>IF(N501="snížená",J501,0)</f>
        <v>0</v>
      </c>
      <c r="BG501" s="211">
        <f>IF(N501="zákl. přenesená",J501,0)</f>
        <v>0</v>
      </c>
      <c r="BH501" s="211">
        <f>IF(N501="sníž. přenesená",J501,0)</f>
        <v>0</v>
      </c>
      <c r="BI501" s="211">
        <f>IF(N501="nulová",J501,0)</f>
        <v>0</v>
      </c>
      <c r="BJ501" s="14" t="s">
        <v>84</v>
      </c>
      <c r="BK501" s="211">
        <f>ROUND(I501*H501,2)</f>
        <v>0</v>
      </c>
      <c r="BL501" s="14" t="s">
        <v>224</v>
      </c>
      <c r="BM501" s="210" t="s">
        <v>1145</v>
      </c>
    </row>
    <row r="502" s="2" customFormat="1">
      <c r="A502" s="35"/>
      <c r="B502" s="36"/>
      <c r="C502" s="37"/>
      <c r="D502" s="212" t="s">
        <v>151</v>
      </c>
      <c r="E502" s="37"/>
      <c r="F502" s="213" t="s">
        <v>1146</v>
      </c>
      <c r="G502" s="37"/>
      <c r="H502" s="37"/>
      <c r="I502" s="214"/>
      <c r="J502" s="37"/>
      <c r="K502" s="37"/>
      <c r="L502" s="41"/>
      <c r="M502" s="215"/>
      <c r="N502" s="216"/>
      <c r="O502" s="81"/>
      <c r="P502" s="81"/>
      <c r="Q502" s="81"/>
      <c r="R502" s="81"/>
      <c r="S502" s="81"/>
      <c r="T502" s="82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4" t="s">
        <v>151</v>
      </c>
      <c r="AU502" s="14" t="s">
        <v>86</v>
      </c>
    </row>
    <row r="503" s="2" customFormat="1" ht="37.8" customHeight="1">
      <c r="A503" s="35"/>
      <c r="B503" s="36"/>
      <c r="C503" s="198" t="s">
        <v>1147</v>
      </c>
      <c r="D503" s="198" t="s">
        <v>145</v>
      </c>
      <c r="E503" s="199" t="s">
        <v>1148</v>
      </c>
      <c r="F503" s="200" t="s">
        <v>1149</v>
      </c>
      <c r="G503" s="201" t="s">
        <v>148</v>
      </c>
      <c r="H503" s="202">
        <v>34.329999999999998</v>
      </c>
      <c r="I503" s="203"/>
      <c r="J503" s="204">
        <f>ROUND(I503*H503,2)</f>
        <v>0</v>
      </c>
      <c r="K503" s="205"/>
      <c r="L503" s="41"/>
      <c r="M503" s="206" t="s">
        <v>19</v>
      </c>
      <c r="N503" s="207" t="s">
        <v>47</v>
      </c>
      <c r="O503" s="81"/>
      <c r="P503" s="208">
        <f>O503*H503</f>
        <v>0</v>
      </c>
      <c r="Q503" s="208">
        <v>0.0090299999999999998</v>
      </c>
      <c r="R503" s="208">
        <f>Q503*H503</f>
        <v>0.30999989999999999</v>
      </c>
      <c r="S503" s="208">
        <v>0</v>
      </c>
      <c r="T503" s="209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10" t="s">
        <v>224</v>
      </c>
      <c r="AT503" s="210" t="s">
        <v>145</v>
      </c>
      <c r="AU503" s="210" t="s">
        <v>86</v>
      </c>
      <c r="AY503" s="14" t="s">
        <v>143</v>
      </c>
      <c r="BE503" s="211">
        <f>IF(N503="základní",J503,0)</f>
        <v>0</v>
      </c>
      <c r="BF503" s="211">
        <f>IF(N503="snížená",J503,0)</f>
        <v>0</v>
      </c>
      <c r="BG503" s="211">
        <f>IF(N503="zákl. přenesená",J503,0)</f>
        <v>0</v>
      </c>
      <c r="BH503" s="211">
        <f>IF(N503="sníž. přenesená",J503,0)</f>
        <v>0</v>
      </c>
      <c r="BI503" s="211">
        <f>IF(N503="nulová",J503,0)</f>
        <v>0</v>
      </c>
      <c r="BJ503" s="14" t="s">
        <v>84</v>
      </c>
      <c r="BK503" s="211">
        <f>ROUND(I503*H503,2)</f>
        <v>0</v>
      </c>
      <c r="BL503" s="14" t="s">
        <v>224</v>
      </c>
      <c r="BM503" s="210" t="s">
        <v>1150</v>
      </c>
    </row>
    <row r="504" s="2" customFormat="1">
      <c r="A504" s="35"/>
      <c r="B504" s="36"/>
      <c r="C504" s="37"/>
      <c r="D504" s="212" t="s">
        <v>151</v>
      </c>
      <c r="E504" s="37"/>
      <c r="F504" s="213" t="s">
        <v>1151</v>
      </c>
      <c r="G504" s="37"/>
      <c r="H504" s="37"/>
      <c r="I504" s="214"/>
      <c r="J504" s="37"/>
      <c r="K504" s="37"/>
      <c r="L504" s="41"/>
      <c r="M504" s="215"/>
      <c r="N504" s="216"/>
      <c r="O504" s="81"/>
      <c r="P504" s="81"/>
      <c r="Q504" s="81"/>
      <c r="R504" s="81"/>
      <c r="S504" s="81"/>
      <c r="T504" s="82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4" t="s">
        <v>151</v>
      </c>
      <c r="AU504" s="14" t="s">
        <v>86</v>
      </c>
    </row>
    <row r="505" s="2" customFormat="1" ht="33" customHeight="1">
      <c r="A505" s="35"/>
      <c r="B505" s="36"/>
      <c r="C505" s="217" t="s">
        <v>1152</v>
      </c>
      <c r="D505" s="217" t="s">
        <v>184</v>
      </c>
      <c r="E505" s="218" t="s">
        <v>1153</v>
      </c>
      <c r="F505" s="219" t="s">
        <v>1154</v>
      </c>
      <c r="G505" s="220" t="s">
        <v>148</v>
      </c>
      <c r="H505" s="221">
        <v>39.479999999999997</v>
      </c>
      <c r="I505" s="222"/>
      <c r="J505" s="223">
        <f>ROUND(I505*H505,2)</f>
        <v>0</v>
      </c>
      <c r="K505" s="224"/>
      <c r="L505" s="225"/>
      <c r="M505" s="226" t="s">
        <v>19</v>
      </c>
      <c r="N505" s="227" t="s">
        <v>47</v>
      </c>
      <c r="O505" s="81"/>
      <c r="P505" s="208">
        <f>O505*H505</f>
        <v>0</v>
      </c>
      <c r="Q505" s="208">
        <v>0.021999999999999999</v>
      </c>
      <c r="R505" s="208">
        <f>Q505*H505</f>
        <v>0.86855999999999989</v>
      </c>
      <c r="S505" s="208">
        <v>0</v>
      </c>
      <c r="T505" s="209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10" t="s">
        <v>300</v>
      </c>
      <c r="AT505" s="210" t="s">
        <v>184</v>
      </c>
      <c r="AU505" s="210" t="s">
        <v>86</v>
      </c>
      <c r="AY505" s="14" t="s">
        <v>143</v>
      </c>
      <c r="BE505" s="211">
        <f>IF(N505="základní",J505,0)</f>
        <v>0</v>
      </c>
      <c r="BF505" s="211">
        <f>IF(N505="snížená",J505,0)</f>
        <v>0</v>
      </c>
      <c r="BG505" s="211">
        <f>IF(N505="zákl. přenesená",J505,0)</f>
        <v>0</v>
      </c>
      <c r="BH505" s="211">
        <f>IF(N505="sníž. přenesená",J505,0)</f>
        <v>0</v>
      </c>
      <c r="BI505" s="211">
        <f>IF(N505="nulová",J505,0)</f>
        <v>0</v>
      </c>
      <c r="BJ505" s="14" t="s">
        <v>84</v>
      </c>
      <c r="BK505" s="211">
        <f>ROUND(I505*H505,2)</f>
        <v>0</v>
      </c>
      <c r="BL505" s="14" t="s">
        <v>224</v>
      </c>
      <c r="BM505" s="210" t="s">
        <v>1155</v>
      </c>
    </row>
    <row r="506" s="2" customFormat="1" ht="37.8" customHeight="1">
      <c r="A506" s="35"/>
      <c r="B506" s="36"/>
      <c r="C506" s="198" t="s">
        <v>1156</v>
      </c>
      <c r="D506" s="198" t="s">
        <v>145</v>
      </c>
      <c r="E506" s="199" t="s">
        <v>1157</v>
      </c>
      <c r="F506" s="200" t="s">
        <v>1158</v>
      </c>
      <c r="G506" s="201" t="s">
        <v>148</v>
      </c>
      <c r="H506" s="202">
        <v>7.9900000000000002</v>
      </c>
      <c r="I506" s="203"/>
      <c r="J506" s="204">
        <f>ROUND(I506*H506,2)</f>
        <v>0</v>
      </c>
      <c r="K506" s="205"/>
      <c r="L506" s="41"/>
      <c r="M506" s="206" t="s">
        <v>19</v>
      </c>
      <c r="N506" s="207" t="s">
        <v>47</v>
      </c>
      <c r="O506" s="81"/>
      <c r="P506" s="208">
        <f>O506*H506</f>
        <v>0</v>
      </c>
      <c r="Q506" s="208">
        <v>0</v>
      </c>
      <c r="R506" s="208">
        <f>Q506*H506</f>
        <v>0</v>
      </c>
      <c r="S506" s="208">
        <v>0</v>
      </c>
      <c r="T506" s="209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10" t="s">
        <v>224</v>
      </c>
      <c r="AT506" s="210" t="s">
        <v>145</v>
      </c>
      <c r="AU506" s="210" t="s">
        <v>86</v>
      </c>
      <c r="AY506" s="14" t="s">
        <v>143</v>
      </c>
      <c r="BE506" s="211">
        <f>IF(N506="základní",J506,0)</f>
        <v>0</v>
      </c>
      <c r="BF506" s="211">
        <f>IF(N506="snížená",J506,0)</f>
        <v>0</v>
      </c>
      <c r="BG506" s="211">
        <f>IF(N506="zákl. přenesená",J506,0)</f>
        <v>0</v>
      </c>
      <c r="BH506" s="211">
        <f>IF(N506="sníž. přenesená",J506,0)</f>
        <v>0</v>
      </c>
      <c r="BI506" s="211">
        <f>IF(N506="nulová",J506,0)</f>
        <v>0</v>
      </c>
      <c r="BJ506" s="14" t="s">
        <v>84</v>
      </c>
      <c r="BK506" s="211">
        <f>ROUND(I506*H506,2)</f>
        <v>0</v>
      </c>
      <c r="BL506" s="14" t="s">
        <v>224</v>
      </c>
      <c r="BM506" s="210" t="s">
        <v>1159</v>
      </c>
    </row>
    <row r="507" s="2" customFormat="1">
      <c r="A507" s="35"/>
      <c r="B507" s="36"/>
      <c r="C507" s="37"/>
      <c r="D507" s="212" t="s">
        <v>151</v>
      </c>
      <c r="E507" s="37"/>
      <c r="F507" s="213" t="s">
        <v>1160</v>
      </c>
      <c r="G507" s="37"/>
      <c r="H507" s="37"/>
      <c r="I507" s="214"/>
      <c r="J507" s="37"/>
      <c r="K507" s="37"/>
      <c r="L507" s="41"/>
      <c r="M507" s="215"/>
      <c r="N507" s="216"/>
      <c r="O507" s="81"/>
      <c r="P507" s="81"/>
      <c r="Q507" s="81"/>
      <c r="R507" s="81"/>
      <c r="S507" s="81"/>
      <c r="T507" s="82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4" t="s">
        <v>151</v>
      </c>
      <c r="AU507" s="14" t="s">
        <v>86</v>
      </c>
    </row>
    <row r="508" s="2" customFormat="1" ht="24.15" customHeight="1">
      <c r="A508" s="35"/>
      <c r="B508" s="36"/>
      <c r="C508" s="198" t="s">
        <v>1161</v>
      </c>
      <c r="D508" s="198" t="s">
        <v>145</v>
      </c>
      <c r="E508" s="199" t="s">
        <v>1162</v>
      </c>
      <c r="F508" s="200" t="s">
        <v>1163</v>
      </c>
      <c r="G508" s="201" t="s">
        <v>148</v>
      </c>
      <c r="H508" s="202">
        <v>34.329999999999998</v>
      </c>
      <c r="I508" s="203"/>
      <c r="J508" s="204">
        <f>ROUND(I508*H508,2)</f>
        <v>0</v>
      </c>
      <c r="K508" s="205"/>
      <c r="L508" s="41"/>
      <c r="M508" s="206" t="s">
        <v>19</v>
      </c>
      <c r="N508" s="207" t="s">
        <v>47</v>
      </c>
      <c r="O508" s="81"/>
      <c r="P508" s="208">
        <f>O508*H508</f>
        <v>0</v>
      </c>
      <c r="Q508" s="208">
        <v>0.0015</v>
      </c>
      <c r="R508" s="208">
        <f>Q508*H508</f>
        <v>0.051494999999999999</v>
      </c>
      <c r="S508" s="208">
        <v>0</v>
      </c>
      <c r="T508" s="209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10" t="s">
        <v>224</v>
      </c>
      <c r="AT508" s="210" t="s">
        <v>145</v>
      </c>
      <c r="AU508" s="210" t="s">
        <v>86</v>
      </c>
      <c r="AY508" s="14" t="s">
        <v>143</v>
      </c>
      <c r="BE508" s="211">
        <f>IF(N508="základní",J508,0)</f>
        <v>0</v>
      </c>
      <c r="BF508" s="211">
        <f>IF(N508="snížená",J508,0)</f>
        <v>0</v>
      </c>
      <c r="BG508" s="211">
        <f>IF(N508="zákl. přenesená",J508,0)</f>
        <v>0</v>
      </c>
      <c r="BH508" s="211">
        <f>IF(N508="sníž. přenesená",J508,0)</f>
        <v>0</v>
      </c>
      <c r="BI508" s="211">
        <f>IF(N508="nulová",J508,0)</f>
        <v>0</v>
      </c>
      <c r="BJ508" s="14" t="s">
        <v>84</v>
      </c>
      <c r="BK508" s="211">
        <f>ROUND(I508*H508,2)</f>
        <v>0</v>
      </c>
      <c r="BL508" s="14" t="s">
        <v>224</v>
      </c>
      <c r="BM508" s="210" t="s">
        <v>1164</v>
      </c>
    </row>
    <row r="509" s="2" customFormat="1">
      <c r="A509" s="35"/>
      <c r="B509" s="36"/>
      <c r="C509" s="37"/>
      <c r="D509" s="212" t="s">
        <v>151</v>
      </c>
      <c r="E509" s="37"/>
      <c r="F509" s="213" t="s">
        <v>1165</v>
      </c>
      <c r="G509" s="37"/>
      <c r="H509" s="37"/>
      <c r="I509" s="214"/>
      <c r="J509" s="37"/>
      <c r="K509" s="37"/>
      <c r="L509" s="41"/>
      <c r="M509" s="215"/>
      <c r="N509" s="216"/>
      <c r="O509" s="81"/>
      <c r="P509" s="81"/>
      <c r="Q509" s="81"/>
      <c r="R509" s="81"/>
      <c r="S509" s="81"/>
      <c r="T509" s="82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4" t="s">
        <v>151</v>
      </c>
      <c r="AU509" s="14" t="s">
        <v>86</v>
      </c>
    </row>
    <row r="510" s="2" customFormat="1" ht="49.05" customHeight="1">
      <c r="A510" s="35"/>
      <c r="B510" s="36"/>
      <c r="C510" s="198" t="s">
        <v>1166</v>
      </c>
      <c r="D510" s="198" t="s">
        <v>145</v>
      </c>
      <c r="E510" s="199" t="s">
        <v>1167</v>
      </c>
      <c r="F510" s="200" t="s">
        <v>1168</v>
      </c>
      <c r="G510" s="201" t="s">
        <v>170</v>
      </c>
      <c r="H510" s="202">
        <v>1.71</v>
      </c>
      <c r="I510" s="203"/>
      <c r="J510" s="204">
        <f>ROUND(I510*H510,2)</f>
        <v>0</v>
      </c>
      <c r="K510" s="205"/>
      <c r="L510" s="41"/>
      <c r="M510" s="206" t="s">
        <v>19</v>
      </c>
      <c r="N510" s="207" t="s">
        <v>47</v>
      </c>
      <c r="O510" s="81"/>
      <c r="P510" s="208">
        <f>O510*H510</f>
        <v>0</v>
      </c>
      <c r="Q510" s="208">
        <v>0</v>
      </c>
      <c r="R510" s="208">
        <f>Q510*H510</f>
        <v>0</v>
      </c>
      <c r="S510" s="208">
        <v>0</v>
      </c>
      <c r="T510" s="209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10" t="s">
        <v>224</v>
      </c>
      <c r="AT510" s="210" t="s">
        <v>145</v>
      </c>
      <c r="AU510" s="210" t="s">
        <v>86</v>
      </c>
      <c r="AY510" s="14" t="s">
        <v>143</v>
      </c>
      <c r="BE510" s="211">
        <f>IF(N510="základní",J510,0)</f>
        <v>0</v>
      </c>
      <c r="BF510" s="211">
        <f>IF(N510="snížená",J510,0)</f>
        <v>0</v>
      </c>
      <c r="BG510" s="211">
        <f>IF(N510="zákl. přenesená",J510,0)</f>
        <v>0</v>
      </c>
      <c r="BH510" s="211">
        <f>IF(N510="sníž. přenesená",J510,0)</f>
        <v>0</v>
      </c>
      <c r="BI510" s="211">
        <f>IF(N510="nulová",J510,0)</f>
        <v>0</v>
      </c>
      <c r="BJ510" s="14" t="s">
        <v>84</v>
      </c>
      <c r="BK510" s="211">
        <f>ROUND(I510*H510,2)</f>
        <v>0</v>
      </c>
      <c r="BL510" s="14" t="s">
        <v>224</v>
      </c>
      <c r="BM510" s="210" t="s">
        <v>1169</v>
      </c>
    </row>
    <row r="511" s="2" customFormat="1">
      <c r="A511" s="35"/>
      <c r="B511" s="36"/>
      <c r="C511" s="37"/>
      <c r="D511" s="212" t="s">
        <v>151</v>
      </c>
      <c r="E511" s="37"/>
      <c r="F511" s="213" t="s">
        <v>1170</v>
      </c>
      <c r="G511" s="37"/>
      <c r="H511" s="37"/>
      <c r="I511" s="214"/>
      <c r="J511" s="37"/>
      <c r="K511" s="37"/>
      <c r="L511" s="41"/>
      <c r="M511" s="215"/>
      <c r="N511" s="216"/>
      <c r="O511" s="81"/>
      <c r="P511" s="81"/>
      <c r="Q511" s="81"/>
      <c r="R511" s="81"/>
      <c r="S511" s="81"/>
      <c r="T511" s="82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4" t="s">
        <v>151</v>
      </c>
      <c r="AU511" s="14" t="s">
        <v>86</v>
      </c>
    </row>
    <row r="512" s="12" customFormat="1" ht="22.8" customHeight="1">
      <c r="A512" s="12"/>
      <c r="B512" s="182"/>
      <c r="C512" s="183"/>
      <c r="D512" s="184" t="s">
        <v>75</v>
      </c>
      <c r="E512" s="196" t="s">
        <v>1171</v>
      </c>
      <c r="F512" s="196" t="s">
        <v>1172</v>
      </c>
      <c r="G512" s="183"/>
      <c r="H512" s="183"/>
      <c r="I512" s="186"/>
      <c r="J512" s="197">
        <f>BK512</f>
        <v>0</v>
      </c>
      <c r="K512" s="183"/>
      <c r="L512" s="188"/>
      <c r="M512" s="189"/>
      <c r="N512" s="190"/>
      <c r="O512" s="190"/>
      <c r="P512" s="191">
        <f>SUM(P513:P544)</f>
        <v>0</v>
      </c>
      <c r="Q512" s="190"/>
      <c r="R512" s="191">
        <f>SUM(R513:R544)</f>
        <v>2.5242140499999994</v>
      </c>
      <c r="S512" s="190"/>
      <c r="T512" s="192">
        <f>SUM(T513:T544)</f>
        <v>6.4732190000000003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193" t="s">
        <v>86</v>
      </c>
      <c r="AT512" s="194" t="s">
        <v>75</v>
      </c>
      <c r="AU512" s="194" t="s">
        <v>84</v>
      </c>
      <c r="AY512" s="193" t="s">
        <v>143</v>
      </c>
      <c r="BK512" s="195">
        <f>SUM(BK513:BK544)</f>
        <v>0</v>
      </c>
    </row>
    <row r="513" s="2" customFormat="1" ht="24.15" customHeight="1">
      <c r="A513" s="35"/>
      <c r="B513" s="36"/>
      <c r="C513" s="198" t="s">
        <v>1173</v>
      </c>
      <c r="D513" s="198" t="s">
        <v>145</v>
      </c>
      <c r="E513" s="199" t="s">
        <v>1174</v>
      </c>
      <c r="F513" s="200" t="s">
        <v>1175</v>
      </c>
      <c r="G513" s="201" t="s">
        <v>148</v>
      </c>
      <c r="H513" s="202">
        <v>67.715000000000003</v>
      </c>
      <c r="I513" s="203"/>
      <c r="J513" s="204">
        <f>ROUND(I513*H513,2)</f>
        <v>0</v>
      </c>
      <c r="K513" s="205"/>
      <c r="L513" s="41"/>
      <c r="M513" s="206" t="s">
        <v>19</v>
      </c>
      <c r="N513" s="207" t="s">
        <v>47</v>
      </c>
      <c r="O513" s="81"/>
      <c r="P513" s="208">
        <f>O513*H513</f>
        <v>0</v>
      </c>
      <c r="Q513" s="208">
        <v>0</v>
      </c>
      <c r="R513" s="208">
        <f>Q513*H513</f>
        <v>0</v>
      </c>
      <c r="S513" s="208">
        <v>0</v>
      </c>
      <c r="T513" s="209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10" t="s">
        <v>224</v>
      </c>
      <c r="AT513" s="210" t="s">
        <v>145</v>
      </c>
      <c r="AU513" s="210" t="s">
        <v>86</v>
      </c>
      <c r="AY513" s="14" t="s">
        <v>143</v>
      </c>
      <c r="BE513" s="211">
        <f>IF(N513="základní",J513,0)</f>
        <v>0</v>
      </c>
      <c r="BF513" s="211">
        <f>IF(N513="snížená",J513,0)</f>
        <v>0</v>
      </c>
      <c r="BG513" s="211">
        <f>IF(N513="zákl. přenesená",J513,0)</f>
        <v>0</v>
      </c>
      <c r="BH513" s="211">
        <f>IF(N513="sníž. přenesená",J513,0)</f>
        <v>0</v>
      </c>
      <c r="BI513" s="211">
        <f>IF(N513="nulová",J513,0)</f>
        <v>0</v>
      </c>
      <c r="BJ513" s="14" t="s">
        <v>84</v>
      </c>
      <c r="BK513" s="211">
        <f>ROUND(I513*H513,2)</f>
        <v>0</v>
      </c>
      <c r="BL513" s="14" t="s">
        <v>224</v>
      </c>
      <c r="BM513" s="210" t="s">
        <v>1176</v>
      </c>
    </row>
    <row r="514" s="2" customFormat="1">
      <c r="A514" s="35"/>
      <c r="B514" s="36"/>
      <c r="C514" s="37"/>
      <c r="D514" s="212" t="s">
        <v>151</v>
      </c>
      <c r="E514" s="37"/>
      <c r="F514" s="213" t="s">
        <v>1177</v>
      </c>
      <c r="G514" s="37"/>
      <c r="H514" s="37"/>
      <c r="I514" s="214"/>
      <c r="J514" s="37"/>
      <c r="K514" s="37"/>
      <c r="L514" s="41"/>
      <c r="M514" s="215"/>
      <c r="N514" s="216"/>
      <c r="O514" s="81"/>
      <c r="P514" s="81"/>
      <c r="Q514" s="81"/>
      <c r="R514" s="81"/>
      <c r="S514" s="81"/>
      <c r="T514" s="82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4" t="s">
        <v>151</v>
      </c>
      <c r="AU514" s="14" t="s">
        <v>86</v>
      </c>
    </row>
    <row r="515" s="2" customFormat="1" ht="24.15" customHeight="1">
      <c r="A515" s="35"/>
      <c r="B515" s="36"/>
      <c r="C515" s="198" t="s">
        <v>1178</v>
      </c>
      <c r="D515" s="198" t="s">
        <v>145</v>
      </c>
      <c r="E515" s="199" t="s">
        <v>1179</v>
      </c>
      <c r="F515" s="200" t="s">
        <v>1180</v>
      </c>
      <c r="G515" s="201" t="s">
        <v>148</v>
      </c>
      <c r="H515" s="202">
        <v>67.715000000000003</v>
      </c>
      <c r="I515" s="203"/>
      <c r="J515" s="204">
        <f>ROUND(I515*H515,2)</f>
        <v>0</v>
      </c>
      <c r="K515" s="205"/>
      <c r="L515" s="41"/>
      <c r="M515" s="206" t="s">
        <v>19</v>
      </c>
      <c r="N515" s="207" t="s">
        <v>47</v>
      </c>
      <c r="O515" s="81"/>
      <c r="P515" s="208">
        <f>O515*H515</f>
        <v>0</v>
      </c>
      <c r="Q515" s="208">
        <v>0.00029999999999999997</v>
      </c>
      <c r="R515" s="208">
        <f>Q515*H515</f>
        <v>0.020314499999999999</v>
      </c>
      <c r="S515" s="208">
        <v>0</v>
      </c>
      <c r="T515" s="209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10" t="s">
        <v>224</v>
      </c>
      <c r="AT515" s="210" t="s">
        <v>145</v>
      </c>
      <c r="AU515" s="210" t="s">
        <v>86</v>
      </c>
      <c r="AY515" s="14" t="s">
        <v>143</v>
      </c>
      <c r="BE515" s="211">
        <f>IF(N515="základní",J515,0)</f>
        <v>0</v>
      </c>
      <c r="BF515" s="211">
        <f>IF(N515="snížená",J515,0)</f>
        <v>0</v>
      </c>
      <c r="BG515" s="211">
        <f>IF(N515="zákl. přenesená",J515,0)</f>
        <v>0</v>
      </c>
      <c r="BH515" s="211">
        <f>IF(N515="sníž. přenesená",J515,0)</f>
        <v>0</v>
      </c>
      <c r="BI515" s="211">
        <f>IF(N515="nulová",J515,0)</f>
        <v>0</v>
      </c>
      <c r="BJ515" s="14" t="s">
        <v>84</v>
      </c>
      <c r="BK515" s="211">
        <f>ROUND(I515*H515,2)</f>
        <v>0</v>
      </c>
      <c r="BL515" s="14" t="s">
        <v>224</v>
      </c>
      <c r="BM515" s="210" t="s">
        <v>1181</v>
      </c>
    </row>
    <row r="516" s="2" customFormat="1">
      <c r="A516" s="35"/>
      <c r="B516" s="36"/>
      <c r="C516" s="37"/>
      <c r="D516" s="212" t="s">
        <v>151</v>
      </c>
      <c r="E516" s="37"/>
      <c r="F516" s="213" t="s">
        <v>1182</v>
      </c>
      <c r="G516" s="37"/>
      <c r="H516" s="37"/>
      <c r="I516" s="214"/>
      <c r="J516" s="37"/>
      <c r="K516" s="37"/>
      <c r="L516" s="41"/>
      <c r="M516" s="215"/>
      <c r="N516" s="216"/>
      <c r="O516" s="81"/>
      <c r="P516" s="81"/>
      <c r="Q516" s="81"/>
      <c r="R516" s="81"/>
      <c r="S516" s="81"/>
      <c r="T516" s="82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4" t="s">
        <v>151</v>
      </c>
      <c r="AU516" s="14" t="s">
        <v>86</v>
      </c>
    </row>
    <row r="517" s="2" customFormat="1" ht="24.15" customHeight="1">
      <c r="A517" s="35"/>
      <c r="B517" s="36"/>
      <c r="C517" s="198" t="s">
        <v>1183</v>
      </c>
      <c r="D517" s="198" t="s">
        <v>145</v>
      </c>
      <c r="E517" s="199" t="s">
        <v>1184</v>
      </c>
      <c r="F517" s="200" t="s">
        <v>1185</v>
      </c>
      <c r="G517" s="201" t="s">
        <v>148</v>
      </c>
      <c r="H517" s="202">
        <v>10.157</v>
      </c>
      <c r="I517" s="203"/>
      <c r="J517" s="204">
        <f>ROUND(I517*H517,2)</f>
        <v>0</v>
      </c>
      <c r="K517" s="205"/>
      <c r="L517" s="41"/>
      <c r="M517" s="206" t="s">
        <v>19</v>
      </c>
      <c r="N517" s="207" t="s">
        <v>47</v>
      </c>
      <c r="O517" s="81"/>
      <c r="P517" s="208">
        <f>O517*H517</f>
        <v>0</v>
      </c>
      <c r="Q517" s="208">
        <v>0.0015</v>
      </c>
      <c r="R517" s="208">
        <f>Q517*H517</f>
        <v>0.015235500000000001</v>
      </c>
      <c r="S517" s="208">
        <v>0</v>
      </c>
      <c r="T517" s="209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10" t="s">
        <v>224</v>
      </c>
      <c r="AT517" s="210" t="s">
        <v>145</v>
      </c>
      <c r="AU517" s="210" t="s">
        <v>86</v>
      </c>
      <c r="AY517" s="14" t="s">
        <v>143</v>
      </c>
      <c r="BE517" s="211">
        <f>IF(N517="základní",J517,0)</f>
        <v>0</v>
      </c>
      <c r="BF517" s="211">
        <f>IF(N517="snížená",J517,0)</f>
        <v>0</v>
      </c>
      <c r="BG517" s="211">
        <f>IF(N517="zákl. přenesená",J517,0)</f>
        <v>0</v>
      </c>
      <c r="BH517" s="211">
        <f>IF(N517="sníž. přenesená",J517,0)</f>
        <v>0</v>
      </c>
      <c r="BI517" s="211">
        <f>IF(N517="nulová",J517,0)</f>
        <v>0</v>
      </c>
      <c r="BJ517" s="14" t="s">
        <v>84</v>
      </c>
      <c r="BK517" s="211">
        <f>ROUND(I517*H517,2)</f>
        <v>0</v>
      </c>
      <c r="BL517" s="14" t="s">
        <v>224</v>
      </c>
      <c r="BM517" s="210" t="s">
        <v>1186</v>
      </c>
    </row>
    <row r="518" s="2" customFormat="1">
      <c r="A518" s="35"/>
      <c r="B518" s="36"/>
      <c r="C518" s="37"/>
      <c r="D518" s="212" t="s">
        <v>151</v>
      </c>
      <c r="E518" s="37"/>
      <c r="F518" s="213" t="s">
        <v>1187</v>
      </c>
      <c r="G518" s="37"/>
      <c r="H518" s="37"/>
      <c r="I518" s="214"/>
      <c r="J518" s="37"/>
      <c r="K518" s="37"/>
      <c r="L518" s="41"/>
      <c r="M518" s="215"/>
      <c r="N518" s="216"/>
      <c r="O518" s="81"/>
      <c r="P518" s="81"/>
      <c r="Q518" s="81"/>
      <c r="R518" s="81"/>
      <c r="S518" s="81"/>
      <c r="T518" s="82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4" t="s">
        <v>151</v>
      </c>
      <c r="AU518" s="14" t="s">
        <v>86</v>
      </c>
    </row>
    <row r="519" s="2" customFormat="1" ht="33" customHeight="1">
      <c r="A519" s="35"/>
      <c r="B519" s="36"/>
      <c r="C519" s="198" t="s">
        <v>1188</v>
      </c>
      <c r="D519" s="198" t="s">
        <v>145</v>
      </c>
      <c r="E519" s="199" t="s">
        <v>1189</v>
      </c>
      <c r="F519" s="200" t="s">
        <v>1190</v>
      </c>
      <c r="G519" s="201" t="s">
        <v>148</v>
      </c>
      <c r="H519" s="202">
        <v>67.715000000000003</v>
      </c>
      <c r="I519" s="203"/>
      <c r="J519" s="204">
        <f>ROUND(I519*H519,2)</f>
        <v>0</v>
      </c>
      <c r="K519" s="205"/>
      <c r="L519" s="41"/>
      <c r="M519" s="206" t="s">
        <v>19</v>
      </c>
      <c r="N519" s="207" t="s">
        <v>47</v>
      </c>
      <c r="O519" s="81"/>
      <c r="P519" s="208">
        <f>O519*H519</f>
        <v>0</v>
      </c>
      <c r="Q519" s="208">
        <v>0.0044999999999999997</v>
      </c>
      <c r="R519" s="208">
        <f>Q519*H519</f>
        <v>0.30471749999999997</v>
      </c>
      <c r="S519" s="208">
        <v>0</v>
      </c>
      <c r="T519" s="209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10" t="s">
        <v>224</v>
      </c>
      <c r="AT519" s="210" t="s">
        <v>145</v>
      </c>
      <c r="AU519" s="210" t="s">
        <v>86</v>
      </c>
      <c r="AY519" s="14" t="s">
        <v>143</v>
      </c>
      <c r="BE519" s="211">
        <f>IF(N519="základní",J519,0)</f>
        <v>0</v>
      </c>
      <c r="BF519" s="211">
        <f>IF(N519="snížená",J519,0)</f>
        <v>0</v>
      </c>
      <c r="BG519" s="211">
        <f>IF(N519="zákl. přenesená",J519,0)</f>
        <v>0</v>
      </c>
      <c r="BH519" s="211">
        <f>IF(N519="sníž. přenesená",J519,0)</f>
        <v>0</v>
      </c>
      <c r="BI519" s="211">
        <f>IF(N519="nulová",J519,0)</f>
        <v>0</v>
      </c>
      <c r="BJ519" s="14" t="s">
        <v>84</v>
      </c>
      <c r="BK519" s="211">
        <f>ROUND(I519*H519,2)</f>
        <v>0</v>
      </c>
      <c r="BL519" s="14" t="s">
        <v>224</v>
      </c>
      <c r="BM519" s="210" t="s">
        <v>1191</v>
      </c>
    </row>
    <row r="520" s="2" customFormat="1">
      <c r="A520" s="35"/>
      <c r="B520" s="36"/>
      <c r="C520" s="37"/>
      <c r="D520" s="212" t="s">
        <v>151</v>
      </c>
      <c r="E520" s="37"/>
      <c r="F520" s="213" t="s">
        <v>1192</v>
      </c>
      <c r="G520" s="37"/>
      <c r="H520" s="37"/>
      <c r="I520" s="214"/>
      <c r="J520" s="37"/>
      <c r="K520" s="37"/>
      <c r="L520" s="41"/>
      <c r="M520" s="215"/>
      <c r="N520" s="216"/>
      <c r="O520" s="81"/>
      <c r="P520" s="81"/>
      <c r="Q520" s="81"/>
      <c r="R520" s="81"/>
      <c r="S520" s="81"/>
      <c r="T520" s="82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14" t="s">
        <v>151</v>
      </c>
      <c r="AU520" s="14" t="s">
        <v>86</v>
      </c>
    </row>
    <row r="521" s="2" customFormat="1" ht="24.15" customHeight="1">
      <c r="A521" s="35"/>
      <c r="B521" s="36"/>
      <c r="C521" s="198" t="s">
        <v>1193</v>
      </c>
      <c r="D521" s="198" t="s">
        <v>145</v>
      </c>
      <c r="E521" s="199" t="s">
        <v>1194</v>
      </c>
      <c r="F521" s="200" t="s">
        <v>1195</v>
      </c>
      <c r="G521" s="201" t="s">
        <v>148</v>
      </c>
      <c r="H521" s="202">
        <v>79.426000000000002</v>
      </c>
      <c r="I521" s="203"/>
      <c r="J521" s="204">
        <f>ROUND(I521*H521,2)</f>
        <v>0</v>
      </c>
      <c r="K521" s="205"/>
      <c r="L521" s="41"/>
      <c r="M521" s="206" t="s">
        <v>19</v>
      </c>
      <c r="N521" s="207" t="s">
        <v>47</v>
      </c>
      <c r="O521" s="81"/>
      <c r="P521" s="208">
        <f>O521*H521</f>
        <v>0</v>
      </c>
      <c r="Q521" s="208">
        <v>0</v>
      </c>
      <c r="R521" s="208">
        <f>Q521*H521</f>
        <v>0</v>
      </c>
      <c r="S521" s="208">
        <v>0.081500000000000003</v>
      </c>
      <c r="T521" s="209">
        <f>S521*H521</f>
        <v>6.4732190000000003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10" t="s">
        <v>224</v>
      </c>
      <c r="AT521" s="210" t="s">
        <v>145</v>
      </c>
      <c r="AU521" s="210" t="s">
        <v>86</v>
      </c>
      <c r="AY521" s="14" t="s">
        <v>143</v>
      </c>
      <c r="BE521" s="211">
        <f>IF(N521="základní",J521,0)</f>
        <v>0</v>
      </c>
      <c r="BF521" s="211">
        <f>IF(N521="snížená",J521,0)</f>
        <v>0</v>
      </c>
      <c r="BG521" s="211">
        <f>IF(N521="zákl. přenesená",J521,0)</f>
        <v>0</v>
      </c>
      <c r="BH521" s="211">
        <f>IF(N521="sníž. přenesená",J521,0)</f>
        <v>0</v>
      </c>
      <c r="BI521" s="211">
        <f>IF(N521="nulová",J521,0)</f>
        <v>0</v>
      </c>
      <c r="BJ521" s="14" t="s">
        <v>84</v>
      </c>
      <c r="BK521" s="211">
        <f>ROUND(I521*H521,2)</f>
        <v>0</v>
      </c>
      <c r="BL521" s="14" t="s">
        <v>224</v>
      </c>
      <c r="BM521" s="210" t="s">
        <v>1196</v>
      </c>
    </row>
    <row r="522" s="2" customFormat="1">
      <c r="A522" s="35"/>
      <c r="B522" s="36"/>
      <c r="C522" s="37"/>
      <c r="D522" s="212" t="s">
        <v>151</v>
      </c>
      <c r="E522" s="37"/>
      <c r="F522" s="213" t="s">
        <v>1197</v>
      </c>
      <c r="G522" s="37"/>
      <c r="H522" s="37"/>
      <c r="I522" s="214"/>
      <c r="J522" s="37"/>
      <c r="K522" s="37"/>
      <c r="L522" s="41"/>
      <c r="M522" s="215"/>
      <c r="N522" s="216"/>
      <c r="O522" s="81"/>
      <c r="P522" s="81"/>
      <c r="Q522" s="81"/>
      <c r="R522" s="81"/>
      <c r="S522" s="81"/>
      <c r="T522" s="82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4" t="s">
        <v>151</v>
      </c>
      <c r="AU522" s="14" t="s">
        <v>86</v>
      </c>
    </row>
    <row r="523" s="2" customFormat="1" ht="37.8" customHeight="1">
      <c r="A523" s="35"/>
      <c r="B523" s="36"/>
      <c r="C523" s="198" t="s">
        <v>1198</v>
      </c>
      <c r="D523" s="198" t="s">
        <v>145</v>
      </c>
      <c r="E523" s="199" t="s">
        <v>1199</v>
      </c>
      <c r="F523" s="200" t="s">
        <v>1200</v>
      </c>
      <c r="G523" s="201" t="s">
        <v>148</v>
      </c>
      <c r="H523" s="202">
        <v>67.715000000000003</v>
      </c>
      <c r="I523" s="203"/>
      <c r="J523" s="204">
        <f>ROUND(I523*H523,2)</f>
        <v>0</v>
      </c>
      <c r="K523" s="205"/>
      <c r="L523" s="41"/>
      <c r="M523" s="206" t="s">
        <v>19</v>
      </c>
      <c r="N523" s="207" t="s">
        <v>47</v>
      </c>
      <c r="O523" s="81"/>
      <c r="P523" s="208">
        <f>O523*H523</f>
        <v>0</v>
      </c>
      <c r="Q523" s="208">
        <v>0.0090900000000000009</v>
      </c>
      <c r="R523" s="208">
        <f>Q523*H523</f>
        <v>0.61552935000000009</v>
      </c>
      <c r="S523" s="208">
        <v>0</v>
      </c>
      <c r="T523" s="209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10" t="s">
        <v>224</v>
      </c>
      <c r="AT523" s="210" t="s">
        <v>145</v>
      </c>
      <c r="AU523" s="210" t="s">
        <v>86</v>
      </c>
      <c r="AY523" s="14" t="s">
        <v>143</v>
      </c>
      <c r="BE523" s="211">
        <f>IF(N523="základní",J523,0)</f>
        <v>0</v>
      </c>
      <c r="BF523" s="211">
        <f>IF(N523="snížená",J523,0)</f>
        <v>0</v>
      </c>
      <c r="BG523" s="211">
        <f>IF(N523="zákl. přenesená",J523,0)</f>
        <v>0</v>
      </c>
      <c r="BH523" s="211">
        <f>IF(N523="sníž. přenesená",J523,0)</f>
        <v>0</v>
      </c>
      <c r="BI523" s="211">
        <f>IF(N523="nulová",J523,0)</f>
        <v>0</v>
      </c>
      <c r="BJ523" s="14" t="s">
        <v>84</v>
      </c>
      <c r="BK523" s="211">
        <f>ROUND(I523*H523,2)</f>
        <v>0</v>
      </c>
      <c r="BL523" s="14" t="s">
        <v>224</v>
      </c>
      <c r="BM523" s="210" t="s">
        <v>1201</v>
      </c>
    </row>
    <row r="524" s="2" customFormat="1">
      <c r="A524" s="35"/>
      <c r="B524" s="36"/>
      <c r="C524" s="37"/>
      <c r="D524" s="212" t="s">
        <v>151</v>
      </c>
      <c r="E524" s="37"/>
      <c r="F524" s="213" t="s">
        <v>1202</v>
      </c>
      <c r="G524" s="37"/>
      <c r="H524" s="37"/>
      <c r="I524" s="214"/>
      <c r="J524" s="37"/>
      <c r="K524" s="37"/>
      <c r="L524" s="41"/>
      <c r="M524" s="215"/>
      <c r="N524" s="216"/>
      <c r="O524" s="81"/>
      <c r="P524" s="81"/>
      <c r="Q524" s="81"/>
      <c r="R524" s="81"/>
      <c r="S524" s="81"/>
      <c r="T524" s="82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4" t="s">
        <v>151</v>
      </c>
      <c r="AU524" s="14" t="s">
        <v>86</v>
      </c>
    </row>
    <row r="525" s="2" customFormat="1" ht="24.15" customHeight="1">
      <c r="A525" s="35"/>
      <c r="B525" s="36"/>
      <c r="C525" s="217" t="s">
        <v>1203</v>
      </c>
      <c r="D525" s="217" t="s">
        <v>184</v>
      </c>
      <c r="E525" s="218" t="s">
        <v>1204</v>
      </c>
      <c r="F525" s="219" t="s">
        <v>1205</v>
      </c>
      <c r="G525" s="220" t="s">
        <v>148</v>
      </c>
      <c r="H525" s="221">
        <v>77.872</v>
      </c>
      <c r="I525" s="222"/>
      <c r="J525" s="223">
        <f>ROUND(I525*H525,2)</f>
        <v>0</v>
      </c>
      <c r="K525" s="224"/>
      <c r="L525" s="225"/>
      <c r="M525" s="226" t="s">
        <v>19</v>
      </c>
      <c r="N525" s="227" t="s">
        <v>47</v>
      </c>
      <c r="O525" s="81"/>
      <c r="P525" s="208">
        <f>O525*H525</f>
        <v>0</v>
      </c>
      <c r="Q525" s="208">
        <v>0.019</v>
      </c>
      <c r="R525" s="208">
        <f>Q525*H525</f>
        <v>1.479568</v>
      </c>
      <c r="S525" s="208">
        <v>0</v>
      </c>
      <c r="T525" s="209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10" t="s">
        <v>300</v>
      </c>
      <c r="AT525" s="210" t="s">
        <v>184</v>
      </c>
      <c r="AU525" s="210" t="s">
        <v>86</v>
      </c>
      <c r="AY525" s="14" t="s">
        <v>143</v>
      </c>
      <c r="BE525" s="211">
        <f>IF(N525="základní",J525,0)</f>
        <v>0</v>
      </c>
      <c r="BF525" s="211">
        <f>IF(N525="snížená",J525,0)</f>
        <v>0</v>
      </c>
      <c r="BG525" s="211">
        <f>IF(N525="zákl. přenesená",J525,0)</f>
        <v>0</v>
      </c>
      <c r="BH525" s="211">
        <f>IF(N525="sníž. přenesená",J525,0)</f>
        <v>0</v>
      </c>
      <c r="BI525" s="211">
        <f>IF(N525="nulová",J525,0)</f>
        <v>0</v>
      </c>
      <c r="BJ525" s="14" t="s">
        <v>84</v>
      </c>
      <c r="BK525" s="211">
        <f>ROUND(I525*H525,2)</f>
        <v>0</v>
      </c>
      <c r="BL525" s="14" t="s">
        <v>224</v>
      </c>
      <c r="BM525" s="210" t="s">
        <v>1206</v>
      </c>
    </row>
    <row r="526" s="2" customFormat="1" ht="24.15" customHeight="1">
      <c r="A526" s="35"/>
      <c r="B526" s="36"/>
      <c r="C526" s="198" t="s">
        <v>1207</v>
      </c>
      <c r="D526" s="198" t="s">
        <v>145</v>
      </c>
      <c r="E526" s="199" t="s">
        <v>1208</v>
      </c>
      <c r="F526" s="200" t="s">
        <v>1209</v>
      </c>
      <c r="G526" s="201" t="s">
        <v>148</v>
      </c>
      <c r="H526" s="202">
        <v>1.8</v>
      </c>
      <c r="I526" s="203"/>
      <c r="J526" s="204">
        <f>ROUND(I526*H526,2)</f>
        <v>0</v>
      </c>
      <c r="K526" s="205"/>
      <c r="L526" s="41"/>
      <c r="M526" s="206" t="s">
        <v>19</v>
      </c>
      <c r="N526" s="207" t="s">
        <v>47</v>
      </c>
      <c r="O526" s="81"/>
      <c r="P526" s="208">
        <f>O526*H526</f>
        <v>0</v>
      </c>
      <c r="Q526" s="208">
        <v>0.00142</v>
      </c>
      <c r="R526" s="208">
        <f>Q526*H526</f>
        <v>0.0025560000000000001</v>
      </c>
      <c r="S526" s="208">
        <v>0</v>
      </c>
      <c r="T526" s="209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10" t="s">
        <v>224</v>
      </c>
      <c r="AT526" s="210" t="s">
        <v>145</v>
      </c>
      <c r="AU526" s="210" t="s">
        <v>86</v>
      </c>
      <c r="AY526" s="14" t="s">
        <v>143</v>
      </c>
      <c r="BE526" s="211">
        <f>IF(N526="základní",J526,0)</f>
        <v>0</v>
      </c>
      <c r="BF526" s="211">
        <f>IF(N526="snížená",J526,0)</f>
        <v>0</v>
      </c>
      <c r="BG526" s="211">
        <f>IF(N526="zákl. přenesená",J526,0)</f>
        <v>0</v>
      </c>
      <c r="BH526" s="211">
        <f>IF(N526="sníž. přenesená",J526,0)</f>
        <v>0</v>
      </c>
      <c r="BI526" s="211">
        <f>IF(N526="nulová",J526,0)</f>
        <v>0</v>
      </c>
      <c r="BJ526" s="14" t="s">
        <v>84</v>
      </c>
      <c r="BK526" s="211">
        <f>ROUND(I526*H526,2)</f>
        <v>0</v>
      </c>
      <c r="BL526" s="14" t="s">
        <v>224</v>
      </c>
      <c r="BM526" s="210" t="s">
        <v>1210</v>
      </c>
    </row>
    <row r="527" s="2" customFormat="1">
      <c r="A527" s="35"/>
      <c r="B527" s="36"/>
      <c r="C527" s="37"/>
      <c r="D527" s="212" t="s">
        <v>151</v>
      </c>
      <c r="E527" s="37"/>
      <c r="F527" s="213" t="s">
        <v>1211</v>
      </c>
      <c r="G527" s="37"/>
      <c r="H527" s="37"/>
      <c r="I527" s="214"/>
      <c r="J527" s="37"/>
      <c r="K527" s="37"/>
      <c r="L527" s="41"/>
      <c r="M527" s="215"/>
      <c r="N527" s="216"/>
      <c r="O527" s="81"/>
      <c r="P527" s="81"/>
      <c r="Q527" s="81"/>
      <c r="R527" s="81"/>
      <c r="S527" s="81"/>
      <c r="T527" s="82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4" t="s">
        <v>151</v>
      </c>
      <c r="AU527" s="14" t="s">
        <v>86</v>
      </c>
    </row>
    <row r="528" s="2" customFormat="1" ht="24.15" customHeight="1">
      <c r="A528" s="35"/>
      <c r="B528" s="36"/>
      <c r="C528" s="217" t="s">
        <v>1212</v>
      </c>
      <c r="D528" s="217" t="s">
        <v>184</v>
      </c>
      <c r="E528" s="218" t="s">
        <v>1213</v>
      </c>
      <c r="F528" s="219" t="s">
        <v>1214</v>
      </c>
      <c r="G528" s="220" t="s">
        <v>148</v>
      </c>
      <c r="H528" s="221">
        <v>1.98</v>
      </c>
      <c r="I528" s="222"/>
      <c r="J528" s="223">
        <f>ROUND(I528*H528,2)</f>
        <v>0</v>
      </c>
      <c r="K528" s="224"/>
      <c r="L528" s="225"/>
      <c r="M528" s="226" t="s">
        <v>19</v>
      </c>
      <c r="N528" s="227" t="s">
        <v>47</v>
      </c>
      <c r="O528" s="81"/>
      <c r="P528" s="208">
        <f>O528*H528</f>
        <v>0</v>
      </c>
      <c r="Q528" s="208">
        <v>0.012</v>
      </c>
      <c r="R528" s="208">
        <f>Q528*H528</f>
        <v>0.02376</v>
      </c>
      <c r="S528" s="208">
        <v>0</v>
      </c>
      <c r="T528" s="209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10" t="s">
        <v>300</v>
      </c>
      <c r="AT528" s="210" t="s">
        <v>184</v>
      </c>
      <c r="AU528" s="210" t="s">
        <v>86</v>
      </c>
      <c r="AY528" s="14" t="s">
        <v>143</v>
      </c>
      <c r="BE528" s="211">
        <f>IF(N528="základní",J528,0)</f>
        <v>0</v>
      </c>
      <c r="BF528" s="211">
        <f>IF(N528="snížená",J528,0)</f>
        <v>0</v>
      </c>
      <c r="BG528" s="211">
        <f>IF(N528="zákl. přenesená",J528,0)</f>
        <v>0</v>
      </c>
      <c r="BH528" s="211">
        <f>IF(N528="sníž. přenesená",J528,0)</f>
        <v>0</v>
      </c>
      <c r="BI528" s="211">
        <f>IF(N528="nulová",J528,0)</f>
        <v>0</v>
      </c>
      <c r="BJ528" s="14" t="s">
        <v>84</v>
      </c>
      <c r="BK528" s="211">
        <f>ROUND(I528*H528,2)</f>
        <v>0</v>
      </c>
      <c r="BL528" s="14" t="s">
        <v>224</v>
      </c>
      <c r="BM528" s="210" t="s">
        <v>1215</v>
      </c>
    </row>
    <row r="529" s="2" customFormat="1" ht="24.15" customHeight="1">
      <c r="A529" s="35"/>
      <c r="B529" s="36"/>
      <c r="C529" s="198" t="s">
        <v>1216</v>
      </c>
      <c r="D529" s="198" t="s">
        <v>145</v>
      </c>
      <c r="E529" s="199" t="s">
        <v>1217</v>
      </c>
      <c r="F529" s="200" t="s">
        <v>1218</v>
      </c>
      <c r="G529" s="201" t="s">
        <v>342</v>
      </c>
      <c r="H529" s="202">
        <v>7.9000000000000004</v>
      </c>
      <c r="I529" s="203"/>
      <c r="J529" s="204">
        <f>ROUND(I529*H529,2)</f>
        <v>0</v>
      </c>
      <c r="K529" s="205"/>
      <c r="L529" s="41"/>
      <c r="M529" s="206" t="s">
        <v>19</v>
      </c>
      <c r="N529" s="207" t="s">
        <v>47</v>
      </c>
      <c r="O529" s="81"/>
      <c r="P529" s="208">
        <f>O529*H529</f>
        <v>0</v>
      </c>
      <c r="Q529" s="208">
        <v>0.00611</v>
      </c>
      <c r="R529" s="208">
        <f>Q529*H529</f>
        <v>0.048268999999999999</v>
      </c>
      <c r="S529" s="208">
        <v>0</v>
      </c>
      <c r="T529" s="209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10" t="s">
        <v>224</v>
      </c>
      <c r="AT529" s="210" t="s">
        <v>145</v>
      </c>
      <c r="AU529" s="210" t="s">
        <v>86</v>
      </c>
      <c r="AY529" s="14" t="s">
        <v>143</v>
      </c>
      <c r="BE529" s="211">
        <f>IF(N529="základní",J529,0)</f>
        <v>0</v>
      </c>
      <c r="BF529" s="211">
        <f>IF(N529="snížená",J529,0)</f>
        <v>0</v>
      </c>
      <c r="BG529" s="211">
        <f>IF(N529="zákl. přenesená",J529,0)</f>
        <v>0</v>
      </c>
      <c r="BH529" s="211">
        <f>IF(N529="sníž. přenesená",J529,0)</f>
        <v>0</v>
      </c>
      <c r="BI529" s="211">
        <f>IF(N529="nulová",J529,0)</f>
        <v>0</v>
      </c>
      <c r="BJ529" s="14" t="s">
        <v>84</v>
      </c>
      <c r="BK529" s="211">
        <f>ROUND(I529*H529,2)</f>
        <v>0</v>
      </c>
      <c r="BL529" s="14" t="s">
        <v>224</v>
      </c>
      <c r="BM529" s="210" t="s">
        <v>1219</v>
      </c>
    </row>
    <row r="530" s="2" customFormat="1">
      <c r="A530" s="35"/>
      <c r="B530" s="36"/>
      <c r="C530" s="37"/>
      <c r="D530" s="212" t="s">
        <v>151</v>
      </c>
      <c r="E530" s="37"/>
      <c r="F530" s="213" t="s">
        <v>1220</v>
      </c>
      <c r="G530" s="37"/>
      <c r="H530" s="37"/>
      <c r="I530" s="214"/>
      <c r="J530" s="37"/>
      <c r="K530" s="37"/>
      <c r="L530" s="41"/>
      <c r="M530" s="215"/>
      <c r="N530" s="216"/>
      <c r="O530" s="81"/>
      <c r="P530" s="81"/>
      <c r="Q530" s="81"/>
      <c r="R530" s="81"/>
      <c r="S530" s="81"/>
      <c r="T530" s="82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4" t="s">
        <v>151</v>
      </c>
      <c r="AU530" s="14" t="s">
        <v>86</v>
      </c>
    </row>
    <row r="531" s="2" customFormat="1" ht="16.5" customHeight="1">
      <c r="A531" s="35"/>
      <c r="B531" s="36"/>
      <c r="C531" s="217" t="s">
        <v>1221</v>
      </c>
      <c r="D531" s="217" t="s">
        <v>184</v>
      </c>
      <c r="E531" s="218" t="s">
        <v>1222</v>
      </c>
      <c r="F531" s="219" t="s">
        <v>1223</v>
      </c>
      <c r="G531" s="220" t="s">
        <v>342</v>
      </c>
      <c r="H531" s="221">
        <v>9.0850000000000009</v>
      </c>
      <c r="I531" s="222"/>
      <c r="J531" s="223">
        <f>ROUND(I531*H531,2)</f>
        <v>0</v>
      </c>
      <c r="K531" s="224"/>
      <c r="L531" s="225"/>
      <c r="M531" s="226" t="s">
        <v>19</v>
      </c>
      <c r="N531" s="227" t="s">
        <v>47</v>
      </c>
      <c r="O531" s="81"/>
      <c r="P531" s="208">
        <f>O531*H531</f>
        <v>0</v>
      </c>
      <c r="Q531" s="208">
        <v>0.00032000000000000003</v>
      </c>
      <c r="R531" s="208">
        <f>Q531*H531</f>
        <v>0.0029072000000000004</v>
      </c>
      <c r="S531" s="208">
        <v>0</v>
      </c>
      <c r="T531" s="209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10" t="s">
        <v>300</v>
      </c>
      <c r="AT531" s="210" t="s">
        <v>184</v>
      </c>
      <c r="AU531" s="210" t="s">
        <v>86</v>
      </c>
      <c r="AY531" s="14" t="s">
        <v>143</v>
      </c>
      <c r="BE531" s="211">
        <f>IF(N531="základní",J531,0)</f>
        <v>0</v>
      </c>
      <c r="BF531" s="211">
        <f>IF(N531="snížená",J531,0)</f>
        <v>0</v>
      </c>
      <c r="BG531" s="211">
        <f>IF(N531="zákl. přenesená",J531,0)</f>
        <v>0</v>
      </c>
      <c r="BH531" s="211">
        <f>IF(N531="sníž. přenesená",J531,0)</f>
        <v>0</v>
      </c>
      <c r="BI531" s="211">
        <f>IF(N531="nulová",J531,0)</f>
        <v>0</v>
      </c>
      <c r="BJ531" s="14" t="s">
        <v>84</v>
      </c>
      <c r="BK531" s="211">
        <f>ROUND(I531*H531,2)</f>
        <v>0</v>
      </c>
      <c r="BL531" s="14" t="s">
        <v>224</v>
      </c>
      <c r="BM531" s="210" t="s">
        <v>1224</v>
      </c>
    </row>
    <row r="532" s="2" customFormat="1" ht="24.15" customHeight="1">
      <c r="A532" s="35"/>
      <c r="B532" s="36"/>
      <c r="C532" s="198" t="s">
        <v>1225</v>
      </c>
      <c r="D532" s="198" t="s">
        <v>145</v>
      </c>
      <c r="E532" s="199" t="s">
        <v>1226</v>
      </c>
      <c r="F532" s="200" t="s">
        <v>1227</v>
      </c>
      <c r="G532" s="201" t="s">
        <v>268</v>
      </c>
      <c r="H532" s="202">
        <v>4</v>
      </c>
      <c r="I532" s="203"/>
      <c r="J532" s="204">
        <f>ROUND(I532*H532,2)</f>
        <v>0</v>
      </c>
      <c r="K532" s="205"/>
      <c r="L532" s="41"/>
      <c r="M532" s="206" t="s">
        <v>19</v>
      </c>
      <c r="N532" s="207" t="s">
        <v>47</v>
      </c>
      <c r="O532" s="81"/>
      <c r="P532" s="208">
        <f>O532*H532</f>
        <v>0</v>
      </c>
      <c r="Q532" s="208">
        <v>0.00020000000000000001</v>
      </c>
      <c r="R532" s="208">
        <f>Q532*H532</f>
        <v>0.00080000000000000004</v>
      </c>
      <c r="S532" s="208">
        <v>0</v>
      </c>
      <c r="T532" s="209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10" t="s">
        <v>224</v>
      </c>
      <c r="AT532" s="210" t="s">
        <v>145</v>
      </c>
      <c r="AU532" s="210" t="s">
        <v>86</v>
      </c>
      <c r="AY532" s="14" t="s">
        <v>143</v>
      </c>
      <c r="BE532" s="211">
        <f>IF(N532="základní",J532,0)</f>
        <v>0</v>
      </c>
      <c r="BF532" s="211">
        <f>IF(N532="snížená",J532,0)</f>
        <v>0</v>
      </c>
      <c r="BG532" s="211">
        <f>IF(N532="zákl. přenesená",J532,0)</f>
        <v>0</v>
      </c>
      <c r="BH532" s="211">
        <f>IF(N532="sníž. přenesená",J532,0)</f>
        <v>0</v>
      </c>
      <c r="BI532" s="211">
        <f>IF(N532="nulová",J532,0)</f>
        <v>0</v>
      </c>
      <c r="BJ532" s="14" t="s">
        <v>84</v>
      </c>
      <c r="BK532" s="211">
        <f>ROUND(I532*H532,2)</f>
        <v>0</v>
      </c>
      <c r="BL532" s="14" t="s">
        <v>224</v>
      </c>
      <c r="BM532" s="210" t="s">
        <v>1228</v>
      </c>
    </row>
    <row r="533" s="2" customFormat="1">
      <c r="A533" s="35"/>
      <c r="B533" s="36"/>
      <c r="C533" s="37"/>
      <c r="D533" s="212" t="s">
        <v>151</v>
      </c>
      <c r="E533" s="37"/>
      <c r="F533" s="213" t="s">
        <v>1229</v>
      </c>
      <c r="G533" s="37"/>
      <c r="H533" s="37"/>
      <c r="I533" s="214"/>
      <c r="J533" s="37"/>
      <c r="K533" s="37"/>
      <c r="L533" s="41"/>
      <c r="M533" s="215"/>
      <c r="N533" s="216"/>
      <c r="O533" s="81"/>
      <c r="P533" s="81"/>
      <c r="Q533" s="81"/>
      <c r="R533" s="81"/>
      <c r="S533" s="81"/>
      <c r="T533" s="82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T533" s="14" t="s">
        <v>151</v>
      </c>
      <c r="AU533" s="14" t="s">
        <v>86</v>
      </c>
    </row>
    <row r="534" s="2" customFormat="1" ht="24.15" customHeight="1">
      <c r="A534" s="35"/>
      <c r="B534" s="36"/>
      <c r="C534" s="217" t="s">
        <v>1230</v>
      </c>
      <c r="D534" s="217" t="s">
        <v>184</v>
      </c>
      <c r="E534" s="218" t="s">
        <v>1231</v>
      </c>
      <c r="F534" s="219" t="s">
        <v>1232</v>
      </c>
      <c r="G534" s="220" t="s">
        <v>268</v>
      </c>
      <c r="H534" s="221">
        <v>4</v>
      </c>
      <c r="I534" s="222"/>
      <c r="J534" s="223">
        <f>ROUND(I534*H534,2)</f>
        <v>0</v>
      </c>
      <c r="K534" s="224"/>
      <c r="L534" s="225"/>
      <c r="M534" s="226" t="s">
        <v>19</v>
      </c>
      <c r="N534" s="227" t="s">
        <v>47</v>
      </c>
      <c r="O534" s="81"/>
      <c r="P534" s="208">
        <f>O534*H534</f>
        <v>0</v>
      </c>
      <c r="Q534" s="208">
        <v>0.00089999999999999998</v>
      </c>
      <c r="R534" s="208">
        <f>Q534*H534</f>
        <v>0.0035999999999999999</v>
      </c>
      <c r="S534" s="208">
        <v>0</v>
      </c>
      <c r="T534" s="209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10" t="s">
        <v>300</v>
      </c>
      <c r="AT534" s="210" t="s">
        <v>184</v>
      </c>
      <c r="AU534" s="210" t="s">
        <v>86</v>
      </c>
      <c r="AY534" s="14" t="s">
        <v>143</v>
      </c>
      <c r="BE534" s="211">
        <f>IF(N534="základní",J534,0)</f>
        <v>0</v>
      </c>
      <c r="BF534" s="211">
        <f>IF(N534="snížená",J534,0)</f>
        <v>0</v>
      </c>
      <c r="BG534" s="211">
        <f>IF(N534="zákl. přenesená",J534,0)</f>
        <v>0</v>
      </c>
      <c r="BH534" s="211">
        <f>IF(N534="sníž. přenesená",J534,0)</f>
        <v>0</v>
      </c>
      <c r="BI534" s="211">
        <f>IF(N534="nulová",J534,0)</f>
        <v>0</v>
      </c>
      <c r="BJ534" s="14" t="s">
        <v>84</v>
      </c>
      <c r="BK534" s="211">
        <f>ROUND(I534*H534,2)</f>
        <v>0</v>
      </c>
      <c r="BL534" s="14" t="s">
        <v>224</v>
      </c>
      <c r="BM534" s="210" t="s">
        <v>1233</v>
      </c>
    </row>
    <row r="535" s="2" customFormat="1" ht="24.15" customHeight="1">
      <c r="A535" s="35"/>
      <c r="B535" s="36"/>
      <c r="C535" s="198" t="s">
        <v>1234</v>
      </c>
      <c r="D535" s="198" t="s">
        <v>145</v>
      </c>
      <c r="E535" s="199" t="s">
        <v>1235</v>
      </c>
      <c r="F535" s="200" t="s">
        <v>1236</v>
      </c>
      <c r="G535" s="201" t="s">
        <v>342</v>
      </c>
      <c r="H535" s="202">
        <v>77.299999999999997</v>
      </c>
      <c r="I535" s="203"/>
      <c r="J535" s="204">
        <f>ROUND(I535*H535,2)</f>
        <v>0</v>
      </c>
      <c r="K535" s="205"/>
      <c r="L535" s="41"/>
      <c r="M535" s="206" t="s">
        <v>19</v>
      </c>
      <c r="N535" s="207" t="s">
        <v>47</v>
      </c>
      <c r="O535" s="81"/>
      <c r="P535" s="208">
        <f>O535*H535</f>
        <v>0</v>
      </c>
      <c r="Q535" s="208">
        <v>9.0000000000000006E-05</v>
      </c>
      <c r="R535" s="208">
        <f>Q535*H535</f>
        <v>0.0069570000000000005</v>
      </c>
      <c r="S535" s="208">
        <v>0</v>
      </c>
      <c r="T535" s="209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10" t="s">
        <v>224</v>
      </c>
      <c r="AT535" s="210" t="s">
        <v>145</v>
      </c>
      <c r="AU535" s="210" t="s">
        <v>86</v>
      </c>
      <c r="AY535" s="14" t="s">
        <v>143</v>
      </c>
      <c r="BE535" s="211">
        <f>IF(N535="základní",J535,0)</f>
        <v>0</v>
      </c>
      <c r="BF535" s="211">
        <f>IF(N535="snížená",J535,0)</f>
        <v>0</v>
      </c>
      <c r="BG535" s="211">
        <f>IF(N535="zákl. přenesená",J535,0)</f>
        <v>0</v>
      </c>
      <c r="BH535" s="211">
        <f>IF(N535="sníž. přenesená",J535,0)</f>
        <v>0</v>
      </c>
      <c r="BI535" s="211">
        <f>IF(N535="nulová",J535,0)</f>
        <v>0</v>
      </c>
      <c r="BJ535" s="14" t="s">
        <v>84</v>
      </c>
      <c r="BK535" s="211">
        <f>ROUND(I535*H535,2)</f>
        <v>0</v>
      </c>
      <c r="BL535" s="14" t="s">
        <v>224</v>
      </c>
      <c r="BM535" s="210" t="s">
        <v>1237</v>
      </c>
    </row>
    <row r="536" s="2" customFormat="1">
      <c r="A536" s="35"/>
      <c r="B536" s="36"/>
      <c r="C536" s="37"/>
      <c r="D536" s="212" t="s">
        <v>151</v>
      </c>
      <c r="E536" s="37"/>
      <c r="F536" s="213" t="s">
        <v>1238</v>
      </c>
      <c r="G536" s="37"/>
      <c r="H536" s="37"/>
      <c r="I536" s="214"/>
      <c r="J536" s="37"/>
      <c r="K536" s="37"/>
      <c r="L536" s="41"/>
      <c r="M536" s="215"/>
      <c r="N536" s="216"/>
      <c r="O536" s="81"/>
      <c r="P536" s="81"/>
      <c r="Q536" s="81"/>
      <c r="R536" s="81"/>
      <c r="S536" s="81"/>
      <c r="T536" s="82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4" t="s">
        <v>151</v>
      </c>
      <c r="AU536" s="14" t="s">
        <v>86</v>
      </c>
    </row>
    <row r="537" s="2" customFormat="1" ht="24.15" customHeight="1">
      <c r="A537" s="35"/>
      <c r="B537" s="36"/>
      <c r="C537" s="198" t="s">
        <v>1239</v>
      </c>
      <c r="D537" s="198" t="s">
        <v>145</v>
      </c>
      <c r="E537" s="199" t="s">
        <v>1240</v>
      </c>
      <c r="F537" s="200" t="s">
        <v>1241</v>
      </c>
      <c r="G537" s="201" t="s">
        <v>268</v>
      </c>
      <c r="H537" s="202">
        <v>14</v>
      </c>
      <c r="I537" s="203"/>
      <c r="J537" s="204">
        <f>ROUND(I537*H537,2)</f>
        <v>0</v>
      </c>
      <c r="K537" s="205"/>
      <c r="L537" s="41"/>
      <c r="M537" s="206" t="s">
        <v>19</v>
      </c>
      <c r="N537" s="207" t="s">
        <v>47</v>
      </c>
      <c r="O537" s="81"/>
      <c r="P537" s="208">
        <f>O537*H537</f>
        <v>0</v>
      </c>
      <c r="Q537" s="208">
        <v>0</v>
      </c>
      <c r="R537" s="208">
        <f>Q537*H537</f>
        <v>0</v>
      </c>
      <c r="S537" s="208">
        <v>0</v>
      </c>
      <c r="T537" s="209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10" t="s">
        <v>224</v>
      </c>
      <c r="AT537" s="210" t="s">
        <v>145</v>
      </c>
      <c r="AU537" s="210" t="s">
        <v>86</v>
      </c>
      <c r="AY537" s="14" t="s">
        <v>143</v>
      </c>
      <c r="BE537" s="211">
        <f>IF(N537="základní",J537,0)</f>
        <v>0</v>
      </c>
      <c r="BF537" s="211">
        <f>IF(N537="snížená",J537,0)</f>
        <v>0</v>
      </c>
      <c r="BG537" s="211">
        <f>IF(N537="zákl. přenesená",J537,0)</f>
        <v>0</v>
      </c>
      <c r="BH537" s="211">
        <f>IF(N537="sníž. přenesená",J537,0)</f>
        <v>0</v>
      </c>
      <c r="BI537" s="211">
        <f>IF(N537="nulová",J537,0)</f>
        <v>0</v>
      </c>
      <c r="BJ537" s="14" t="s">
        <v>84</v>
      </c>
      <c r="BK537" s="211">
        <f>ROUND(I537*H537,2)</f>
        <v>0</v>
      </c>
      <c r="BL537" s="14" t="s">
        <v>224</v>
      </c>
      <c r="BM537" s="210" t="s">
        <v>1242</v>
      </c>
    </row>
    <row r="538" s="2" customFormat="1">
      <c r="A538" s="35"/>
      <c r="B538" s="36"/>
      <c r="C538" s="37"/>
      <c r="D538" s="212" t="s">
        <v>151</v>
      </c>
      <c r="E538" s="37"/>
      <c r="F538" s="213" t="s">
        <v>1243</v>
      </c>
      <c r="G538" s="37"/>
      <c r="H538" s="37"/>
      <c r="I538" s="214"/>
      <c r="J538" s="37"/>
      <c r="K538" s="37"/>
      <c r="L538" s="41"/>
      <c r="M538" s="215"/>
      <c r="N538" s="216"/>
      <c r="O538" s="81"/>
      <c r="P538" s="81"/>
      <c r="Q538" s="81"/>
      <c r="R538" s="81"/>
      <c r="S538" s="81"/>
      <c r="T538" s="82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4" t="s">
        <v>151</v>
      </c>
      <c r="AU538" s="14" t="s">
        <v>86</v>
      </c>
    </row>
    <row r="539" s="2" customFormat="1" ht="24.15" customHeight="1">
      <c r="A539" s="35"/>
      <c r="B539" s="36"/>
      <c r="C539" s="198" t="s">
        <v>1244</v>
      </c>
      <c r="D539" s="198" t="s">
        <v>145</v>
      </c>
      <c r="E539" s="199" t="s">
        <v>1245</v>
      </c>
      <c r="F539" s="200" t="s">
        <v>1246</v>
      </c>
      <c r="G539" s="201" t="s">
        <v>268</v>
      </c>
      <c r="H539" s="202">
        <v>32</v>
      </c>
      <c r="I539" s="203"/>
      <c r="J539" s="204">
        <f>ROUND(I539*H539,2)</f>
        <v>0</v>
      </c>
      <c r="K539" s="205"/>
      <c r="L539" s="41"/>
      <c r="M539" s="206" t="s">
        <v>19</v>
      </c>
      <c r="N539" s="207" t="s">
        <v>47</v>
      </c>
      <c r="O539" s="81"/>
      <c r="P539" s="208">
        <f>O539*H539</f>
        <v>0</v>
      </c>
      <c r="Q539" s="208">
        <v>0</v>
      </c>
      <c r="R539" s="208">
        <f>Q539*H539</f>
        <v>0</v>
      </c>
      <c r="S539" s="208">
        <v>0</v>
      </c>
      <c r="T539" s="209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10" t="s">
        <v>224</v>
      </c>
      <c r="AT539" s="210" t="s">
        <v>145</v>
      </c>
      <c r="AU539" s="210" t="s">
        <v>86</v>
      </c>
      <c r="AY539" s="14" t="s">
        <v>143</v>
      </c>
      <c r="BE539" s="211">
        <f>IF(N539="základní",J539,0)</f>
        <v>0</v>
      </c>
      <c r="BF539" s="211">
        <f>IF(N539="snížená",J539,0)</f>
        <v>0</v>
      </c>
      <c r="BG539" s="211">
        <f>IF(N539="zákl. přenesená",J539,0)</f>
        <v>0</v>
      </c>
      <c r="BH539" s="211">
        <f>IF(N539="sníž. přenesená",J539,0)</f>
        <v>0</v>
      </c>
      <c r="BI539" s="211">
        <f>IF(N539="nulová",J539,0)</f>
        <v>0</v>
      </c>
      <c r="BJ539" s="14" t="s">
        <v>84</v>
      </c>
      <c r="BK539" s="211">
        <f>ROUND(I539*H539,2)</f>
        <v>0</v>
      </c>
      <c r="BL539" s="14" t="s">
        <v>224</v>
      </c>
      <c r="BM539" s="210" t="s">
        <v>1247</v>
      </c>
    </row>
    <row r="540" s="2" customFormat="1">
      <c r="A540" s="35"/>
      <c r="B540" s="36"/>
      <c r="C540" s="37"/>
      <c r="D540" s="212" t="s">
        <v>151</v>
      </c>
      <c r="E540" s="37"/>
      <c r="F540" s="213" t="s">
        <v>1248</v>
      </c>
      <c r="G540" s="37"/>
      <c r="H540" s="37"/>
      <c r="I540" s="214"/>
      <c r="J540" s="37"/>
      <c r="K540" s="37"/>
      <c r="L540" s="41"/>
      <c r="M540" s="215"/>
      <c r="N540" s="216"/>
      <c r="O540" s="81"/>
      <c r="P540" s="81"/>
      <c r="Q540" s="81"/>
      <c r="R540" s="81"/>
      <c r="S540" s="81"/>
      <c r="T540" s="82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T540" s="14" t="s">
        <v>151</v>
      </c>
      <c r="AU540" s="14" t="s">
        <v>86</v>
      </c>
    </row>
    <row r="541" s="2" customFormat="1" ht="24.15" customHeight="1">
      <c r="A541" s="35"/>
      <c r="B541" s="36"/>
      <c r="C541" s="198" t="s">
        <v>1249</v>
      </c>
      <c r="D541" s="198" t="s">
        <v>145</v>
      </c>
      <c r="E541" s="199" t="s">
        <v>1250</v>
      </c>
      <c r="F541" s="200" t="s">
        <v>1251</v>
      </c>
      <c r="G541" s="201" t="s">
        <v>268</v>
      </c>
      <c r="H541" s="202">
        <v>6</v>
      </c>
      <c r="I541" s="203"/>
      <c r="J541" s="204">
        <f>ROUND(I541*H541,2)</f>
        <v>0</v>
      </c>
      <c r="K541" s="205"/>
      <c r="L541" s="41"/>
      <c r="M541" s="206" t="s">
        <v>19</v>
      </c>
      <c r="N541" s="207" t="s">
        <v>47</v>
      </c>
      <c r="O541" s="81"/>
      <c r="P541" s="208">
        <f>O541*H541</f>
        <v>0</v>
      </c>
      <c r="Q541" s="208">
        <v>0</v>
      </c>
      <c r="R541" s="208">
        <f>Q541*H541</f>
        <v>0</v>
      </c>
      <c r="S541" s="208">
        <v>0</v>
      </c>
      <c r="T541" s="209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10" t="s">
        <v>224</v>
      </c>
      <c r="AT541" s="210" t="s">
        <v>145</v>
      </c>
      <c r="AU541" s="210" t="s">
        <v>86</v>
      </c>
      <c r="AY541" s="14" t="s">
        <v>143</v>
      </c>
      <c r="BE541" s="211">
        <f>IF(N541="základní",J541,0)</f>
        <v>0</v>
      </c>
      <c r="BF541" s="211">
        <f>IF(N541="snížená",J541,0)</f>
        <v>0</v>
      </c>
      <c r="BG541" s="211">
        <f>IF(N541="zákl. přenesená",J541,0)</f>
        <v>0</v>
      </c>
      <c r="BH541" s="211">
        <f>IF(N541="sníž. přenesená",J541,0)</f>
        <v>0</v>
      </c>
      <c r="BI541" s="211">
        <f>IF(N541="nulová",J541,0)</f>
        <v>0</v>
      </c>
      <c r="BJ541" s="14" t="s">
        <v>84</v>
      </c>
      <c r="BK541" s="211">
        <f>ROUND(I541*H541,2)</f>
        <v>0</v>
      </c>
      <c r="BL541" s="14" t="s">
        <v>224</v>
      </c>
      <c r="BM541" s="210" t="s">
        <v>1252</v>
      </c>
    </row>
    <row r="542" s="2" customFormat="1">
      <c r="A542" s="35"/>
      <c r="B542" s="36"/>
      <c r="C542" s="37"/>
      <c r="D542" s="212" t="s">
        <v>151</v>
      </c>
      <c r="E542" s="37"/>
      <c r="F542" s="213" t="s">
        <v>1253</v>
      </c>
      <c r="G542" s="37"/>
      <c r="H542" s="37"/>
      <c r="I542" s="214"/>
      <c r="J542" s="37"/>
      <c r="K542" s="37"/>
      <c r="L542" s="41"/>
      <c r="M542" s="215"/>
      <c r="N542" s="216"/>
      <c r="O542" s="81"/>
      <c r="P542" s="81"/>
      <c r="Q542" s="81"/>
      <c r="R542" s="81"/>
      <c r="S542" s="81"/>
      <c r="T542" s="82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4" t="s">
        <v>151</v>
      </c>
      <c r="AU542" s="14" t="s">
        <v>86</v>
      </c>
    </row>
    <row r="543" s="2" customFormat="1" ht="49.05" customHeight="1">
      <c r="A543" s="35"/>
      <c r="B543" s="36"/>
      <c r="C543" s="198" t="s">
        <v>1254</v>
      </c>
      <c r="D543" s="198" t="s">
        <v>145</v>
      </c>
      <c r="E543" s="199" t="s">
        <v>1255</v>
      </c>
      <c r="F543" s="200" t="s">
        <v>1256</v>
      </c>
      <c r="G543" s="201" t="s">
        <v>170</v>
      </c>
      <c r="H543" s="202">
        <v>2.524</v>
      </c>
      <c r="I543" s="203"/>
      <c r="J543" s="204">
        <f>ROUND(I543*H543,2)</f>
        <v>0</v>
      </c>
      <c r="K543" s="205"/>
      <c r="L543" s="41"/>
      <c r="M543" s="206" t="s">
        <v>19</v>
      </c>
      <c r="N543" s="207" t="s">
        <v>47</v>
      </c>
      <c r="O543" s="81"/>
      <c r="P543" s="208">
        <f>O543*H543</f>
        <v>0</v>
      </c>
      <c r="Q543" s="208">
        <v>0</v>
      </c>
      <c r="R543" s="208">
        <f>Q543*H543</f>
        <v>0</v>
      </c>
      <c r="S543" s="208">
        <v>0</v>
      </c>
      <c r="T543" s="209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10" t="s">
        <v>224</v>
      </c>
      <c r="AT543" s="210" t="s">
        <v>145</v>
      </c>
      <c r="AU543" s="210" t="s">
        <v>86</v>
      </c>
      <c r="AY543" s="14" t="s">
        <v>143</v>
      </c>
      <c r="BE543" s="211">
        <f>IF(N543="základní",J543,0)</f>
        <v>0</v>
      </c>
      <c r="BF543" s="211">
        <f>IF(N543="snížená",J543,0)</f>
        <v>0</v>
      </c>
      <c r="BG543" s="211">
        <f>IF(N543="zákl. přenesená",J543,0)</f>
        <v>0</v>
      </c>
      <c r="BH543" s="211">
        <f>IF(N543="sníž. přenesená",J543,0)</f>
        <v>0</v>
      </c>
      <c r="BI543" s="211">
        <f>IF(N543="nulová",J543,0)</f>
        <v>0</v>
      </c>
      <c r="BJ543" s="14" t="s">
        <v>84</v>
      </c>
      <c r="BK543" s="211">
        <f>ROUND(I543*H543,2)</f>
        <v>0</v>
      </c>
      <c r="BL543" s="14" t="s">
        <v>224</v>
      </c>
      <c r="BM543" s="210" t="s">
        <v>1257</v>
      </c>
    </row>
    <row r="544" s="2" customFormat="1">
      <c r="A544" s="35"/>
      <c r="B544" s="36"/>
      <c r="C544" s="37"/>
      <c r="D544" s="212" t="s">
        <v>151</v>
      </c>
      <c r="E544" s="37"/>
      <c r="F544" s="213" t="s">
        <v>1258</v>
      </c>
      <c r="G544" s="37"/>
      <c r="H544" s="37"/>
      <c r="I544" s="214"/>
      <c r="J544" s="37"/>
      <c r="K544" s="37"/>
      <c r="L544" s="41"/>
      <c r="M544" s="215"/>
      <c r="N544" s="216"/>
      <c r="O544" s="81"/>
      <c r="P544" s="81"/>
      <c r="Q544" s="81"/>
      <c r="R544" s="81"/>
      <c r="S544" s="81"/>
      <c r="T544" s="82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4" t="s">
        <v>151</v>
      </c>
      <c r="AU544" s="14" t="s">
        <v>86</v>
      </c>
    </row>
    <row r="545" s="12" customFormat="1" ht="22.8" customHeight="1">
      <c r="A545" s="12"/>
      <c r="B545" s="182"/>
      <c r="C545" s="183"/>
      <c r="D545" s="184" t="s">
        <v>75</v>
      </c>
      <c r="E545" s="196" t="s">
        <v>1259</v>
      </c>
      <c r="F545" s="196" t="s">
        <v>1260</v>
      </c>
      <c r="G545" s="183"/>
      <c r="H545" s="183"/>
      <c r="I545" s="186"/>
      <c r="J545" s="197">
        <f>BK545</f>
        <v>0</v>
      </c>
      <c r="K545" s="183"/>
      <c r="L545" s="188"/>
      <c r="M545" s="189"/>
      <c r="N545" s="190"/>
      <c r="O545" s="190"/>
      <c r="P545" s="191">
        <f>SUM(P546:P555)</f>
        <v>0</v>
      </c>
      <c r="Q545" s="190"/>
      <c r="R545" s="191">
        <f>SUM(R546:R555)</f>
        <v>0.0021252699999999999</v>
      </c>
      <c r="S545" s="190"/>
      <c r="T545" s="192">
        <f>SUM(T546:T555)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193" t="s">
        <v>86</v>
      </c>
      <c r="AT545" s="194" t="s">
        <v>75</v>
      </c>
      <c r="AU545" s="194" t="s">
        <v>84</v>
      </c>
      <c r="AY545" s="193" t="s">
        <v>143</v>
      </c>
      <c r="BK545" s="195">
        <f>SUM(BK546:BK555)</f>
        <v>0</v>
      </c>
    </row>
    <row r="546" s="2" customFormat="1" ht="24.15" customHeight="1">
      <c r="A546" s="35"/>
      <c r="B546" s="36"/>
      <c r="C546" s="198" t="s">
        <v>1261</v>
      </c>
      <c r="D546" s="198" t="s">
        <v>145</v>
      </c>
      <c r="E546" s="199" t="s">
        <v>1262</v>
      </c>
      <c r="F546" s="200" t="s">
        <v>1263</v>
      </c>
      <c r="G546" s="201" t="s">
        <v>148</v>
      </c>
      <c r="H546" s="202">
        <v>0.78700000000000003</v>
      </c>
      <c r="I546" s="203"/>
      <c r="J546" s="204">
        <f>ROUND(I546*H546,2)</f>
        <v>0</v>
      </c>
      <c r="K546" s="205"/>
      <c r="L546" s="41"/>
      <c r="M546" s="206" t="s">
        <v>19</v>
      </c>
      <c r="N546" s="207" t="s">
        <v>47</v>
      </c>
      <c r="O546" s="81"/>
      <c r="P546" s="208">
        <f>O546*H546</f>
        <v>0</v>
      </c>
      <c r="Q546" s="208">
        <v>0.00021000000000000001</v>
      </c>
      <c r="R546" s="208">
        <f>Q546*H546</f>
        <v>0.00016527000000000002</v>
      </c>
      <c r="S546" s="208">
        <v>0</v>
      </c>
      <c r="T546" s="209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10" t="s">
        <v>224</v>
      </c>
      <c r="AT546" s="210" t="s">
        <v>145</v>
      </c>
      <c r="AU546" s="210" t="s">
        <v>86</v>
      </c>
      <c r="AY546" s="14" t="s">
        <v>143</v>
      </c>
      <c r="BE546" s="211">
        <f>IF(N546="základní",J546,0)</f>
        <v>0</v>
      </c>
      <c r="BF546" s="211">
        <f>IF(N546="snížená",J546,0)</f>
        <v>0</v>
      </c>
      <c r="BG546" s="211">
        <f>IF(N546="zákl. přenesená",J546,0)</f>
        <v>0</v>
      </c>
      <c r="BH546" s="211">
        <f>IF(N546="sníž. přenesená",J546,0)</f>
        <v>0</v>
      </c>
      <c r="BI546" s="211">
        <f>IF(N546="nulová",J546,0)</f>
        <v>0</v>
      </c>
      <c r="BJ546" s="14" t="s">
        <v>84</v>
      </c>
      <c r="BK546" s="211">
        <f>ROUND(I546*H546,2)</f>
        <v>0</v>
      </c>
      <c r="BL546" s="14" t="s">
        <v>224</v>
      </c>
      <c r="BM546" s="210" t="s">
        <v>1264</v>
      </c>
    </row>
    <row r="547" s="2" customFormat="1">
      <c r="A547" s="35"/>
      <c r="B547" s="36"/>
      <c r="C547" s="37"/>
      <c r="D547" s="212" t="s">
        <v>151</v>
      </c>
      <c r="E547" s="37"/>
      <c r="F547" s="213" t="s">
        <v>1265</v>
      </c>
      <c r="G547" s="37"/>
      <c r="H547" s="37"/>
      <c r="I547" s="214"/>
      <c r="J547" s="37"/>
      <c r="K547" s="37"/>
      <c r="L547" s="41"/>
      <c r="M547" s="215"/>
      <c r="N547" s="216"/>
      <c r="O547" s="81"/>
      <c r="P547" s="81"/>
      <c r="Q547" s="81"/>
      <c r="R547" s="81"/>
      <c r="S547" s="81"/>
      <c r="T547" s="82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4" t="s">
        <v>151</v>
      </c>
      <c r="AU547" s="14" t="s">
        <v>86</v>
      </c>
    </row>
    <row r="548" s="2" customFormat="1" ht="24.15" customHeight="1">
      <c r="A548" s="35"/>
      <c r="B548" s="36"/>
      <c r="C548" s="198" t="s">
        <v>1266</v>
      </c>
      <c r="D548" s="198" t="s">
        <v>145</v>
      </c>
      <c r="E548" s="199" t="s">
        <v>1267</v>
      </c>
      <c r="F548" s="200" t="s">
        <v>1268</v>
      </c>
      <c r="G548" s="201" t="s">
        <v>148</v>
      </c>
      <c r="H548" s="202">
        <v>1.96</v>
      </c>
      <c r="I548" s="203"/>
      <c r="J548" s="204">
        <f>ROUND(I548*H548,2)</f>
        <v>0</v>
      </c>
      <c r="K548" s="205"/>
      <c r="L548" s="41"/>
      <c r="M548" s="206" t="s">
        <v>19</v>
      </c>
      <c r="N548" s="207" t="s">
        <v>47</v>
      </c>
      <c r="O548" s="81"/>
      <c r="P548" s="208">
        <f>O548*H548</f>
        <v>0</v>
      </c>
      <c r="Q548" s="208">
        <v>0.00011</v>
      </c>
      <c r="R548" s="208">
        <f>Q548*H548</f>
        <v>0.00021560000000000001</v>
      </c>
      <c r="S548" s="208">
        <v>0</v>
      </c>
      <c r="T548" s="209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10" t="s">
        <v>224</v>
      </c>
      <c r="AT548" s="210" t="s">
        <v>145</v>
      </c>
      <c r="AU548" s="210" t="s">
        <v>86</v>
      </c>
      <c r="AY548" s="14" t="s">
        <v>143</v>
      </c>
      <c r="BE548" s="211">
        <f>IF(N548="základní",J548,0)</f>
        <v>0</v>
      </c>
      <c r="BF548" s="211">
        <f>IF(N548="snížená",J548,0)</f>
        <v>0</v>
      </c>
      <c r="BG548" s="211">
        <f>IF(N548="zákl. přenesená",J548,0)</f>
        <v>0</v>
      </c>
      <c r="BH548" s="211">
        <f>IF(N548="sníž. přenesená",J548,0)</f>
        <v>0</v>
      </c>
      <c r="BI548" s="211">
        <f>IF(N548="nulová",J548,0)</f>
        <v>0</v>
      </c>
      <c r="BJ548" s="14" t="s">
        <v>84</v>
      </c>
      <c r="BK548" s="211">
        <f>ROUND(I548*H548,2)</f>
        <v>0</v>
      </c>
      <c r="BL548" s="14" t="s">
        <v>224</v>
      </c>
      <c r="BM548" s="210" t="s">
        <v>1269</v>
      </c>
    </row>
    <row r="549" s="2" customFormat="1">
      <c r="A549" s="35"/>
      <c r="B549" s="36"/>
      <c r="C549" s="37"/>
      <c r="D549" s="212" t="s">
        <v>151</v>
      </c>
      <c r="E549" s="37"/>
      <c r="F549" s="213" t="s">
        <v>1270</v>
      </c>
      <c r="G549" s="37"/>
      <c r="H549" s="37"/>
      <c r="I549" s="214"/>
      <c r="J549" s="37"/>
      <c r="K549" s="37"/>
      <c r="L549" s="41"/>
      <c r="M549" s="215"/>
      <c r="N549" s="216"/>
      <c r="O549" s="81"/>
      <c r="P549" s="81"/>
      <c r="Q549" s="81"/>
      <c r="R549" s="81"/>
      <c r="S549" s="81"/>
      <c r="T549" s="82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T549" s="14" t="s">
        <v>151</v>
      </c>
      <c r="AU549" s="14" t="s">
        <v>86</v>
      </c>
    </row>
    <row r="550" s="2" customFormat="1" ht="24.15" customHeight="1">
      <c r="A550" s="35"/>
      <c r="B550" s="36"/>
      <c r="C550" s="198" t="s">
        <v>1271</v>
      </c>
      <c r="D550" s="198" t="s">
        <v>145</v>
      </c>
      <c r="E550" s="199" t="s">
        <v>1272</v>
      </c>
      <c r="F550" s="200" t="s">
        <v>1273</v>
      </c>
      <c r="G550" s="201" t="s">
        <v>148</v>
      </c>
      <c r="H550" s="202">
        <v>1.96</v>
      </c>
      <c r="I550" s="203"/>
      <c r="J550" s="204">
        <f>ROUND(I550*H550,2)</f>
        <v>0</v>
      </c>
      <c r="K550" s="205"/>
      <c r="L550" s="41"/>
      <c r="M550" s="206" t="s">
        <v>19</v>
      </c>
      <c r="N550" s="207" t="s">
        <v>47</v>
      </c>
      <c r="O550" s="81"/>
      <c r="P550" s="208">
        <f>O550*H550</f>
        <v>0</v>
      </c>
      <c r="Q550" s="208">
        <v>0.00017000000000000001</v>
      </c>
      <c r="R550" s="208">
        <f>Q550*H550</f>
        <v>0.00033320000000000002</v>
      </c>
      <c r="S550" s="208">
        <v>0</v>
      </c>
      <c r="T550" s="209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10" t="s">
        <v>224</v>
      </c>
      <c r="AT550" s="210" t="s">
        <v>145</v>
      </c>
      <c r="AU550" s="210" t="s">
        <v>86</v>
      </c>
      <c r="AY550" s="14" t="s">
        <v>143</v>
      </c>
      <c r="BE550" s="211">
        <f>IF(N550="základní",J550,0)</f>
        <v>0</v>
      </c>
      <c r="BF550" s="211">
        <f>IF(N550="snížená",J550,0)</f>
        <v>0</v>
      </c>
      <c r="BG550" s="211">
        <f>IF(N550="zákl. přenesená",J550,0)</f>
        <v>0</v>
      </c>
      <c r="BH550" s="211">
        <f>IF(N550="sníž. přenesená",J550,0)</f>
        <v>0</v>
      </c>
      <c r="BI550" s="211">
        <f>IF(N550="nulová",J550,0)</f>
        <v>0</v>
      </c>
      <c r="BJ550" s="14" t="s">
        <v>84</v>
      </c>
      <c r="BK550" s="211">
        <f>ROUND(I550*H550,2)</f>
        <v>0</v>
      </c>
      <c r="BL550" s="14" t="s">
        <v>224</v>
      </c>
      <c r="BM550" s="210" t="s">
        <v>1274</v>
      </c>
    </row>
    <row r="551" s="2" customFormat="1">
      <c r="A551" s="35"/>
      <c r="B551" s="36"/>
      <c r="C551" s="37"/>
      <c r="D551" s="212" t="s">
        <v>151</v>
      </c>
      <c r="E551" s="37"/>
      <c r="F551" s="213" t="s">
        <v>1275</v>
      </c>
      <c r="G551" s="37"/>
      <c r="H551" s="37"/>
      <c r="I551" s="214"/>
      <c r="J551" s="37"/>
      <c r="K551" s="37"/>
      <c r="L551" s="41"/>
      <c r="M551" s="215"/>
      <c r="N551" s="216"/>
      <c r="O551" s="81"/>
      <c r="P551" s="81"/>
      <c r="Q551" s="81"/>
      <c r="R551" s="81"/>
      <c r="S551" s="81"/>
      <c r="T551" s="82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4" t="s">
        <v>151</v>
      </c>
      <c r="AU551" s="14" t="s">
        <v>86</v>
      </c>
    </row>
    <row r="552" s="2" customFormat="1" ht="24.15" customHeight="1">
      <c r="A552" s="35"/>
      <c r="B552" s="36"/>
      <c r="C552" s="198" t="s">
        <v>1276</v>
      </c>
      <c r="D552" s="198" t="s">
        <v>145</v>
      </c>
      <c r="E552" s="199" t="s">
        <v>1277</v>
      </c>
      <c r="F552" s="200" t="s">
        <v>1278</v>
      </c>
      <c r="G552" s="201" t="s">
        <v>148</v>
      </c>
      <c r="H552" s="202">
        <v>3.9199999999999999</v>
      </c>
      <c r="I552" s="203"/>
      <c r="J552" s="204">
        <f>ROUND(I552*H552,2)</f>
        <v>0</v>
      </c>
      <c r="K552" s="205"/>
      <c r="L552" s="41"/>
      <c r="M552" s="206" t="s">
        <v>19</v>
      </c>
      <c r="N552" s="207" t="s">
        <v>47</v>
      </c>
      <c r="O552" s="81"/>
      <c r="P552" s="208">
        <f>O552*H552</f>
        <v>0</v>
      </c>
      <c r="Q552" s="208">
        <v>0.00012</v>
      </c>
      <c r="R552" s="208">
        <f>Q552*H552</f>
        <v>0.0004704</v>
      </c>
      <c r="S552" s="208">
        <v>0</v>
      </c>
      <c r="T552" s="209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10" t="s">
        <v>224</v>
      </c>
      <c r="AT552" s="210" t="s">
        <v>145</v>
      </c>
      <c r="AU552" s="210" t="s">
        <v>86</v>
      </c>
      <c r="AY552" s="14" t="s">
        <v>143</v>
      </c>
      <c r="BE552" s="211">
        <f>IF(N552="základní",J552,0)</f>
        <v>0</v>
      </c>
      <c r="BF552" s="211">
        <f>IF(N552="snížená",J552,0)</f>
        <v>0</v>
      </c>
      <c r="BG552" s="211">
        <f>IF(N552="zákl. přenesená",J552,0)</f>
        <v>0</v>
      </c>
      <c r="BH552" s="211">
        <f>IF(N552="sníž. přenesená",J552,0)</f>
        <v>0</v>
      </c>
      <c r="BI552" s="211">
        <f>IF(N552="nulová",J552,0)</f>
        <v>0</v>
      </c>
      <c r="BJ552" s="14" t="s">
        <v>84</v>
      </c>
      <c r="BK552" s="211">
        <f>ROUND(I552*H552,2)</f>
        <v>0</v>
      </c>
      <c r="BL552" s="14" t="s">
        <v>224</v>
      </c>
      <c r="BM552" s="210" t="s">
        <v>1279</v>
      </c>
    </row>
    <row r="553" s="2" customFormat="1">
      <c r="A553" s="35"/>
      <c r="B553" s="36"/>
      <c r="C553" s="37"/>
      <c r="D553" s="212" t="s">
        <v>151</v>
      </c>
      <c r="E553" s="37"/>
      <c r="F553" s="213" t="s">
        <v>1280</v>
      </c>
      <c r="G553" s="37"/>
      <c r="H553" s="37"/>
      <c r="I553" s="214"/>
      <c r="J553" s="37"/>
      <c r="K553" s="37"/>
      <c r="L553" s="41"/>
      <c r="M553" s="215"/>
      <c r="N553" s="216"/>
      <c r="O553" s="81"/>
      <c r="P553" s="81"/>
      <c r="Q553" s="81"/>
      <c r="R553" s="81"/>
      <c r="S553" s="81"/>
      <c r="T553" s="82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T553" s="14" t="s">
        <v>151</v>
      </c>
      <c r="AU553" s="14" t="s">
        <v>86</v>
      </c>
    </row>
    <row r="554" s="2" customFormat="1" ht="24.15" customHeight="1">
      <c r="A554" s="35"/>
      <c r="B554" s="36"/>
      <c r="C554" s="198" t="s">
        <v>1281</v>
      </c>
      <c r="D554" s="198" t="s">
        <v>145</v>
      </c>
      <c r="E554" s="199" t="s">
        <v>1282</v>
      </c>
      <c r="F554" s="200" t="s">
        <v>1283</v>
      </c>
      <c r="G554" s="201" t="s">
        <v>148</v>
      </c>
      <c r="H554" s="202">
        <v>7.8399999999999999</v>
      </c>
      <c r="I554" s="203"/>
      <c r="J554" s="204">
        <f>ROUND(I554*H554,2)</f>
        <v>0</v>
      </c>
      <c r="K554" s="205"/>
      <c r="L554" s="41"/>
      <c r="M554" s="206" t="s">
        <v>19</v>
      </c>
      <c r="N554" s="207" t="s">
        <v>47</v>
      </c>
      <c r="O554" s="81"/>
      <c r="P554" s="208">
        <f>O554*H554</f>
        <v>0</v>
      </c>
      <c r="Q554" s="208">
        <v>0.00012</v>
      </c>
      <c r="R554" s="208">
        <f>Q554*H554</f>
        <v>0.00094079999999999999</v>
      </c>
      <c r="S554" s="208">
        <v>0</v>
      </c>
      <c r="T554" s="209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10" t="s">
        <v>224</v>
      </c>
      <c r="AT554" s="210" t="s">
        <v>145</v>
      </c>
      <c r="AU554" s="210" t="s">
        <v>86</v>
      </c>
      <c r="AY554" s="14" t="s">
        <v>143</v>
      </c>
      <c r="BE554" s="211">
        <f>IF(N554="základní",J554,0)</f>
        <v>0</v>
      </c>
      <c r="BF554" s="211">
        <f>IF(N554="snížená",J554,0)</f>
        <v>0</v>
      </c>
      <c r="BG554" s="211">
        <f>IF(N554="zákl. přenesená",J554,0)</f>
        <v>0</v>
      </c>
      <c r="BH554" s="211">
        <f>IF(N554="sníž. přenesená",J554,0)</f>
        <v>0</v>
      </c>
      <c r="BI554" s="211">
        <f>IF(N554="nulová",J554,0)</f>
        <v>0</v>
      </c>
      <c r="BJ554" s="14" t="s">
        <v>84</v>
      </c>
      <c r="BK554" s="211">
        <f>ROUND(I554*H554,2)</f>
        <v>0</v>
      </c>
      <c r="BL554" s="14" t="s">
        <v>224</v>
      </c>
      <c r="BM554" s="210" t="s">
        <v>1284</v>
      </c>
    </row>
    <row r="555" s="2" customFormat="1">
      <c r="A555" s="35"/>
      <c r="B555" s="36"/>
      <c r="C555" s="37"/>
      <c r="D555" s="212" t="s">
        <v>151</v>
      </c>
      <c r="E555" s="37"/>
      <c r="F555" s="213" t="s">
        <v>1285</v>
      </c>
      <c r="G555" s="37"/>
      <c r="H555" s="37"/>
      <c r="I555" s="214"/>
      <c r="J555" s="37"/>
      <c r="K555" s="37"/>
      <c r="L555" s="41"/>
      <c r="M555" s="215"/>
      <c r="N555" s="216"/>
      <c r="O555" s="81"/>
      <c r="P555" s="81"/>
      <c r="Q555" s="81"/>
      <c r="R555" s="81"/>
      <c r="S555" s="81"/>
      <c r="T555" s="82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4" t="s">
        <v>151</v>
      </c>
      <c r="AU555" s="14" t="s">
        <v>86</v>
      </c>
    </row>
    <row r="556" s="12" customFormat="1" ht="22.8" customHeight="1">
      <c r="A556" s="12"/>
      <c r="B556" s="182"/>
      <c r="C556" s="183"/>
      <c r="D556" s="184" t="s">
        <v>75</v>
      </c>
      <c r="E556" s="196" t="s">
        <v>1286</v>
      </c>
      <c r="F556" s="196" t="s">
        <v>1287</v>
      </c>
      <c r="G556" s="183"/>
      <c r="H556" s="183"/>
      <c r="I556" s="186"/>
      <c r="J556" s="197">
        <f>BK556</f>
        <v>0</v>
      </c>
      <c r="K556" s="183"/>
      <c r="L556" s="188"/>
      <c r="M556" s="189"/>
      <c r="N556" s="190"/>
      <c r="O556" s="190"/>
      <c r="P556" s="191">
        <f>SUM(P557:P573)</f>
        <v>0</v>
      </c>
      <c r="Q556" s="190"/>
      <c r="R556" s="191">
        <f>SUM(R557:R573)</f>
        <v>0.15156665000000003</v>
      </c>
      <c r="S556" s="190"/>
      <c r="T556" s="192">
        <f>SUM(T557:T573)</f>
        <v>0.029063189999999999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193" t="s">
        <v>86</v>
      </c>
      <c r="AT556" s="194" t="s">
        <v>75</v>
      </c>
      <c r="AU556" s="194" t="s">
        <v>84</v>
      </c>
      <c r="AY556" s="193" t="s">
        <v>143</v>
      </c>
      <c r="BK556" s="195">
        <f>SUM(BK557:BK573)</f>
        <v>0</v>
      </c>
    </row>
    <row r="557" s="2" customFormat="1" ht="16.5" customHeight="1">
      <c r="A557" s="35"/>
      <c r="B557" s="36"/>
      <c r="C557" s="198" t="s">
        <v>1288</v>
      </c>
      <c r="D557" s="198" t="s">
        <v>145</v>
      </c>
      <c r="E557" s="199" t="s">
        <v>1289</v>
      </c>
      <c r="F557" s="200" t="s">
        <v>1290</v>
      </c>
      <c r="G557" s="201" t="s">
        <v>148</v>
      </c>
      <c r="H557" s="202">
        <v>89.634</v>
      </c>
      <c r="I557" s="203"/>
      <c r="J557" s="204">
        <f>ROUND(I557*H557,2)</f>
        <v>0</v>
      </c>
      <c r="K557" s="205"/>
      <c r="L557" s="41"/>
      <c r="M557" s="206" t="s">
        <v>19</v>
      </c>
      <c r="N557" s="207" t="s">
        <v>47</v>
      </c>
      <c r="O557" s="81"/>
      <c r="P557" s="208">
        <f>O557*H557</f>
        <v>0</v>
      </c>
      <c r="Q557" s="208">
        <v>0.001</v>
      </c>
      <c r="R557" s="208">
        <f>Q557*H557</f>
        <v>0.089634000000000005</v>
      </c>
      <c r="S557" s="208">
        <v>0.00031</v>
      </c>
      <c r="T557" s="209">
        <f>S557*H557</f>
        <v>0.027786539999999998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10" t="s">
        <v>224</v>
      </c>
      <c r="AT557" s="210" t="s">
        <v>145</v>
      </c>
      <c r="AU557" s="210" t="s">
        <v>86</v>
      </c>
      <c r="AY557" s="14" t="s">
        <v>143</v>
      </c>
      <c r="BE557" s="211">
        <f>IF(N557="základní",J557,0)</f>
        <v>0</v>
      </c>
      <c r="BF557" s="211">
        <f>IF(N557="snížená",J557,0)</f>
        <v>0</v>
      </c>
      <c r="BG557" s="211">
        <f>IF(N557="zákl. přenesená",J557,0)</f>
        <v>0</v>
      </c>
      <c r="BH557" s="211">
        <f>IF(N557="sníž. přenesená",J557,0)</f>
        <v>0</v>
      </c>
      <c r="BI557" s="211">
        <f>IF(N557="nulová",J557,0)</f>
        <v>0</v>
      </c>
      <c r="BJ557" s="14" t="s">
        <v>84</v>
      </c>
      <c r="BK557" s="211">
        <f>ROUND(I557*H557,2)</f>
        <v>0</v>
      </c>
      <c r="BL557" s="14" t="s">
        <v>224</v>
      </c>
      <c r="BM557" s="210" t="s">
        <v>1291</v>
      </c>
    </row>
    <row r="558" s="2" customFormat="1">
      <c r="A558" s="35"/>
      <c r="B558" s="36"/>
      <c r="C558" s="37"/>
      <c r="D558" s="212" t="s">
        <v>151</v>
      </c>
      <c r="E558" s="37"/>
      <c r="F558" s="213" t="s">
        <v>1292</v>
      </c>
      <c r="G558" s="37"/>
      <c r="H558" s="37"/>
      <c r="I558" s="214"/>
      <c r="J558" s="37"/>
      <c r="K558" s="37"/>
      <c r="L558" s="41"/>
      <c r="M558" s="215"/>
      <c r="N558" s="216"/>
      <c r="O558" s="81"/>
      <c r="P558" s="81"/>
      <c r="Q558" s="81"/>
      <c r="R558" s="81"/>
      <c r="S558" s="81"/>
      <c r="T558" s="82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4" t="s">
        <v>151</v>
      </c>
      <c r="AU558" s="14" t="s">
        <v>86</v>
      </c>
    </row>
    <row r="559" s="2" customFormat="1" ht="37.8" customHeight="1">
      <c r="A559" s="35"/>
      <c r="B559" s="36"/>
      <c r="C559" s="198" t="s">
        <v>1293</v>
      </c>
      <c r="D559" s="198" t="s">
        <v>145</v>
      </c>
      <c r="E559" s="199" t="s">
        <v>1294</v>
      </c>
      <c r="F559" s="200" t="s">
        <v>1295</v>
      </c>
      <c r="G559" s="201" t="s">
        <v>342</v>
      </c>
      <c r="H559" s="202">
        <v>40.450000000000003</v>
      </c>
      <c r="I559" s="203"/>
      <c r="J559" s="204">
        <f>ROUND(I559*H559,2)</f>
        <v>0</v>
      </c>
      <c r="K559" s="205"/>
      <c r="L559" s="41"/>
      <c r="M559" s="206" t="s">
        <v>19</v>
      </c>
      <c r="N559" s="207" t="s">
        <v>47</v>
      </c>
      <c r="O559" s="81"/>
      <c r="P559" s="208">
        <f>O559*H559</f>
        <v>0</v>
      </c>
      <c r="Q559" s="208">
        <v>0</v>
      </c>
      <c r="R559" s="208">
        <f>Q559*H559</f>
        <v>0</v>
      </c>
      <c r="S559" s="208">
        <v>0</v>
      </c>
      <c r="T559" s="209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10" t="s">
        <v>224</v>
      </c>
      <c r="AT559" s="210" t="s">
        <v>145</v>
      </c>
      <c r="AU559" s="210" t="s">
        <v>86</v>
      </c>
      <c r="AY559" s="14" t="s">
        <v>143</v>
      </c>
      <c r="BE559" s="211">
        <f>IF(N559="základní",J559,0)</f>
        <v>0</v>
      </c>
      <c r="BF559" s="211">
        <f>IF(N559="snížená",J559,0)</f>
        <v>0</v>
      </c>
      <c r="BG559" s="211">
        <f>IF(N559="zákl. přenesená",J559,0)</f>
        <v>0</v>
      </c>
      <c r="BH559" s="211">
        <f>IF(N559="sníž. přenesená",J559,0)</f>
        <v>0</v>
      </c>
      <c r="BI559" s="211">
        <f>IF(N559="nulová",J559,0)</f>
        <v>0</v>
      </c>
      <c r="BJ559" s="14" t="s">
        <v>84</v>
      </c>
      <c r="BK559" s="211">
        <f>ROUND(I559*H559,2)</f>
        <v>0</v>
      </c>
      <c r="BL559" s="14" t="s">
        <v>224</v>
      </c>
      <c r="BM559" s="210" t="s">
        <v>1296</v>
      </c>
    </row>
    <row r="560" s="2" customFormat="1">
      <c r="A560" s="35"/>
      <c r="B560" s="36"/>
      <c r="C560" s="37"/>
      <c r="D560" s="212" t="s">
        <v>151</v>
      </c>
      <c r="E560" s="37"/>
      <c r="F560" s="213" t="s">
        <v>1297</v>
      </c>
      <c r="G560" s="37"/>
      <c r="H560" s="37"/>
      <c r="I560" s="214"/>
      <c r="J560" s="37"/>
      <c r="K560" s="37"/>
      <c r="L560" s="41"/>
      <c r="M560" s="215"/>
      <c r="N560" s="216"/>
      <c r="O560" s="81"/>
      <c r="P560" s="81"/>
      <c r="Q560" s="81"/>
      <c r="R560" s="81"/>
      <c r="S560" s="81"/>
      <c r="T560" s="82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4" t="s">
        <v>151</v>
      </c>
      <c r="AU560" s="14" t="s">
        <v>86</v>
      </c>
    </row>
    <row r="561" s="2" customFormat="1" ht="24.15" customHeight="1">
      <c r="A561" s="35"/>
      <c r="B561" s="36"/>
      <c r="C561" s="217" t="s">
        <v>1298</v>
      </c>
      <c r="D561" s="217" t="s">
        <v>184</v>
      </c>
      <c r="E561" s="218" t="s">
        <v>1299</v>
      </c>
      <c r="F561" s="219" t="s">
        <v>1300</v>
      </c>
      <c r="G561" s="220" t="s">
        <v>342</v>
      </c>
      <c r="H561" s="221">
        <v>100</v>
      </c>
      <c r="I561" s="222"/>
      <c r="J561" s="223">
        <f>ROUND(I561*H561,2)</f>
        <v>0</v>
      </c>
      <c r="K561" s="224"/>
      <c r="L561" s="225"/>
      <c r="M561" s="226" t="s">
        <v>19</v>
      </c>
      <c r="N561" s="227" t="s">
        <v>47</v>
      </c>
      <c r="O561" s="81"/>
      <c r="P561" s="208">
        <f>O561*H561</f>
        <v>0</v>
      </c>
      <c r="Q561" s="208">
        <v>0</v>
      </c>
      <c r="R561" s="208">
        <f>Q561*H561</f>
        <v>0</v>
      </c>
      <c r="S561" s="208">
        <v>0</v>
      </c>
      <c r="T561" s="209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10" t="s">
        <v>300</v>
      </c>
      <c r="AT561" s="210" t="s">
        <v>184</v>
      </c>
      <c r="AU561" s="210" t="s">
        <v>86</v>
      </c>
      <c r="AY561" s="14" t="s">
        <v>143</v>
      </c>
      <c r="BE561" s="211">
        <f>IF(N561="základní",J561,0)</f>
        <v>0</v>
      </c>
      <c r="BF561" s="211">
        <f>IF(N561="snížená",J561,0)</f>
        <v>0</v>
      </c>
      <c r="BG561" s="211">
        <f>IF(N561="zákl. přenesená",J561,0)</f>
        <v>0</v>
      </c>
      <c r="BH561" s="211">
        <f>IF(N561="sníž. přenesená",J561,0)</f>
        <v>0</v>
      </c>
      <c r="BI561" s="211">
        <f>IF(N561="nulová",J561,0)</f>
        <v>0</v>
      </c>
      <c r="BJ561" s="14" t="s">
        <v>84</v>
      </c>
      <c r="BK561" s="211">
        <f>ROUND(I561*H561,2)</f>
        <v>0</v>
      </c>
      <c r="BL561" s="14" t="s">
        <v>224</v>
      </c>
      <c r="BM561" s="210" t="s">
        <v>1301</v>
      </c>
    </row>
    <row r="562" s="2" customFormat="1" ht="24.15" customHeight="1">
      <c r="A562" s="35"/>
      <c r="B562" s="36"/>
      <c r="C562" s="198" t="s">
        <v>1302</v>
      </c>
      <c r="D562" s="198" t="s">
        <v>145</v>
      </c>
      <c r="E562" s="199" t="s">
        <v>1303</v>
      </c>
      <c r="F562" s="200" t="s">
        <v>1304</v>
      </c>
      <c r="G562" s="201" t="s">
        <v>148</v>
      </c>
      <c r="H562" s="202">
        <v>34.329999999999998</v>
      </c>
      <c r="I562" s="203"/>
      <c r="J562" s="204">
        <f>ROUND(I562*H562,2)</f>
        <v>0</v>
      </c>
      <c r="K562" s="205"/>
      <c r="L562" s="41"/>
      <c r="M562" s="206" t="s">
        <v>19</v>
      </c>
      <c r="N562" s="207" t="s">
        <v>47</v>
      </c>
      <c r="O562" s="81"/>
      <c r="P562" s="208">
        <f>O562*H562</f>
        <v>0</v>
      </c>
      <c r="Q562" s="208">
        <v>0</v>
      </c>
      <c r="R562" s="208">
        <f>Q562*H562</f>
        <v>0</v>
      </c>
      <c r="S562" s="208">
        <v>3.0000000000000001E-05</v>
      </c>
      <c r="T562" s="209">
        <f>S562*H562</f>
        <v>0.0010299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10" t="s">
        <v>224</v>
      </c>
      <c r="AT562" s="210" t="s">
        <v>145</v>
      </c>
      <c r="AU562" s="210" t="s">
        <v>86</v>
      </c>
      <c r="AY562" s="14" t="s">
        <v>143</v>
      </c>
      <c r="BE562" s="211">
        <f>IF(N562="základní",J562,0)</f>
        <v>0</v>
      </c>
      <c r="BF562" s="211">
        <f>IF(N562="snížená",J562,0)</f>
        <v>0</v>
      </c>
      <c r="BG562" s="211">
        <f>IF(N562="zákl. přenesená",J562,0)</f>
        <v>0</v>
      </c>
      <c r="BH562" s="211">
        <f>IF(N562="sníž. přenesená",J562,0)</f>
        <v>0</v>
      </c>
      <c r="BI562" s="211">
        <f>IF(N562="nulová",J562,0)</f>
        <v>0</v>
      </c>
      <c r="BJ562" s="14" t="s">
        <v>84</v>
      </c>
      <c r="BK562" s="211">
        <f>ROUND(I562*H562,2)</f>
        <v>0</v>
      </c>
      <c r="BL562" s="14" t="s">
        <v>224</v>
      </c>
      <c r="BM562" s="210" t="s">
        <v>1305</v>
      </c>
    </row>
    <row r="563" s="2" customFormat="1">
      <c r="A563" s="35"/>
      <c r="B563" s="36"/>
      <c r="C563" s="37"/>
      <c r="D563" s="212" t="s">
        <v>151</v>
      </c>
      <c r="E563" s="37"/>
      <c r="F563" s="213" t="s">
        <v>1306</v>
      </c>
      <c r="G563" s="37"/>
      <c r="H563" s="37"/>
      <c r="I563" s="214"/>
      <c r="J563" s="37"/>
      <c r="K563" s="37"/>
      <c r="L563" s="41"/>
      <c r="M563" s="215"/>
      <c r="N563" s="216"/>
      <c r="O563" s="81"/>
      <c r="P563" s="81"/>
      <c r="Q563" s="81"/>
      <c r="R563" s="81"/>
      <c r="S563" s="81"/>
      <c r="T563" s="82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4" t="s">
        <v>151</v>
      </c>
      <c r="AU563" s="14" t="s">
        <v>86</v>
      </c>
    </row>
    <row r="564" s="2" customFormat="1" ht="16.5" customHeight="1">
      <c r="A564" s="35"/>
      <c r="B564" s="36"/>
      <c r="C564" s="217" t="s">
        <v>1307</v>
      </c>
      <c r="D564" s="217" t="s">
        <v>184</v>
      </c>
      <c r="E564" s="218" t="s">
        <v>1308</v>
      </c>
      <c r="F564" s="219" t="s">
        <v>1309</v>
      </c>
      <c r="G564" s="220" t="s">
        <v>148</v>
      </c>
      <c r="H564" s="221">
        <v>36.046999999999997</v>
      </c>
      <c r="I564" s="222"/>
      <c r="J564" s="223">
        <f>ROUND(I564*H564,2)</f>
        <v>0</v>
      </c>
      <c r="K564" s="224"/>
      <c r="L564" s="225"/>
      <c r="M564" s="226" t="s">
        <v>19</v>
      </c>
      <c r="N564" s="227" t="s">
        <v>47</v>
      </c>
      <c r="O564" s="81"/>
      <c r="P564" s="208">
        <f>O564*H564</f>
        <v>0</v>
      </c>
      <c r="Q564" s="208">
        <v>0.00035</v>
      </c>
      <c r="R564" s="208">
        <f>Q564*H564</f>
        <v>0.01261645</v>
      </c>
      <c r="S564" s="208">
        <v>0</v>
      </c>
      <c r="T564" s="209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10" t="s">
        <v>300</v>
      </c>
      <c r="AT564" s="210" t="s">
        <v>184</v>
      </c>
      <c r="AU564" s="210" t="s">
        <v>86</v>
      </c>
      <c r="AY564" s="14" t="s">
        <v>143</v>
      </c>
      <c r="BE564" s="211">
        <f>IF(N564="základní",J564,0)</f>
        <v>0</v>
      </c>
      <c r="BF564" s="211">
        <f>IF(N564="snížená",J564,0)</f>
        <v>0</v>
      </c>
      <c r="BG564" s="211">
        <f>IF(N564="zákl. přenesená",J564,0)</f>
        <v>0</v>
      </c>
      <c r="BH564" s="211">
        <f>IF(N564="sníž. přenesená",J564,0)</f>
        <v>0</v>
      </c>
      <c r="BI564" s="211">
        <f>IF(N564="nulová",J564,0)</f>
        <v>0</v>
      </c>
      <c r="BJ564" s="14" t="s">
        <v>84</v>
      </c>
      <c r="BK564" s="211">
        <f>ROUND(I564*H564,2)</f>
        <v>0</v>
      </c>
      <c r="BL564" s="14" t="s">
        <v>224</v>
      </c>
      <c r="BM564" s="210" t="s">
        <v>1310</v>
      </c>
    </row>
    <row r="565" s="2" customFormat="1" ht="44.25" customHeight="1">
      <c r="A565" s="35"/>
      <c r="B565" s="36"/>
      <c r="C565" s="198" t="s">
        <v>1311</v>
      </c>
      <c r="D565" s="198" t="s">
        <v>145</v>
      </c>
      <c r="E565" s="199" t="s">
        <v>1312</v>
      </c>
      <c r="F565" s="200" t="s">
        <v>1313</v>
      </c>
      <c r="G565" s="201" t="s">
        <v>148</v>
      </c>
      <c r="H565" s="202">
        <v>8.2249999999999996</v>
      </c>
      <c r="I565" s="203"/>
      <c r="J565" s="204">
        <f>ROUND(I565*H565,2)</f>
        <v>0</v>
      </c>
      <c r="K565" s="205"/>
      <c r="L565" s="41"/>
      <c r="M565" s="206" t="s">
        <v>19</v>
      </c>
      <c r="N565" s="207" t="s">
        <v>47</v>
      </c>
      <c r="O565" s="81"/>
      <c r="P565" s="208">
        <f>O565*H565</f>
        <v>0</v>
      </c>
      <c r="Q565" s="208">
        <v>0</v>
      </c>
      <c r="R565" s="208">
        <f>Q565*H565</f>
        <v>0</v>
      </c>
      <c r="S565" s="208">
        <v>3.0000000000000001E-05</v>
      </c>
      <c r="T565" s="209">
        <f>S565*H565</f>
        <v>0.00024675000000000001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10" t="s">
        <v>224</v>
      </c>
      <c r="AT565" s="210" t="s">
        <v>145</v>
      </c>
      <c r="AU565" s="210" t="s">
        <v>86</v>
      </c>
      <c r="AY565" s="14" t="s">
        <v>143</v>
      </c>
      <c r="BE565" s="211">
        <f>IF(N565="základní",J565,0)</f>
        <v>0</v>
      </c>
      <c r="BF565" s="211">
        <f>IF(N565="snížená",J565,0)</f>
        <v>0</v>
      </c>
      <c r="BG565" s="211">
        <f>IF(N565="zákl. přenesená",J565,0)</f>
        <v>0</v>
      </c>
      <c r="BH565" s="211">
        <f>IF(N565="sníž. přenesená",J565,0)</f>
        <v>0</v>
      </c>
      <c r="BI565" s="211">
        <f>IF(N565="nulová",J565,0)</f>
        <v>0</v>
      </c>
      <c r="BJ565" s="14" t="s">
        <v>84</v>
      </c>
      <c r="BK565" s="211">
        <f>ROUND(I565*H565,2)</f>
        <v>0</v>
      </c>
      <c r="BL565" s="14" t="s">
        <v>224</v>
      </c>
      <c r="BM565" s="210" t="s">
        <v>1314</v>
      </c>
    </row>
    <row r="566" s="2" customFormat="1">
      <c r="A566" s="35"/>
      <c r="B566" s="36"/>
      <c r="C566" s="37"/>
      <c r="D566" s="212" t="s">
        <v>151</v>
      </c>
      <c r="E566" s="37"/>
      <c r="F566" s="213" t="s">
        <v>1315</v>
      </c>
      <c r="G566" s="37"/>
      <c r="H566" s="37"/>
      <c r="I566" s="214"/>
      <c r="J566" s="37"/>
      <c r="K566" s="37"/>
      <c r="L566" s="41"/>
      <c r="M566" s="215"/>
      <c r="N566" s="216"/>
      <c r="O566" s="81"/>
      <c r="P566" s="81"/>
      <c r="Q566" s="81"/>
      <c r="R566" s="81"/>
      <c r="S566" s="81"/>
      <c r="T566" s="82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4" t="s">
        <v>151</v>
      </c>
      <c r="AU566" s="14" t="s">
        <v>86</v>
      </c>
    </row>
    <row r="567" s="2" customFormat="1" ht="24.15" customHeight="1">
      <c r="A567" s="35"/>
      <c r="B567" s="36"/>
      <c r="C567" s="217" t="s">
        <v>1316</v>
      </c>
      <c r="D567" s="217" t="s">
        <v>184</v>
      </c>
      <c r="E567" s="218" t="s">
        <v>1317</v>
      </c>
      <c r="F567" s="219" t="s">
        <v>1318</v>
      </c>
      <c r="G567" s="220" t="s">
        <v>342</v>
      </c>
      <c r="H567" s="221">
        <v>33</v>
      </c>
      <c r="I567" s="222"/>
      <c r="J567" s="223">
        <f>ROUND(I567*H567,2)</f>
        <v>0</v>
      </c>
      <c r="K567" s="224"/>
      <c r="L567" s="225"/>
      <c r="M567" s="226" t="s">
        <v>19</v>
      </c>
      <c r="N567" s="227" t="s">
        <v>47</v>
      </c>
      <c r="O567" s="81"/>
      <c r="P567" s="208">
        <f>O567*H567</f>
        <v>0</v>
      </c>
      <c r="Q567" s="208">
        <v>5.0000000000000002E-05</v>
      </c>
      <c r="R567" s="208">
        <f>Q567*H567</f>
        <v>0.00165</v>
      </c>
      <c r="S567" s="208">
        <v>0</v>
      </c>
      <c r="T567" s="209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10" t="s">
        <v>300</v>
      </c>
      <c r="AT567" s="210" t="s">
        <v>184</v>
      </c>
      <c r="AU567" s="210" t="s">
        <v>86</v>
      </c>
      <c r="AY567" s="14" t="s">
        <v>143</v>
      </c>
      <c r="BE567" s="211">
        <f>IF(N567="základní",J567,0)</f>
        <v>0</v>
      </c>
      <c r="BF567" s="211">
        <f>IF(N567="snížená",J567,0)</f>
        <v>0</v>
      </c>
      <c r="BG567" s="211">
        <f>IF(N567="zákl. přenesená",J567,0)</f>
        <v>0</v>
      </c>
      <c r="BH567" s="211">
        <f>IF(N567="sníž. přenesená",J567,0)</f>
        <v>0</v>
      </c>
      <c r="BI567" s="211">
        <f>IF(N567="nulová",J567,0)</f>
        <v>0</v>
      </c>
      <c r="BJ567" s="14" t="s">
        <v>84</v>
      </c>
      <c r="BK567" s="211">
        <f>ROUND(I567*H567,2)</f>
        <v>0</v>
      </c>
      <c r="BL567" s="14" t="s">
        <v>224</v>
      </c>
      <c r="BM567" s="210" t="s">
        <v>1319</v>
      </c>
    </row>
    <row r="568" s="2" customFormat="1" ht="33" customHeight="1">
      <c r="A568" s="35"/>
      <c r="B568" s="36"/>
      <c r="C568" s="198" t="s">
        <v>1320</v>
      </c>
      <c r="D568" s="198" t="s">
        <v>145</v>
      </c>
      <c r="E568" s="199" t="s">
        <v>1321</v>
      </c>
      <c r="F568" s="200" t="s">
        <v>1322</v>
      </c>
      <c r="G568" s="201" t="s">
        <v>148</v>
      </c>
      <c r="H568" s="202">
        <v>92.790000000000006</v>
      </c>
      <c r="I568" s="203"/>
      <c r="J568" s="204">
        <f>ROUND(I568*H568,2)</f>
        <v>0</v>
      </c>
      <c r="K568" s="205"/>
      <c r="L568" s="41"/>
      <c r="M568" s="206" t="s">
        <v>19</v>
      </c>
      <c r="N568" s="207" t="s">
        <v>47</v>
      </c>
      <c r="O568" s="81"/>
      <c r="P568" s="208">
        <f>O568*H568</f>
        <v>0</v>
      </c>
      <c r="Q568" s="208">
        <v>0.00021000000000000001</v>
      </c>
      <c r="R568" s="208">
        <f>Q568*H568</f>
        <v>0.0194859</v>
      </c>
      <c r="S568" s="208">
        <v>0</v>
      </c>
      <c r="T568" s="209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10" t="s">
        <v>224</v>
      </c>
      <c r="AT568" s="210" t="s">
        <v>145</v>
      </c>
      <c r="AU568" s="210" t="s">
        <v>86</v>
      </c>
      <c r="AY568" s="14" t="s">
        <v>143</v>
      </c>
      <c r="BE568" s="211">
        <f>IF(N568="základní",J568,0)</f>
        <v>0</v>
      </c>
      <c r="BF568" s="211">
        <f>IF(N568="snížená",J568,0)</f>
        <v>0</v>
      </c>
      <c r="BG568" s="211">
        <f>IF(N568="zákl. přenesená",J568,0)</f>
        <v>0</v>
      </c>
      <c r="BH568" s="211">
        <f>IF(N568="sníž. přenesená",J568,0)</f>
        <v>0</v>
      </c>
      <c r="BI568" s="211">
        <f>IF(N568="nulová",J568,0)</f>
        <v>0</v>
      </c>
      <c r="BJ568" s="14" t="s">
        <v>84</v>
      </c>
      <c r="BK568" s="211">
        <f>ROUND(I568*H568,2)</f>
        <v>0</v>
      </c>
      <c r="BL568" s="14" t="s">
        <v>224</v>
      </c>
      <c r="BM568" s="210" t="s">
        <v>1323</v>
      </c>
    </row>
    <row r="569" s="2" customFormat="1">
      <c r="A569" s="35"/>
      <c r="B569" s="36"/>
      <c r="C569" s="37"/>
      <c r="D569" s="212" t="s">
        <v>151</v>
      </c>
      <c r="E569" s="37"/>
      <c r="F569" s="213" t="s">
        <v>1324</v>
      </c>
      <c r="G569" s="37"/>
      <c r="H569" s="37"/>
      <c r="I569" s="214"/>
      <c r="J569" s="37"/>
      <c r="K569" s="37"/>
      <c r="L569" s="41"/>
      <c r="M569" s="215"/>
      <c r="N569" s="216"/>
      <c r="O569" s="81"/>
      <c r="P569" s="81"/>
      <c r="Q569" s="81"/>
      <c r="R569" s="81"/>
      <c r="S569" s="81"/>
      <c r="T569" s="82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T569" s="14" t="s">
        <v>151</v>
      </c>
      <c r="AU569" s="14" t="s">
        <v>86</v>
      </c>
    </row>
    <row r="570" s="2" customFormat="1" ht="24.15" customHeight="1">
      <c r="A570" s="35"/>
      <c r="B570" s="36"/>
      <c r="C570" s="198" t="s">
        <v>1325</v>
      </c>
      <c r="D570" s="198" t="s">
        <v>145</v>
      </c>
      <c r="E570" s="199" t="s">
        <v>1326</v>
      </c>
      <c r="F570" s="200" t="s">
        <v>1327</v>
      </c>
      <c r="G570" s="201" t="s">
        <v>148</v>
      </c>
      <c r="H570" s="202">
        <v>34.329999999999998</v>
      </c>
      <c r="I570" s="203"/>
      <c r="J570" s="204">
        <f>ROUND(I570*H570,2)</f>
        <v>0</v>
      </c>
      <c r="K570" s="205"/>
      <c r="L570" s="41"/>
      <c r="M570" s="206" t="s">
        <v>19</v>
      </c>
      <c r="N570" s="207" t="s">
        <v>47</v>
      </c>
      <c r="O570" s="81"/>
      <c r="P570" s="208">
        <f>O570*H570</f>
        <v>0</v>
      </c>
      <c r="Q570" s="208">
        <v>1.0000000000000001E-05</v>
      </c>
      <c r="R570" s="208">
        <f>Q570*H570</f>
        <v>0.0003433</v>
      </c>
      <c r="S570" s="208">
        <v>0</v>
      </c>
      <c r="T570" s="209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10" t="s">
        <v>224</v>
      </c>
      <c r="AT570" s="210" t="s">
        <v>145</v>
      </c>
      <c r="AU570" s="210" t="s">
        <v>86</v>
      </c>
      <c r="AY570" s="14" t="s">
        <v>143</v>
      </c>
      <c r="BE570" s="211">
        <f>IF(N570="základní",J570,0)</f>
        <v>0</v>
      </c>
      <c r="BF570" s="211">
        <f>IF(N570="snížená",J570,0)</f>
        <v>0</v>
      </c>
      <c r="BG570" s="211">
        <f>IF(N570="zákl. přenesená",J570,0)</f>
        <v>0</v>
      </c>
      <c r="BH570" s="211">
        <f>IF(N570="sníž. přenesená",J570,0)</f>
        <v>0</v>
      </c>
      <c r="BI570" s="211">
        <f>IF(N570="nulová",J570,0)</f>
        <v>0</v>
      </c>
      <c r="BJ570" s="14" t="s">
        <v>84</v>
      </c>
      <c r="BK570" s="211">
        <f>ROUND(I570*H570,2)</f>
        <v>0</v>
      </c>
      <c r="BL570" s="14" t="s">
        <v>224</v>
      </c>
      <c r="BM570" s="210" t="s">
        <v>1328</v>
      </c>
    </row>
    <row r="571" s="2" customFormat="1">
      <c r="A571" s="35"/>
      <c r="B571" s="36"/>
      <c r="C571" s="37"/>
      <c r="D571" s="212" t="s">
        <v>151</v>
      </c>
      <c r="E571" s="37"/>
      <c r="F571" s="213" t="s">
        <v>1329</v>
      </c>
      <c r="G571" s="37"/>
      <c r="H571" s="37"/>
      <c r="I571" s="214"/>
      <c r="J571" s="37"/>
      <c r="K571" s="37"/>
      <c r="L571" s="41"/>
      <c r="M571" s="215"/>
      <c r="N571" s="216"/>
      <c r="O571" s="81"/>
      <c r="P571" s="81"/>
      <c r="Q571" s="81"/>
      <c r="R571" s="81"/>
      <c r="S571" s="81"/>
      <c r="T571" s="82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4" t="s">
        <v>151</v>
      </c>
      <c r="AU571" s="14" t="s">
        <v>86</v>
      </c>
    </row>
    <row r="572" s="2" customFormat="1" ht="37.8" customHeight="1">
      <c r="A572" s="35"/>
      <c r="B572" s="36"/>
      <c r="C572" s="198" t="s">
        <v>1330</v>
      </c>
      <c r="D572" s="198" t="s">
        <v>145</v>
      </c>
      <c r="E572" s="199" t="s">
        <v>1331</v>
      </c>
      <c r="F572" s="200" t="s">
        <v>1332</v>
      </c>
      <c r="G572" s="201" t="s">
        <v>148</v>
      </c>
      <c r="H572" s="202">
        <v>92.790000000000006</v>
      </c>
      <c r="I572" s="203"/>
      <c r="J572" s="204">
        <f>ROUND(I572*H572,2)</f>
        <v>0</v>
      </c>
      <c r="K572" s="205"/>
      <c r="L572" s="41"/>
      <c r="M572" s="206" t="s">
        <v>19</v>
      </c>
      <c r="N572" s="207" t="s">
        <v>47</v>
      </c>
      <c r="O572" s="81"/>
      <c r="P572" s="208">
        <f>O572*H572</f>
        <v>0</v>
      </c>
      <c r="Q572" s="208">
        <v>0.00029999999999999997</v>
      </c>
      <c r="R572" s="208">
        <f>Q572*H572</f>
        <v>0.027837000000000001</v>
      </c>
      <c r="S572" s="208">
        <v>0</v>
      </c>
      <c r="T572" s="209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10" t="s">
        <v>224</v>
      </c>
      <c r="AT572" s="210" t="s">
        <v>145</v>
      </c>
      <c r="AU572" s="210" t="s">
        <v>86</v>
      </c>
      <c r="AY572" s="14" t="s">
        <v>143</v>
      </c>
      <c r="BE572" s="211">
        <f>IF(N572="základní",J572,0)</f>
        <v>0</v>
      </c>
      <c r="BF572" s="211">
        <f>IF(N572="snížená",J572,0)</f>
        <v>0</v>
      </c>
      <c r="BG572" s="211">
        <f>IF(N572="zákl. přenesená",J572,0)</f>
        <v>0</v>
      </c>
      <c r="BH572" s="211">
        <f>IF(N572="sníž. přenesená",J572,0)</f>
        <v>0</v>
      </c>
      <c r="BI572" s="211">
        <f>IF(N572="nulová",J572,0)</f>
        <v>0</v>
      </c>
      <c r="BJ572" s="14" t="s">
        <v>84</v>
      </c>
      <c r="BK572" s="211">
        <f>ROUND(I572*H572,2)</f>
        <v>0</v>
      </c>
      <c r="BL572" s="14" t="s">
        <v>224</v>
      </c>
      <c r="BM572" s="210" t="s">
        <v>1333</v>
      </c>
    </row>
    <row r="573" s="2" customFormat="1">
      <c r="A573" s="35"/>
      <c r="B573" s="36"/>
      <c r="C573" s="37"/>
      <c r="D573" s="212" t="s">
        <v>151</v>
      </c>
      <c r="E573" s="37"/>
      <c r="F573" s="213" t="s">
        <v>1334</v>
      </c>
      <c r="G573" s="37"/>
      <c r="H573" s="37"/>
      <c r="I573" s="214"/>
      <c r="J573" s="37"/>
      <c r="K573" s="37"/>
      <c r="L573" s="41"/>
      <c r="M573" s="215"/>
      <c r="N573" s="216"/>
      <c r="O573" s="81"/>
      <c r="P573" s="81"/>
      <c r="Q573" s="81"/>
      <c r="R573" s="81"/>
      <c r="S573" s="81"/>
      <c r="T573" s="82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4" t="s">
        <v>151</v>
      </c>
      <c r="AU573" s="14" t="s">
        <v>86</v>
      </c>
    </row>
    <row r="574" s="12" customFormat="1" ht="25.92" customHeight="1">
      <c r="A574" s="12"/>
      <c r="B574" s="182"/>
      <c r="C574" s="183"/>
      <c r="D574" s="184" t="s">
        <v>75</v>
      </c>
      <c r="E574" s="185" t="s">
        <v>1335</v>
      </c>
      <c r="F574" s="185" t="s">
        <v>1336</v>
      </c>
      <c r="G574" s="183"/>
      <c r="H574" s="183"/>
      <c r="I574" s="186"/>
      <c r="J574" s="187">
        <f>BK574</f>
        <v>0</v>
      </c>
      <c r="K574" s="183"/>
      <c r="L574" s="188"/>
      <c r="M574" s="189"/>
      <c r="N574" s="190"/>
      <c r="O574" s="190"/>
      <c r="P574" s="191">
        <f>SUM(P575:P576)</f>
        <v>0</v>
      </c>
      <c r="Q574" s="190"/>
      <c r="R574" s="191">
        <f>SUM(R575:R576)</f>
        <v>0</v>
      </c>
      <c r="S574" s="190"/>
      <c r="T574" s="192">
        <f>SUM(T575:T576)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193" t="s">
        <v>149</v>
      </c>
      <c r="AT574" s="194" t="s">
        <v>75</v>
      </c>
      <c r="AU574" s="194" t="s">
        <v>76</v>
      </c>
      <c r="AY574" s="193" t="s">
        <v>143</v>
      </c>
      <c r="BK574" s="195">
        <f>SUM(BK575:BK576)</f>
        <v>0</v>
      </c>
    </row>
    <row r="575" s="2" customFormat="1" ht="16.5" customHeight="1">
      <c r="A575" s="35"/>
      <c r="B575" s="36"/>
      <c r="C575" s="198" t="s">
        <v>1337</v>
      </c>
      <c r="D575" s="198" t="s">
        <v>145</v>
      </c>
      <c r="E575" s="199" t="s">
        <v>1338</v>
      </c>
      <c r="F575" s="200" t="s">
        <v>1339</v>
      </c>
      <c r="G575" s="201" t="s">
        <v>1340</v>
      </c>
      <c r="H575" s="202">
        <v>40</v>
      </c>
      <c r="I575" s="203"/>
      <c r="J575" s="204">
        <f>ROUND(I575*H575,2)</f>
        <v>0</v>
      </c>
      <c r="K575" s="205"/>
      <c r="L575" s="41"/>
      <c r="M575" s="206" t="s">
        <v>19</v>
      </c>
      <c r="N575" s="207" t="s">
        <v>47</v>
      </c>
      <c r="O575" s="81"/>
      <c r="P575" s="208">
        <f>O575*H575</f>
        <v>0</v>
      </c>
      <c r="Q575" s="208">
        <v>0</v>
      </c>
      <c r="R575" s="208">
        <f>Q575*H575</f>
        <v>0</v>
      </c>
      <c r="S575" s="208">
        <v>0</v>
      </c>
      <c r="T575" s="209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10" t="s">
        <v>1341</v>
      </c>
      <c r="AT575" s="210" t="s">
        <v>145</v>
      </c>
      <c r="AU575" s="210" t="s">
        <v>84</v>
      </c>
      <c r="AY575" s="14" t="s">
        <v>143</v>
      </c>
      <c r="BE575" s="211">
        <f>IF(N575="základní",J575,0)</f>
        <v>0</v>
      </c>
      <c r="BF575" s="211">
        <f>IF(N575="snížená",J575,0)</f>
        <v>0</v>
      </c>
      <c r="BG575" s="211">
        <f>IF(N575="zákl. přenesená",J575,0)</f>
        <v>0</v>
      </c>
      <c r="BH575" s="211">
        <f>IF(N575="sníž. přenesená",J575,0)</f>
        <v>0</v>
      </c>
      <c r="BI575" s="211">
        <f>IF(N575="nulová",J575,0)</f>
        <v>0</v>
      </c>
      <c r="BJ575" s="14" t="s">
        <v>84</v>
      </c>
      <c r="BK575" s="211">
        <f>ROUND(I575*H575,2)</f>
        <v>0</v>
      </c>
      <c r="BL575" s="14" t="s">
        <v>1341</v>
      </c>
      <c r="BM575" s="210" t="s">
        <v>1342</v>
      </c>
    </row>
    <row r="576" s="2" customFormat="1">
      <c r="A576" s="35"/>
      <c r="B576" s="36"/>
      <c r="C576" s="37"/>
      <c r="D576" s="212" t="s">
        <v>151</v>
      </c>
      <c r="E576" s="37"/>
      <c r="F576" s="213" t="s">
        <v>1343</v>
      </c>
      <c r="G576" s="37"/>
      <c r="H576" s="37"/>
      <c r="I576" s="214"/>
      <c r="J576" s="37"/>
      <c r="K576" s="37"/>
      <c r="L576" s="41"/>
      <c r="M576" s="215"/>
      <c r="N576" s="216"/>
      <c r="O576" s="81"/>
      <c r="P576" s="81"/>
      <c r="Q576" s="81"/>
      <c r="R576" s="81"/>
      <c r="S576" s="81"/>
      <c r="T576" s="82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4" t="s">
        <v>151</v>
      </c>
      <c r="AU576" s="14" t="s">
        <v>84</v>
      </c>
    </row>
    <row r="577" s="12" customFormat="1" ht="25.92" customHeight="1">
      <c r="A577" s="12"/>
      <c r="B577" s="182"/>
      <c r="C577" s="183"/>
      <c r="D577" s="184" t="s">
        <v>75</v>
      </c>
      <c r="E577" s="185" t="s">
        <v>1344</v>
      </c>
      <c r="F577" s="185" t="s">
        <v>1345</v>
      </c>
      <c r="G577" s="183"/>
      <c r="H577" s="183"/>
      <c r="I577" s="186"/>
      <c r="J577" s="187">
        <f>BK577</f>
        <v>0</v>
      </c>
      <c r="K577" s="183"/>
      <c r="L577" s="188"/>
      <c r="M577" s="189"/>
      <c r="N577" s="190"/>
      <c r="O577" s="190"/>
      <c r="P577" s="191">
        <f>P578+P581+P584+P587+P590</f>
        <v>0</v>
      </c>
      <c r="Q577" s="190"/>
      <c r="R577" s="191">
        <f>R578+R581+R584+R587+R590</f>
        <v>0</v>
      </c>
      <c r="S577" s="190"/>
      <c r="T577" s="192">
        <f>T578+T581+T584+T587+T590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193" t="s">
        <v>167</v>
      </c>
      <c r="AT577" s="194" t="s">
        <v>75</v>
      </c>
      <c r="AU577" s="194" t="s">
        <v>76</v>
      </c>
      <c r="AY577" s="193" t="s">
        <v>143</v>
      </c>
      <c r="BK577" s="195">
        <f>BK578+BK581+BK584+BK587+BK590</f>
        <v>0</v>
      </c>
    </row>
    <row r="578" s="12" customFormat="1" ht="22.8" customHeight="1">
      <c r="A578" s="12"/>
      <c r="B578" s="182"/>
      <c r="C578" s="183"/>
      <c r="D578" s="184" t="s">
        <v>75</v>
      </c>
      <c r="E578" s="196" t="s">
        <v>1346</v>
      </c>
      <c r="F578" s="196" t="s">
        <v>1347</v>
      </c>
      <c r="G578" s="183"/>
      <c r="H578" s="183"/>
      <c r="I578" s="186"/>
      <c r="J578" s="197">
        <f>BK578</f>
        <v>0</v>
      </c>
      <c r="K578" s="183"/>
      <c r="L578" s="188"/>
      <c r="M578" s="189"/>
      <c r="N578" s="190"/>
      <c r="O578" s="190"/>
      <c r="P578" s="191">
        <f>SUM(P579:P580)</f>
        <v>0</v>
      </c>
      <c r="Q578" s="190"/>
      <c r="R578" s="191">
        <f>SUM(R579:R580)</f>
        <v>0</v>
      </c>
      <c r="S578" s="190"/>
      <c r="T578" s="192">
        <f>SUM(T579:T580)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193" t="s">
        <v>167</v>
      </c>
      <c r="AT578" s="194" t="s">
        <v>75</v>
      </c>
      <c r="AU578" s="194" t="s">
        <v>84</v>
      </c>
      <c r="AY578" s="193" t="s">
        <v>143</v>
      </c>
      <c r="BK578" s="195">
        <f>SUM(BK579:BK580)</f>
        <v>0</v>
      </c>
    </row>
    <row r="579" s="2" customFormat="1" ht="16.5" customHeight="1">
      <c r="A579" s="35"/>
      <c r="B579" s="36"/>
      <c r="C579" s="198" t="s">
        <v>1348</v>
      </c>
      <c r="D579" s="198" t="s">
        <v>145</v>
      </c>
      <c r="E579" s="199" t="s">
        <v>1349</v>
      </c>
      <c r="F579" s="200" t="s">
        <v>1350</v>
      </c>
      <c r="G579" s="201" t="s">
        <v>677</v>
      </c>
      <c r="H579" s="202">
        <v>1</v>
      </c>
      <c r="I579" s="203"/>
      <c r="J579" s="204">
        <f>ROUND(I579*H579,2)</f>
        <v>0</v>
      </c>
      <c r="K579" s="205"/>
      <c r="L579" s="41"/>
      <c r="M579" s="206" t="s">
        <v>19</v>
      </c>
      <c r="N579" s="207" t="s">
        <v>47</v>
      </c>
      <c r="O579" s="81"/>
      <c r="P579" s="208">
        <f>O579*H579</f>
        <v>0</v>
      </c>
      <c r="Q579" s="208">
        <v>0</v>
      </c>
      <c r="R579" s="208">
        <f>Q579*H579</f>
        <v>0</v>
      </c>
      <c r="S579" s="208">
        <v>0</v>
      </c>
      <c r="T579" s="209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10" t="s">
        <v>1351</v>
      </c>
      <c r="AT579" s="210" t="s">
        <v>145</v>
      </c>
      <c r="AU579" s="210" t="s">
        <v>86</v>
      </c>
      <c r="AY579" s="14" t="s">
        <v>143</v>
      </c>
      <c r="BE579" s="211">
        <f>IF(N579="základní",J579,0)</f>
        <v>0</v>
      </c>
      <c r="BF579" s="211">
        <f>IF(N579="snížená",J579,0)</f>
        <v>0</v>
      </c>
      <c r="BG579" s="211">
        <f>IF(N579="zákl. přenesená",J579,0)</f>
        <v>0</v>
      </c>
      <c r="BH579" s="211">
        <f>IF(N579="sníž. přenesená",J579,0)</f>
        <v>0</v>
      </c>
      <c r="BI579" s="211">
        <f>IF(N579="nulová",J579,0)</f>
        <v>0</v>
      </c>
      <c r="BJ579" s="14" t="s">
        <v>84</v>
      </c>
      <c r="BK579" s="211">
        <f>ROUND(I579*H579,2)</f>
        <v>0</v>
      </c>
      <c r="BL579" s="14" t="s">
        <v>1351</v>
      </c>
      <c r="BM579" s="210" t="s">
        <v>1352</v>
      </c>
    </row>
    <row r="580" s="2" customFormat="1">
      <c r="A580" s="35"/>
      <c r="B580" s="36"/>
      <c r="C580" s="37"/>
      <c r="D580" s="212" t="s">
        <v>151</v>
      </c>
      <c r="E580" s="37"/>
      <c r="F580" s="213" t="s">
        <v>1353</v>
      </c>
      <c r="G580" s="37"/>
      <c r="H580" s="37"/>
      <c r="I580" s="214"/>
      <c r="J580" s="37"/>
      <c r="K580" s="37"/>
      <c r="L580" s="41"/>
      <c r="M580" s="215"/>
      <c r="N580" s="216"/>
      <c r="O580" s="81"/>
      <c r="P580" s="81"/>
      <c r="Q580" s="81"/>
      <c r="R580" s="81"/>
      <c r="S580" s="81"/>
      <c r="T580" s="82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4" t="s">
        <v>151</v>
      </c>
      <c r="AU580" s="14" t="s">
        <v>86</v>
      </c>
    </row>
    <row r="581" s="12" customFormat="1" ht="22.8" customHeight="1">
      <c r="A581" s="12"/>
      <c r="B581" s="182"/>
      <c r="C581" s="183"/>
      <c r="D581" s="184" t="s">
        <v>75</v>
      </c>
      <c r="E581" s="196" t="s">
        <v>1354</v>
      </c>
      <c r="F581" s="196" t="s">
        <v>1355</v>
      </c>
      <c r="G581" s="183"/>
      <c r="H581" s="183"/>
      <c r="I581" s="186"/>
      <c r="J581" s="197">
        <f>BK581</f>
        <v>0</v>
      </c>
      <c r="K581" s="183"/>
      <c r="L581" s="188"/>
      <c r="M581" s="189"/>
      <c r="N581" s="190"/>
      <c r="O581" s="190"/>
      <c r="P581" s="191">
        <f>SUM(P582:P583)</f>
        <v>0</v>
      </c>
      <c r="Q581" s="190"/>
      <c r="R581" s="191">
        <f>SUM(R582:R583)</f>
        <v>0</v>
      </c>
      <c r="S581" s="190"/>
      <c r="T581" s="192">
        <f>SUM(T582:T583)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193" t="s">
        <v>167</v>
      </c>
      <c r="AT581" s="194" t="s">
        <v>75</v>
      </c>
      <c r="AU581" s="194" t="s">
        <v>84</v>
      </c>
      <c r="AY581" s="193" t="s">
        <v>143</v>
      </c>
      <c r="BK581" s="195">
        <f>SUM(BK582:BK583)</f>
        <v>0</v>
      </c>
    </row>
    <row r="582" s="2" customFormat="1" ht="16.5" customHeight="1">
      <c r="A582" s="35"/>
      <c r="B582" s="36"/>
      <c r="C582" s="198" t="s">
        <v>1356</v>
      </c>
      <c r="D582" s="198" t="s">
        <v>145</v>
      </c>
      <c r="E582" s="199" t="s">
        <v>1357</v>
      </c>
      <c r="F582" s="200" t="s">
        <v>1355</v>
      </c>
      <c r="G582" s="201" t="s">
        <v>1358</v>
      </c>
      <c r="H582" s="228"/>
      <c r="I582" s="203"/>
      <c r="J582" s="204">
        <f>ROUND(I582*H582,2)</f>
        <v>0</v>
      </c>
      <c r="K582" s="205"/>
      <c r="L582" s="41"/>
      <c r="M582" s="206" t="s">
        <v>19</v>
      </c>
      <c r="N582" s="207" t="s">
        <v>47</v>
      </c>
      <c r="O582" s="81"/>
      <c r="P582" s="208">
        <f>O582*H582</f>
        <v>0</v>
      </c>
      <c r="Q582" s="208">
        <v>0</v>
      </c>
      <c r="R582" s="208">
        <f>Q582*H582</f>
        <v>0</v>
      </c>
      <c r="S582" s="208">
        <v>0</v>
      </c>
      <c r="T582" s="209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210" t="s">
        <v>1351</v>
      </c>
      <c r="AT582" s="210" t="s">
        <v>145</v>
      </c>
      <c r="AU582" s="210" t="s">
        <v>86</v>
      </c>
      <c r="AY582" s="14" t="s">
        <v>143</v>
      </c>
      <c r="BE582" s="211">
        <f>IF(N582="základní",J582,0)</f>
        <v>0</v>
      </c>
      <c r="BF582" s="211">
        <f>IF(N582="snížená",J582,0)</f>
        <v>0</v>
      </c>
      <c r="BG582" s="211">
        <f>IF(N582="zákl. přenesená",J582,0)</f>
        <v>0</v>
      </c>
      <c r="BH582" s="211">
        <f>IF(N582="sníž. přenesená",J582,0)</f>
        <v>0</v>
      </c>
      <c r="BI582" s="211">
        <f>IF(N582="nulová",J582,0)</f>
        <v>0</v>
      </c>
      <c r="BJ582" s="14" t="s">
        <v>84</v>
      </c>
      <c r="BK582" s="211">
        <f>ROUND(I582*H582,2)</f>
        <v>0</v>
      </c>
      <c r="BL582" s="14" t="s">
        <v>1351</v>
      </c>
      <c r="BM582" s="210" t="s">
        <v>1359</v>
      </c>
    </row>
    <row r="583" s="2" customFormat="1">
      <c r="A583" s="35"/>
      <c r="B583" s="36"/>
      <c r="C583" s="37"/>
      <c r="D583" s="212" t="s">
        <v>151</v>
      </c>
      <c r="E583" s="37"/>
      <c r="F583" s="213" t="s">
        <v>1360</v>
      </c>
      <c r="G583" s="37"/>
      <c r="H583" s="37"/>
      <c r="I583" s="214"/>
      <c r="J583" s="37"/>
      <c r="K583" s="37"/>
      <c r="L583" s="41"/>
      <c r="M583" s="215"/>
      <c r="N583" s="216"/>
      <c r="O583" s="81"/>
      <c r="P583" s="81"/>
      <c r="Q583" s="81"/>
      <c r="R583" s="81"/>
      <c r="S583" s="81"/>
      <c r="T583" s="82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T583" s="14" t="s">
        <v>151</v>
      </c>
      <c r="AU583" s="14" t="s">
        <v>86</v>
      </c>
    </row>
    <row r="584" s="12" customFormat="1" ht="22.8" customHeight="1">
      <c r="A584" s="12"/>
      <c r="B584" s="182"/>
      <c r="C584" s="183"/>
      <c r="D584" s="184" t="s">
        <v>75</v>
      </c>
      <c r="E584" s="196" t="s">
        <v>1361</v>
      </c>
      <c r="F584" s="196" t="s">
        <v>1362</v>
      </c>
      <c r="G584" s="183"/>
      <c r="H584" s="183"/>
      <c r="I584" s="186"/>
      <c r="J584" s="197">
        <f>BK584</f>
        <v>0</v>
      </c>
      <c r="K584" s="183"/>
      <c r="L584" s="188"/>
      <c r="M584" s="189"/>
      <c r="N584" s="190"/>
      <c r="O584" s="190"/>
      <c r="P584" s="191">
        <f>SUM(P585:P586)</f>
        <v>0</v>
      </c>
      <c r="Q584" s="190"/>
      <c r="R584" s="191">
        <f>SUM(R585:R586)</f>
        <v>0</v>
      </c>
      <c r="S584" s="190"/>
      <c r="T584" s="192">
        <f>SUM(T585:T586)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193" t="s">
        <v>167</v>
      </c>
      <c r="AT584" s="194" t="s">
        <v>75</v>
      </c>
      <c r="AU584" s="194" t="s">
        <v>84</v>
      </c>
      <c r="AY584" s="193" t="s">
        <v>143</v>
      </c>
      <c r="BK584" s="195">
        <f>SUM(BK585:BK586)</f>
        <v>0</v>
      </c>
    </row>
    <row r="585" s="2" customFormat="1" ht="16.5" customHeight="1">
      <c r="A585" s="35"/>
      <c r="B585" s="36"/>
      <c r="C585" s="198" t="s">
        <v>1363</v>
      </c>
      <c r="D585" s="198" t="s">
        <v>145</v>
      </c>
      <c r="E585" s="199" t="s">
        <v>1364</v>
      </c>
      <c r="F585" s="200" t="s">
        <v>1362</v>
      </c>
      <c r="G585" s="201" t="s">
        <v>1358</v>
      </c>
      <c r="H585" s="228"/>
      <c r="I585" s="203"/>
      <c r="J585" s="204">
        <f>ROUND(I585*H585,2)</f>
        <v>0</v>
      </c>
      <c r="K585" s="205"/>
      <c r="L585" s="41"/>
      <c r="M585" s="206" t="s">
        <v>19</v>
      </c>
      <c r="N585" s="207" t="s">
        <v>47</v>
      </c>
      <c r="O585" s="81"/>
      <c r="P585" s="208">
        <f>O585*H585</f>
        <v>0</v>
      </c>
      <c r="Q585" s="208">
        <v>0</v>
      </c>
      <c r="R585" s="208">
        <f>Q585*H585</f>
        <v>0</v>
      </c>
      <c r="S585" s="208">
        <v>0</v>
      </c>
      <c r="T585" s="209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10" t="s">
        <v>1351</v>
      </c>
      <c r="AT585" s="210" t="s">
        <v>145</v>
      </c>
      <c r="AU585" s="210" t="s">
        <v>86</v>
      </c>
      <c r="AY585" s="14" t="s">
        <v>143</v>
      </c>
      <c r="BE585" s="211">
        <f>IF(N585="základní",J585,0)</f>
        <v>0</v>
      </c>
      <c r="BF585" s="211">
        <f>IF(N585="snížená",J585,0)</f>
        <v>0</v>
      </c>
      <c r="BG585" s="211">
        <f>IF(N585="zákl. přenesená",J585,0)</f>
        <v>0</v>
      </c>
      <c r="BH585" s="211">
        <f>IF(N585="sníž. přenesená",J585,0)</f>
        <v>0</v>
      </c>
      <c r="BI585" s="211">
        <f>IF(N585="nulová",J585,0)</f>
        <v>0</v>
      </c>
      <c r="BJ585" s="14" t="s">
        <v>84</v>
      </c>
      <c r="BK585" s="211">
        <f>ROUND(I585*H585,2)</f>
        <v>0</v>
      </c>
      <c r="BL585" s="14" t="s">
        <v>1351</v>
      </c>
      <c r="BM585" s="210" t="s">
        <v>1365</v>
      </c>
    </row>
    <row r="586" s="2" customFormat="1">
      <c r="A586" s="35"/>
      <c r="B586" s="36"/>
      <c r="C586" s="37"/>
      <c r="D586" s="212" t="s">
        <v>151</v>
      </c>
      <c r="E586" s="37"/>
      <c r="F586" s="213" t="s">
        <v>1366</v>
      </c>
      <c r="G586" s="37"/>
      <c r="H586" s="37"/>
      <c r="I586" s="214"/>
      <c r="J586" s="37"/>
      <c r="K586" s="37"/>
      <c r="L586" s="41"/>
      <c r="M586" s="215"/>
      <c r="N586" s="216"/>
      <c r="O586" s="81"/>
      <c r="P586" s="81"/>
      <c r="Q586" s="81"/>
      <c r="R586" s="81"/>
      <c r="S586" s="81"/>
      <c r="T586" s="82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4" t="s">
        <v>151</v>
      </c>
      <c r="AU586" s="14" t="s">
        <v>86</v>
      </c>
    </row>
    <row r="587" s="12" customFormat="1" ht="22.8" customHeight="1">
      <c r="A587" s="12"/>
      <c r="B587" s="182"/>
      <c r="C587" s="183"/>
      <c r="D587" s="184" t="s">
        <v>75</v>
      </c>
      <c r="E587" s="196" t="s">
        <v>1367</v>
      </c>
      <c r="F587" s="196" t="s">
        <v>1368</v>
      </c>
      <c r="G587" s="183"/>
      <c r="H587" s="183"/>
      <c r="I587" s="186"/>
      <c r="J587" s="197">
        <f>BK587</f>
        <v>0</v>
      </c>
      <c r="K587" s="183"/>
      <c r="L587" s="188"/>
      <c r="M587" s="189"/>
      <c r="N587" s="190"/>
      <c r="O587" s="190"/>
      <c r="P587" s="191">
        <f>SUM(P588:P589)</f>
        <v>0</v>
      </c>
      <c r="Q587" s="190"/>
      <c r="R587" s="191">
        <f>SUM(R588:R589)</f>
        <v>0</v>
      </c>
      <c r="S587" s="190"/>
      <c r="T587" s="192">
        <f>SUM(T588:T589)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193" t="s">
        <v>167</v>
      </c>
      <c r="AT587" s="194" t="s">
        <v>75</v>
      </c>
      <c r="AU587" s="194" t="s">
        <v>84</v>
      </c>
      <c r="AY587" s="193" t="s">
        <v>143</v>
      </c>
      <c r="BK587" s="195">
        <f>SUM(BK588:BK589)</f>
        <v>0</v>
      </c>
    </row>
    <row r="588" s="2" customFormat="1" ht="16.5" customHeight="1">
      <c r="A588" s="35"/>
      <c r="B588" s="36"/>
      <c r="C588" s="198" t="s">
        <v>1369</v>
      </c>
      <c r="D588" s="198" t="s">
        <v>145</v>
      </c>
      <c r="E588" s="199" t="s">
        <v>1370</v>
      </c>
      <c r="F588" s="200" t="s">
        <v>1368</v>
      </c>
      <c r="G588" s="201" t="s">
        <v>1358</v>
      </c>
      <c r="H588" s="228"/>
      <c r="I588" s="203"/>
      <c r="J588" s="204">
        <f>ROUND(I588*H588,2)</f>
        <v>0</v>
      </c>
      <c r="K588" s="205"/>
      <c r="L588" s="41"/>
      <c r="M588" s="206" t="s">
        <v>19</v>
      </c>
      <c r="N588" s="207" t="s">
        <v>47</v>
      </c>
      <c r="O588" s="81"/>
      <c r="P588" s="208">
        <f>O588*H588</f>
        <v>0</v>
      </c>
      <c r="Q588" s="208">
        <v>0</v>
      </c>
      <c r="R588" s="208">
        <f>Q588*H588</f>
        <v>0</v>
      </c>
      <c r="S588" s="208">
        <v>0</v>
      </c>
      <c r="T588" s="209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10" t="s">
        <v>1351</v>
      </c>
      <c r="AT588" s="210" t="s">
        <v>145</v>
      </c>
      <c r="AU588" s="210" t="s">
        <v>86</v>
      </c>
      <c r="AY588" s="14" t="s">
        <v>143</v>
      </c>
      <c r="BE588" s="211">
        <f>IF(N588="základní",J588,0)</f>
        <v>0</v>
      </c>
      <c r="BF588" s="211">
        <f>IF(N588="snížená",J588,0)</f>
        <v>0</v>
      </c>
      <c r="BG588" s="211">
        <f>IF(N588="zákl. přenesená",J588,0)</f>
        <v>0</v>
      </c>
      <c r="BH588" s="211">
        <f>IF(N588="sníž. přenesená",J588,0)</f>
        <v>0</v>
      </c>
      <c r="BI588" s="211">
        <f>IF(N588="nulová",J588,0)</f>
        <v>0</v>
      </c>
      <c r="BJ588" s="14" t="s">
        <v>84</v>
      </c>
      <c r="BK588" s="211">
        <f>ROUND(I588*H588,2)</f>
        <v>0</v>
      </c>
      <c r="BL588" s="14" t="s">
        <v>1351</v>
      </c>
      <c r="BM588" s="210" t="s">
        <v>1371</v>
      </c>
    </row>
    <row r="589" s="2" customFormat="1">
      <c r="A589" s="35"/>
      <c r="B589" s="36"/>
      <c r="C589" s="37"/>
      <c r="D589" s="212" t="s">
        <v>151</v>
      </c>
      <c r="E589" s="37"/>
      <c r="F589" s="213" t="s">
        <v>1372</v>
      </c>
      <c r="G589" s="37"/>
      <c r="H589" s="37"/>
      <c r="I589" s="214"/>
      <c r="J589" s="37"/>
      <c r="K589" s="37"/>
      <c r="L589" s="41"/>
      <c r="M589" s="215"/>
      <c r="N589" s="216"/>
      <c r="O589" s="81"/>
      <c r="P589" s="81"/>
      <c r="Q589" s="81"/>
      <c r="R589" s="81"/>
      <c r="S589" s="81"/>
      <c r="T589" s="82"/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T589" s="14" t="s">
        <v>151</v>
      </c>
      <c r="AU589" s="14" t="s">
        <v>86</v>
      </c>
    </row>
    <row r="590" s="12" customFormat="1" ht="22.8" customHeight="1">
      <c r="A590" s="12"/>
      <c r="B590" s="182"/>
      <c r="C590" s="183"/>
      <c r="D590" s="184" t="s">
        <v>75</v>
      </c>
      <c r="E590" s="196" t="s">
        <v>1373</v>
      </c>
      <c r="F590" s="196" t="s">
        <v>1374</v>
      </c>
      <c r="G590" s="183"/>
      <c r="H590" s="183"/>
      <c r="I590" s="186"/>
      <c r="J590" s="197">
        <f>BK590</f>
        <v>0</v>
      </c>
      <c r="K590" s="183"/>
      <c r="L590" s="188"/>
      <c r="M590" s="189"/>
      <c r="N590" s="190"/>
      <c r="O590" s="190"/>
      <c r="P590" s="191">
        <f>SUM(P591:P592)</f>
        <v>0</v>
      </c>
      <c r="Q590" s="190"/>
      <c r="R590" s="191">
        <f>SUM(R591:R592)</f>
        <v>0</v>
      </c>
      <c r="S590" s="190"/>
      <c r="T590" s="192">
        <f>SUM(T591:T592)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193" t="s">
        <v>167</v>
      </c>
      <c r="AT590" s="194" t="s">
        <v>75</v>
      </c>
      <c r="AU590" s="194" t="s">
        <v>84</v>
      </c>
      <c r="AY590" s="193" t="s">
        <v>143</v>
      </c>
      <c r="BK590" s="195">
        <f>SUM(BK591:BK592)</f>
        <v>0</v>
      </c>
    </row>
    <row r="591" s="2" customFormat="1" ht="16.5" customHeight="1">
      <c r="A591" s="35"/>
      <c r="B591" s="36"/>
      <c r="C591" s="198" t="s">
        <v>1375</v>
      </c>
      <c r="D591" s="198" t="s">
        <v>145</v>
      </c>
      <c r="E591" s="199" t="s">
        <v>1376</v>
      </c>
      <c r="F591" s="200" t="s">
        <v>1374</v>
      </c>
      <c r="G591" s="201" t="s">
        <v>1358</v>
      </c>
      <c r="H591" s="228"/>
      <c r="I591" s="203"/>
      <c r="J591" s="204">
        <f>ROUND(I591*H591,2)</f>
        <v>0</v>
      </c>
      <c r="K591" s="205"/>
      <c r="L591" s="41"/>
      <c r="M591" s="206" t="s">
        <v>19</v>
      </c>
      <c r="N591" s="207" t="s">
        <v>47</v>
      </c>
      <c r="O591" s="81"/>
      <c r="P591" s="208">
        <f>O591*H591</f>
        <v>0</v>
      </c>
      <c r="Q591" s="208">
        <v>0</v>
      </c>
      <c r="R591" s="208">
        <f>Q591*H591</f>
        <v>0</v>
      </c>
      <c r="S591" s="208">
        <v>0</v>
      </c>
      <c r="T591" s="209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10" t="s">
        <v>1351</v>
      </c>
      <c r="AT591" s="210" t="s">
        <v>145</v>
      </c>
      <c r="AU591" s="210" t="s">
        <v>86</v>
      </c>
      <c r="AY591" s="14" t="s">
        <v>143</v>
      </c>
      <c r="BE591" s="211">
        <f>IF(N591="základní",J591,0)</f>
        <v>0</v>
      </c>
      <c r="BF591" s="211">
        <f>IF(N591="snížená",J591,0)</f>
        <v>0</v>
      </c>
      <c r="BG591" s="211">
        <f>IF(N591="zákl. přenesená",J591,0)</f>
        <v>0</v>
      </c>
      <c r="BH591" s="211">
        <f>IF(N591="sníž. přenesená",J591,0)</f>
        <v>0</v>
      </c>
      <c r="BI591" s="211">
        <f>IF(N591="nulová",J591,0)</f>
        <v>0</v>
      </c>
      <c r="BJ591" s="14" t="s">
        <v>84</v>
      </c>
      <c r="BK591" s="211">
        <f>ROUND(I591*H591,2)</f>
        <v>0</v>
      </c>
      <c r="BL591" s="14" t="s">
        <v>1351</v>
      </c>
      <c r="BM591" s="210" t="s">
        <v>1377</v>
      </c>
    </row>
    <row r="592" s="2" customFormat="1">
      <c r="A592" s="35"/>
      <c r="B592" s="36"/>
      <c r="C592" s="37"/>
      <c r="D592" s="212" t="s">
        <v>151</v>
      </c>
      <c r="E592" s="37"/>
      <c r="F592" s="213" t="s">
        <v>1378</v>
      </c>
      <c r="G592" s="37"/>
      <c r="H592" s="37"/>
      <c r="I592" s="214"/>
      <c r="J592" s="37"/>
      <c r="K592" s="37"/>
      <c r="L592" s="41"/>
      <c r="M592" s="229"/>
      <c r="N592" s="230"/>
      <c r="O592" s="231"/>
      <c r="P592" s="231"/>
      <c r="Q592" s="231"/>
      <c r="R592" s="231"/>
      <c r="S592" s="231"/>
      <c r="T592" s="232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T592" s="14" t="s">
        <v>151</v>
      </c>
      <c r="AU592" s="14" t="s">
        <v>86</v>
      </c>
    </row>
    <row r="593" s="2" customFormat="1" ht="6.96" customHeight="1">
      <c r="A593" s="35"/>
      <c r="B593" s="56"/>
      <c r="C593" s="57"/>
      <c r="D593" s="57"/>
      <c r="E593" s="57"/>
      <c r="F593" s="57"/>
      <c r="G593" s="57"/>
      <c r="H593" s="57"/>
      <c r="I593" s="57"/>
      <c r="J593" s="57"/>
      <c r="K593" s="57"/>
      <c r="L593" s="41"/>
      <c r="M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</row>
  </sheetData>
  <sheetProtection sheet="1" autoFilter="0" formatColumns="0" formatRows="0" objects="1" scenarios="1" spinCount="100000" saltValue="3KsviWYUfXtrT6sSHB93snPeWmrpSdBOojAJhICSs2zwHBG4W8E3Vhd26VIQy50brC91KMhJwKtKs/tX2yFrMA==" hashValue="R6JsXynNgNIRtzRUygUGCGvaJTGTMJruH6bic07vj4c8ysS4cJKLA0ykg1BZE+4stSmRdX5OTXha5AOwrHNJSw==" algorithmName="SHA-512" password="CC35"/>
  <autoFilter ref="C112:K592"/>
  <mergeCells count="9">
    <mergeCell ref="E7:H7"/>
    <mergeCell ref="E9:H9"/>
    <mergeCell ref="E18:H18"/>
    <mergeCell ref="E27:H27"/>
    <mergeCell ref="E48:H48"/>
    <mergeCell ref="E50:H50"/>
    <mergeCell ref="E103:H103"/>
    <mergeCell ref="E105:H105"/>
    <mergeCell ref="L2:V2"/>
  </mergeCells>
  <hyperlinks>
    <hyperlink ref="F117" r:id="rId1" display="https://podminky.urs.cz/item/CS_URS_2024_02/113107022"/>
    <hyperlink ref="F119" r:id="rId2" display="https://podminky.urs.cz/item/CS_URS_2024_02/132212131"/>
    <hyperlink ref="F121" r:id="rId3" display="https://podminky.urs.cz/item/CS_URS_2024_02/162211311"/>
    <hyperlink ref="F123" r:id="rId4" display="https://podminky.urs.cz/item/CS_URS_2024_02/162211319"/>
    <hyperlink ref="F125" r:id="rId5" display="https://podminky.urs.cz/item/CS_URS_2024_02/171201221"/>
    <hyperlink ref="F127" r:id="rId6" display="https://podminky.urs.cz/item/CS_URS_2024_02/171251201"/>
    <hyperlink ref="F129" r:id="rId7" display="https://podminky.urs.cz/item/CS_URS_2024_02/174112102"/>
    <hyperlink ref="F132" r:id="rId8" display="https://podminky.urs.cz/item/CS_URS_2024_02/175111101"/>
    <hyperlink ref="F136" r:id="rId9" display="https://podminky.urs.cz/item/CS_URS_2024_02/346272226"/>
    <hyperlink ref="F138" r:id="rId10" display="https://podminky.urs.cz/item/CS_URS_2024_02/346272236"/>
    <hyperlink ref="F140" r:id="rId11" display="https://podminky.urs.cz/item/CS_URS_2024_02/346272256"/>
    <hyperlink ref="F143" r:id="rId12" display="https://podminky.urs.cz/item/CS_URS_2024_02/451572111"/>
    <hyperlink ref="F146" r:id="rId13" display="https://podminky.urs.cz/item/CS_URS_2024_02/611311131"/>
    <hyperlink ref="F148" r:id="rId14" display="https://podminky.urs.cz/item/CS_URS_2024_02/612131121"/>
    <hyperlink ref="F150" r:id="rId15" display="https://podminky.urs.cz/item/CS_URS_2024_02/612311131"/>
    <hyperlink ref="F152" r:id="rId16" display="https://podminky.urs.cz/item/CS_URS_2024_02/612315101"/>
    <hyperlink ref="F154" r:id="rId17" display="https://podminky.urs.cz/item/CS_URS_2024_02/612315401"/>
    <hyperlink ref="F156" r:id="rId18" display="https://podminky.urs.cz/item/CS_URS_2024_02/622142001"/>
    <hyperlink ref="F158" r:id="rId19" display="https://podminky.urs.cz/item/CS_URS_2023_02/631312141"/>
    <hyperlink ref="F160" r:id="rId20" display="https://podminky.urs.cz/item/CS_URS_2023_02/631312141"/>
    <hyperlink ref="F162" r:id="rId21" display="https://podminky.urs.cz/item/CS_URS_2024_01/631362021"/>
    <hyperlink ref="F164" r:id="rId22" display="https://podminky.urs.cz/item/CS_URS_2024_02/632452411"/>
    <hyperlink ref="F166" r:id="rId23" display="https://podminky.urs.cz/item/CS_URS_2024_02/642942111"/>
    <hyperlink ref="F170" r:id="rId24" display="https://podminky.urs.cz/item/CS_URS_2024_02/877350330"/>
    <hyperlink ref="F175" r:id="rId25" display="https://podminky.urs.cz/item/CS_URS_2024_02/946112111"/>
    <hyperlink ref="F177" r:id="rId26" display="https://podminky.urs.cz/item/CS_URS_2024_02/946112211"/>
    <hyperlink ref="F179" r:id="rId27" display="https://podminky.urs.cz/item/CS_URS_2024_02/946112811"/>
    <hyperlink ref="F181" r:id="rId28" display="https://podminky.urs.cz/item/CS_URS_2024_02/952901111"/>
    <hyperlink ref="F183" r:id="rId29" display="https://podminky.urs.cz/item/CS_URS_2024_02/962031132"/>
    <hyperlink ref="F186" r:id="rId30" display="https://podminky.urs.cz/item/CS_URS_2024_02/965042141"/>
    <hyperlink ref="F188" r:id="rId31" display="https://podminky.urs.cz/item/CS_URS_2024_02/965042241"/>
    <hyperlink ref="F190" r:id="rId32" display="https://podminky.urs.cz/item/CS_URS_2024_02/965049112"/>
    <hyperlink ref="F192" r:id="rId33" display="https://podminky.urs.cz/item/CS_URS_2024_02/968072455"/>
    <hyperlink ref="F194" r:id="rId34" display="https://podminky.urs.cz/item/CS_URS_2024_02/974031121"/>
    <hyperlink ref="F196" r:id="rId35" display="https://podminky.urs.cz/item/CS_URS_2024_02/974031132"/>
    <hyperlink ref="F198" r:id="rId36" display="https://podminky.urs.cz/item/CS_URS_2024_02/974031133"/>
    <hyperlink ref="F200" r:id="rId37" display="https://podminky.urs.cz/item/CS_URS_2024_02/974031134"/>
    <hyperlink ref="F202" r:id="rId38" display="https://podminky.urs.cz/item/CS_URS_2024_02/974031142"/>
    <hyperlink ref="F204" r:id="rId39" display="https://podminky.urs.cz/item/CS_URS_2024_02/974031153"/>
    <hyperlink ref="F206" r:id="rId40" display="https://podminky.urs.cz/item/CS_URS_2024_02/977151112"/>
    <hyperlink ref="F208" r:id="rId41" display="https://podminky.urs.cz/item/CS_URS_2024_02/977312112"/>
    <hyperlink ref="F210" r:id="rId42" display="https://podminky.urs.cz/item/CS_URS_2024_02/977312113"/>
    <hyperlink ref="F213" r:id="rId43" display="https://podminky.urs.cz/item/CS_URS_2024_02/997013211"/>
    <hyperlink ref="F215" r:id="rId44" display="https://podminky.urs.cz/item/CS_URS_2024_02/997013501"/>
    <hyperlink ref="F217" r:id="rId45" display="https://podminky.urs.cz/item/CS_URS_2024_02/997013509"/>
    <hyperlink ref="F219" r:id="rId46" display="https://podminky.urs.cz/item/CS_URS_2024_02/997013631"/>
    <hyperlink ref="F222" r:id="rId47" display="https://podminky.urs.cz/item/CS_URS_2024_02/998018001"/>
    <hyperlink ref="F226" r:id="rId48" display="https://podminky.urs.cz/item/CS_URS_2023_02/711113117"/>
    <hyperlink ref="F228" r:id="rId49" display="https://podminky.urs.cz/item/CS_URS_2024_01/998711121"/>
    <hyperlink ref="F231" r:id="rId50" display="https://podminky.urs.cz/item/CS_URS_2024_02/721110806"/>
    <hyperlink ref="F233" r:id="rId51" display="https://podminky.urs.cz/item/CS_URS_2024_02/721173316"/>
    <hyperlink ref="F235" r:id="rId52" display="https://podminky.urs.cz/item/CS_URS_2024_02/721173401"/>
    <hyperlink ref="F237" r:id="rId53" display="https://podminky.urs.cz/item/CS_URS_2024_02/721173404"/>
    <hyperlink ref="F239" r:id="rId54" display="https://podminky.urs.cz/item/CS_URS_2024_02/721174025"/>
    <hyperlink ref="F241" r:id="rId55" display="https://podminky.urs.cz/item/CS_URS_2024_02/721174043"/>
    <hyperlink ref="F243" r:id="rId56" display="https://podminky.urs.cz/item/CS_URS_2024_02/721174045"/>
    <hyperlink ref="F245" r:id="rId57" display="https://podminky.urs.cz/item/CS_URS_2024_02/721174062"/>
    <hyperlink ref="F247" r:id="rId58" display="https://podminky.urs.cz/item/CS_URS_2024_02/721174063"/>
    <hyperlink ref="F249" r:id="rId59" display="https://podminky.urs.cz/item/CS_URS_2024_02/721194105"/>
    <hyperlink ref="F251" r:id="rId60" display="https://podminky.urs.cz/item/CS_URS_2024_02/721194109"/>
    <hyperlink ref="F253" r:id="rId61" display="https://podminky.urs.cz/item/CS_URS_2024_02/721210812"/>
    <hyperlink ref="F255" r:id="rId62" display="https://podminky.urs.cz/item/CS_URS_2024_02/721211431"/>
    <hyperlink ref="F257" r:id="rId63" display="https://podminky.urs.cz/item/CS_URS_2024_02/721274123"/>
    <hyperlink ref="F259" r:id="rId64" display="https://podminky.urs.cz/item/CS_URS_2024_02/721274125"/>
    <hyperlink ref="F261" r:id="rId65" display="https://podminky.urs.cz/item/CS_URS_2024_02/721290112"/>
    <hyperlink ref="F263" r:id="rId66" display="https://podminky.urs.cz/item/CS_URS_2024_02/998721121"/>
    <hyperlink ref="F266" r:id="rId67" display="https://podminky.urs.cz/item/CS_URS_2024_02/722170801"/>
    <hyperlink ref="F268" r:id="rId68" display="https://podminky.urs.cz/item/CS_URS_2024_02/722170804"/>
    <hyperlink ref="F270" r:id="rId69" display="https://podminky.urs.cz/item/CS_URS_2024_02/722175002"/>
    <hyperlink ref="F272" r:id="rId70" display="https://podminky.urs.cz/item/CS_URS_2024_02/722175003"/>
    <hyperlink ref="F274" r:id="rId71" display="https://podminky.urs.cz/item/CS_URS_2024_02/722175004"/>
    <hyperlink ref="F276" r:id="rId72" display="https://podminky.urs.cz/item/CS_URS_2024_02/722175005"/>
    <hyperlink ref="F278" r:id="rId73" display="https://podminky.urs.cz/item/CS_URS_2024_02/722175006"/>
    <hyperlink ref="F280" r:id="rId74" display="https://podminky.urs.cz/item/CS_URS_2024_02/722181231"/>
    <hyperlink ref="F282" r:id="rId75" display="https://podminky.urs.cz/item/CS_URS_2024_02/722181232"/>
    <hyperlink ref="F284" r:id="rId76" display="https://podminky.urs.cz/item/CS_URS_2024_02/722181851"/>
    <hyperlink ref="F286" r:id="rId77" display="https://podminky.urs.cz/item/CS_URS_2024_02/722182011"/>
    <hyperlink ref="F288" r:id="rId78" display="https://podminky.urs.cz/item/CS_URS_2024_02/722182012"/>
    <hyperlink ref="F290" r:id="rId79" display="https://podminky.urs.cz/item/CS_URS_2024_02/722182013"/>
    <hyperlink ref="F292" r:id="rId80" display="https://podminky.urs.cz/item/CS_URS_2024_02/722182014"/>
    <hyperlink ref="F294" r:id="rId81" display="https://podminky.urs.cz/item/CS_URS_2024_02/722182015"/>
    <hyperlink ref="F296" r:id="rId82" display="https://podminky.urs.cz/item/CS_URS_2024_02/722190401"/>
    <hyperlink ref="F299" r:id="rId83" display="https://podminky.urs.cz/item/CS_URS_2024_02/722220111"/>
    <hyperlink ref="F301" r:id="rId84" display="https://podminky.urs.cz/item/CS_URS_2024_02/722220112"/>
    <hyperlink ref="F303" r:id="rId85" display="https://podminky.urs.cz/item/CS_URS_2024_02/722220121"/>
    <hyperlink ref="F305" r:id="rId86" display="https://podminky.urs.cz/item/CS_URS_2024_02/722220861"/>
    <hyperlink ref="F307" r:id="rId87" display="https://podminky.urs.cz/item/CS_URS_2024_02/722220862"/>
    <hyperlink ref="F309" r:id="rId88" display="https://podminky.urs.cz/item/CS_URS_2024_02/722220871"/>
    <hyperlink ref="F311" r:id="rId89" display="https://podminky.urs.cz/item/CS_URS_2024_02/722220872"/>
    <hyperlink ref="F313" r:id="rId90" display="https://podminky.urs.cz/item/CS_URS_2024_02/722231075"/>
    <hyperlink ref="F315" r:id="rId91" display="https://podminky.urs.cz/item/CS_URS_2024_02/722232061"/>
    <hyperlink ref="F317" r:id="rId92" display="https://podminky.urs.cz/item/CS_URS_2024_02/722232062"/>
    <hyperlink ref="F319" r:id="rId93" display="https://podminky.urs.cz/item/CS_URS_2024_02/722232064"/>
    <hyperlink ref="F321" r:id="rId94" display="https://podminky.urs.cz/item/CS_URS_2024_02/722290234"/>
    <hyperlink ref="F323" r:id="rId95" display="https://podminky.urs.cz/item/CS_URS_2024_02/722290246"/>
    <hyperlink ref="F325" r:id="rId96" display="https://podminky.urs.cz/item/CS_URS_2024_02/998722121"/>
    <hyperlink ref="F328" r:id="rId97" display="https://podminky.urs.cz/item/CS_URS_2024_02/725110811"/>
    <hyperlink ref="F330" r:id="rId98" display="https://podminky.urs.cz/item/CS_URS_2024_02/725112022"/>
    <hyperlink ref="F332" r:id="rId99" display="https://podminky.urs.cz/item/CS_URS_2024_02/725119131"/>
    <hyperlink ref="F335" r:id="rId100" display="https://podminky.urs.cz/item/CS_URS_2024_02/725121521"/>
    <hyperlink ref="F338" r:id="rId101" display="https://podminky.urs.cz/item/CS_URS_2024_02/725122817"/>
    <hyperlink ref="F340" r:id="rId102" display="https://podminky.urs.cz/item/CS_URS_2024_02/725210821"/>
    <hyperlink ref="F342" r:id="rId103" display="https://podminky.urs.cz/item/CS_URS_2024_02/725211616"/>
    <hyperlink ref="F344" r:id="rId104" display="https://podminky.urs.cz/item/CS_URS_2024_02/725291652"/>
    <hyperlink ref="F347" r:id="rId105" display="https://podminky.urs.cz/item/CS_URS_2024_02/725291653"/>
    <hyperlink ref="F350" r:id="rId106" display="https://podminky.urs.cz/item/CS_URS_2024_02/725291654"/>
    <hyperlink ref="F353" r:id="rId107" display="https://podminky.urs.cz/item/CS_URS_2024_02/725291664"/>
    <hyperlink ref="F356" r:id="rId108" display="https://podminky.urs.cz/item/CS_URS_2024_02/725291680"/>
    <hyperlink ref="F361" r:id="rId109" display="https://podminky.urs.cz/item/CS_URS_2024_02/725810811"/>
    <hyperlink ref="F363" r:id="rId110" display="https://podminky.urs.cz/item/CS_URS_2024_02/725813111"/>
    <hyperlink ref="F365" r:id="rId111" display="https://podminky.urs.cz/item/CS_URS_2024_02/725813112"/>
    <hyperlink ref="F367" r:id="rId112" display="https://podminky.urs.cz/item/CS_URS_2024_02/725819201"/>
    <hyperlink ref="F370" r:id="rId113" display="https://podminky.urs.cz/item/CS_URS_2024_02/725819202"/>
    <hyperlink ref="F372" r:id="rId114" display="https://podminky.urs.cz/item/CS_URS_2024_02/725820801"/>
    <hyperlink ref="F374" r:id="rId115" display="https://podminky.urs.cz/item/CS_URS_2024_02/725821312"/>
    <hyperlink ref="F376" r:id="rId116" display="https://podminky.urs.cz/item/CS_URS_2024_02/725860811"/>
    <hyperlink ref="F378" r:id="rId117" display="https://podminky.urs.cz/item/CS_URS_2024_02/725861102"/>
    <hyperlink ref="F380" r:id="rId118" display="https://podminky.urs.cz/item/CS_URS_2024_02/725865411"/>
    <hyperlink ref="F383" r:id="rId119" display="https://podminky.urs.cz/item/CS_URS_2024_02/998725121"/>
    <hyperlink ref="F386" r:id="rId120" display="https://podminky.urs.cz/item/CS_URS_2024_02/726111021"/>
    <hyperlink ref="F388" r:id="rId121" display="https://podminky.urs.cz/item/CS_URS_2024_02/726111031"/>
    <hyperlink ref="F390" r:id="rId122" display="https://podminky.urs.cz/item/CS_URS_2024_02/726191011"/>
    <hyperlink ref="F393" r:id="rId123" display="https://podminky.urs.cz/item/CS_URS_2024_02/998726131"/>
    <hyperlink ref="F396" r:id="rId124" display="https://podminky.urs.cz/item/CS_URS_2024_02/733222301"/>
    <hyperlink ref="F398" r:id="rId125" display="https://podminky.urs.cz/item/CS_URS_2024_02/733224222"/>
    <hyperlink ref="F400" r:id="rId126" display="https://podminky.urs.cz/item/CS_URS_2024_02/733290801"/>
    <hyperlink ref="F402" r:id="rId127" display="https://podminky.urs.cz/item/CS_URS_2024_02/733291101"/>
    <hyperlink ref="F405" r:id="rId128" display="https://podminky.urs.cz/item/CS_URS_2024_02/733293905"/>
    <hyperlink ref="F407" r:id="rId129" display="https://podminky.urs.cz/item/CS_URS_2024_02/998733121"/>
    <hyperlink ref="F410" r:id="rId130" display="https://podminky.urs.cz/item/CS_URS_2024_02/734200821"/>
    <hyperlink ref="F412" r:id="rId131" display="https://podminky.urs.cz/item/CS_URS_2024_02/734221682"/>
    <hyperlink ref="F414" r:id="rId132" display="https://podminky.urs.cz/item/CS_URS_2024_02/734261416"/>
    <hyperlink ref="F416" r:id="rId133" display="https://podminky.urs.cz/item/CS_URS_2024_02/734300821"/>
    <hyperlink ref="F418" r:id="rId134" display="https://podminky.urs.cz/item/CS_URS_2024_02/998734121"/>
    <hyperlink ref="F421" r:id="rId135" display="https://podminky.urs.cz/item/CS_URS_2024_02/735151821"/>
    <hyperlink ref="F423" r:id="rId136" display="https://podminky.urs.cz/item/CS_URS_2024_02/735152372"/>
    <hyperlink ref="F425" r:id="rId137" display="https://podminky.urs.cz/item/CS_URS_2024_02/735191910"/>
    <hyperlink ref="F427" r:id="rId138" display="https://podminky.urs.cz/item/CS_URS_2024_02/735494811"/>
    <hyperlink ref="F429" r:id="rId139" display="https://podminky.urs.cz/item/CS_URS_2024_02/998735121"/>
    <hyperlink ref="F434" r:id="rId140" display="https://podminky.urs.cz/item/CS_URS_2024_02/751122052"/>
    <hyperlink ref="F437" r:id="rId141" display="https://podminky.urs.cz/item/CS_URS_2024_02/751537032"/>
    <hyperlink ref="F441" r:id="rId142" display="https://podminky.urs.cz/item/CS_URS_2024_02/998751121"/>
    <hyperlink ref="F444" r:id="rId143" display="https://podminky.urs.cz/item/CS_URS_2024_02/763131451"/>
    <hyperlink ref="F446" r:id="rId144" display="https://podminky.urs.cz/item/CS_URS_2024_02/763131721"/>
    <hyperlink ref="F448" r:id="rId145" display="https://podminky.urs.cz/item/CS_URS_2024_02/763131765"/>
    <hyperlink ref="F450" r:id="rId146" display="https://podminky.urs.cz/item/CS_URS_2024_02/763131771"/>
    <hyperlink ref="F452" r:id="rId147" display="https://podminky.urs.cz/item/CS_URS_2024_02/763411114"/>
    <hyperlink ref="F454" r:id="rId148" display="https://podminky.urs.cz/item/CS_URS_2024_02/763411124"/>
    <hyperlink ref="F456" r:id="rId149" display="https://podminky.urs.cz/item/CS_URS_2024_02/763411214"/>
    <hyperlink ref="F458" r:id="rId150" display="https://podminky.urs.cz/item/CS_URS_2024_02/998763120"/>
    <hyperlink ref="F461" r:id="rId151" display="https://podminky.urs.cz/item/CS_URS_2024_02/766491851"/>
    <hyperlink ref="F463" r:id="rId152" display="https://podminky.urs.cz/item/CS_URS_2024_02/766660001"/>
    <hyperlink ref="F466" r:id="rId153" display="https://podminky.urs.cz/item/CS_URS_2024_02/766660717"/>
    <hyperlink ref="F469" r:id="rId154" display="https://podminky.urs.cz/item/CS_URS_2024_02/766660729"/>
    <hyperlink ref="F472" r:id="rId155" display="https://podminky.urs.cz/item/CS_URS_2024_02/766691914"/>
    <hyperlink ref="F474" r:id="rId156" display="https://podminky.urs.cz/item/CS_URS_2024_02/766695212"/>
    <hyperlink ref="F477" r:id="rId157" display="https://podminky.urs.cz/item/CS_URS_2024_02/998766121"/>
    <hyperlink ref="F481" r:id="rId158" display="https://podminky.urs.cz/item/CS_URS_2024_02/998767121"/>
    <hyperlink ref="F484" r:id="rId159" display="https://podminky.urs.cz/item/CS_URS_2024_02/771111011"/>
    <hyperlink ref="F486" r:id="rId160" display="https://podminky.urs.cz/item/CS_URS_2024_02/771121011"/>
    <hyperlink ref="F488" r:id="rId161" display="https://podminky.urs.cz/item/CS_URS_2024_02/771151012"/>
    <hyperlink ref="F490" r:id="rId162" display="https://podminky.urs.cz/item/CS_URS_2024_02/771471810"/>
    <hyperlink ref="F492" r:id="rId163" display="https://podminky.urs.cz/item/CS_URS_2024_02/771474113"/>
    <hyperlink ref="F495" r:id="rId164" display="https://podminky.urs.cz/item/CS_URS_2024_02/771551810"/>
    <hyperlink ref="F497" r:id="rId165" display="https://podminky.urs.cz/item/CS_URS_2024_02/771554113"/>
    <hyperlink ref="F500" r:id="rId166" display="https://podminky.urs.cz/item/CS_URS_2024_02/771559191"/>
    <hyperlink ref="F502" r:id="rId167" display="https://podminky.urs.cz/item/CS_URS_2024_02/771571810"/>
    <hyperlink ref="F504" r:id="rId168" display="https://podminky.urs.cz/item/CS_URS_2024_02/771574413"/>
    <hyperlink ref="F507" r:id="rId169" display="https://podminky.urs.cz/item/CS_URS_2024_02/771577211"/>
    <hyperlink ref="F509" r:id="rId170" display="https://podminky.urs.cz/item/CS_URS_2024_02/771591112"/>
    <hyperlink ref="F511" r:id="rId171" display="https://podminky.urs.cz/item/CS_URS_2024_02/998771121"/>
    <hyperlink ref="F514" r:id="rId172" display="https://podminky.urs.cz/item/CS_URS_2024_02/781111011"/>
    <hyperlink ref="F516" r:id="rId173" display="https://podminky.urs.cz/item/CS_URS_2024_02/781121011"/>
    <hyperlink ref="F518" r:id="rId174" display="https://podminky.urs.cz/item/CS_URS_2024_02/781131112"/>
    <hyperlink ref="F520" r:id="rId175" display="https://podminky.urs.cz/item/CS_URS_2024_02/781151031"/>
    <hyperlink ref="F522" r:id="rId176" display="https://podminky.urs.cz/item/CS_URS_2024_02/781471810"/>
    <hyperlink ref="F524" r:id="rId177" display="https://podminky.urs.cz/item/CS_URS_2024_02/781472214"/>
    <hyperlink ref="F527" r:id="rId178" display="https://podminky.urs.cz/item/CS_URS_2024_02/781491021"/>
    <hyperlink ref="F530" r:id="rId179" display="https://podminky.urs.cz/item/CS_URS_2024_02/781492111"/>
    <hyperlink ref="F533" r:id="rId180" display="https://podminky.urs.cz/item/CS_URS_2024_02/781493611"/>
    <hyperlink ref="F536" r:id="rId181" display="https://podminky.urs.cz/item/CS_URS_2024_02/781495115"/>
    <hyperlink ref="F538" r:id="rId182" display="https://podminky.urs.cz/item/CS_URS_2024_02/781495141"/>
    <hyperlink ref="F540" r:id="rId183" display="https://podminky.urs.cz/item/CS_URS_2024_02/781495142"/>
    <hyperlink ref="F542" r:id="rId184" display="https://podminky.urs.cz/item/CS_URS_2024_02/781495143"/>
    <hyperlink ref="F544" r:id="rId185" display="https://podminky.urs.cz/item/CS_URS_2024_02/998781121"/>
    <hyperlink ref="F547" r:id="rId186" display="https://podminky.urs.cz/item/CS_URS_2024_02/783138213"/>
    <hyperlink ref="F549" r:id="rId187" display="https://podminky.urs.cz/item/CS_URS_2024_02/783306807"/>
    <hyperlink ref="F551" r:id="rId188" display="https://podminky.urs.cz/item/CS_URS_2024_02/783314201"/>
    <hyperlink ref="F553" r:id="rId189" display="https://podminky.urs.cz/item/CS_URS_2024_02/783315101"/>
    <hyperlink ref="F555" r:id="rId190" display="https://podminky.urs.cz/item/CS_URS_2024_02/783317101"/>
    <hyperlink ref="F558" r:id="rId191" display="https://podminky.urs.cz/item/CS_URS_2024_02/784121001"/>
    <hyperlink ref="F560" r:id="rId192" display="https://podminky.urs.cz/item/CS_URS_2024_02/784171001"/>
    <hyperlink ref="F563" r:id="rId193" display="https://podminky.urs.cz/item/CS_URS_2024_02/784171101"/>
    <hyperlink ref="F566" r:id="rId194" display="https://podminky.urs.cz/item/CS_URS_2024_02/784171111"/>
    <hyperlink ref="F569" r:id="rId195" display="https://podminky.urs.cz/item/CS_URS_2024_02/784181101"/>
    <hyperlink ref="F571" r:id="rId196" display="https://podminky.urs.cz/item/CS_URS_2024_02/784191007"/>
    <hyperlink ref="F573" r:id="rId197" display="https://podminky.urs.cz/item/CS_URS_2024_02/784211111"/>
    <hyperlink ref="F576" r:id="rId198" display="https://podminky.urs.cz/item/CS_URS_2024_02/HZS1301"/>
    <hyperlink ref="F580" r:id="rId199" display="https://podminky.urs.cz/item/CS_URS_2024_02/013254000"/>
    <hyperlink ref="F583" r:id="rId200" display="https://podminky.urs.cz/item/CS_URS_2024_02/020001000"/>
    <hyperlink ref="F586" r:id="rId201" display="https://podminky.urs.cz/item/CS_URS_2024_02/030001000"/>
    <hyperlink ref="F589" r:id="rId202" display="https://podminky.urs.cz/item/CS_URS_2024_02/040001000"/>
    <hyperlink ref="F592" r:id="rId203" display="https://podminky.urs.cz/item/CS_URS_2024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DESKTOP-P668HID\SWHG NB</dc:creator>
  <cp:lastModifiedBy>DESKTOP-P668HID\SWHG NB</cp:lastModifiedBy>
  <dcterms:created xsi:type="dcterms:W3CDTF">2024-11-25T10:26:36Z</dcterms:created>
  <dcterms:modified xsi:type="dcterms:W3CDTF">2024-11-25T10:26:39Z</dcterms:modified>
</cp:coreProperties>
</file>