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gordulicovajanka\Documents\Veřejné zakázky\02 VZ podlimitní\2025\07 VYHLÍDKA - stavba\"/>
    </mc:Choice>
  </mc:AlternateContent>
  <bookViews>
    <workbookView xWindow="0" yWindow="0" windowWidth="28800" windowHeight="12180"/>
  </bookViews>
  <sheets>
    <sheet name="Rekapitulace stavby" sheetId="1" r:id="rId1"/>
    <sheet name="001 - Stavební část ,elek..." sheetId="2" r:id="rId2"/>
  </sheets>
  <definedNames>
    <definedName name="_xlnm._FilterDatabase" localSheetId="1" hidden="1">'001 - Stavební část ,elek...'!$C$138:$K$344</definedName>
    <definedName name="_xlnm.Print_Titles" localSheetId="1">'001 - Stavební část ,elek...'!$138:$138</definedName>
    <definedName name="_xlnm.Print_Titles" localSheetId="0">'Rekapitulace stavby'!$92:$92</definedName>
    <definedName name="_xlnm.Print_Area" localSheetId="1">'001 - Stavební část ,elek...'!$C$4:$J$76,'001 - Stavební část ,elek...'!$C$82:$J$120,'001 - Stavební část ,elek...'!$C$126:$K$344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181" i="2" l="1"/>
  <c r="J37" i="2"/>
  <c r="J36" i="2"/>
  <c r="AY95" i="1"/>
  <c r="J35" i="2"/>
  <c r="AX95" i="1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J104" i="2"/>
  <c r="BI180" i="2"/>
  <c r="BH180" i="2"/>
  <c r="BG180" i="2"/>
  <c r="BF180" i="2"/>
  <c r="T180" i="2"/>
  <c r="T179" i="2" s="1"/>
  <c r="R180" i="2"/>
  <c r="R179" i="2" s="1"/>
  <c r="P180" i="2"/>
  <c r="P179" i="2"/>
  <c r="BI178" i="2"/>
  <c r="BH178" i="2"/>
  <c r="BG178" i="2"/>
  <c r="BF178" i="2"/>
  <c r="T178" i="2"/>
  <c r="T177" i="2" s="1"/>
  <c r="R178" i="2"/>
  <c r="R177" i="2"/>
  <c r="P178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T157" i="2" s="1"/>
  <c r="R158" i="2"/>
  <c r="R157" i="2" s="1"/>
  <c r="P158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T151" i="2"/>
  <c r="R152" i="2"/>
  <c r="R151" i="2" s="1"/>
  <c r="P152" i="2"/>
  <c r="P151" i="2" s="1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F133" i="2"/>
  <c r="E131" i="2"/>
  <c r="F89" i="2"/>
  <c r="E87" i="2"/>
  <c r="J24" i="2"/>
  <c r="E24" i="2"/>
  <c r="J136" i="2"/>
  <c r="J23" i="2"/>
  <c r="J21" i="2"/>
  <c r="E21" i="2"/>
  <c r="J135" i="2" s="1"/>
  <c r="J20" i="2"/>
  <c r="J18" i="2"/>
  <c r="E18" i="2"/>
  <c r="F92" i="2"/>
  <c r="J17" i="2"/>
  <c r="J15" i="2"/>
  <c r="E15" i="2"/>
  <c r="F135" i="2" s="1"/>
  <c r="J14" i="2"/>
  <c r="J12" i="2"/>
  <c r="J133" i="2" s="1"/>
  <c r="E7" i="2"/>
  <c r="E129" i="2"/>
  <c r="L90" i="1"/>
  <c r="AM90" i="1"/>
  <c r="AM89" i="1"/>
  <c r="L89" i="1"/>
  <c r="AM87" i="1"/>
  <c r="L87" i="1"/>
  <c r="L85" i="1"/>
  <c r="L84" i="1"/>
  <c r="BK340" i="2"/>
  <c r="J333" i="2"/>
  <c r="J326" i="2"/>
  <c r="J319" i="2"/>
  <c r="BK313" i="2"/>
  <c r="J309" i="2"/>
  <c r="BK302" i="2"/>
  <c r="J294" i="2"/>
  <c r="J284" i="2"/>
  <c r="J270" i="2"/>
  <c r="BK255" i="2"/>
  <c r="J246" i="2"/>
  <c r="BK240" i="2"/>
  <c r="J235" i="2"/>
  <c r="BK210" i="2"/>
  <c r="J206" i="2"/>
  <c r="BK196" i="2"/>
  <c r="BK192" i="2"/>
  <c r="J176" i="2"/>
  <c r="J172" i="2"/>
  <c r="BK164" i="2"/>
  <c r="BK154" i="2"/>
  <c r="BK144" i="2"/>
  <c r="BK337" i="2"/>
  <c r="BK333" i="2"/>
  <c r="BK327" i="2"/>
  <c r="BK318" i="2"/>
  <c r="BK306" i="2"/>
  <c r="BK298" i="2"/>
  <c r="J267" i="2"/>
  <c r="J241" i="2"/>
  <c r="BK233" i="2"/>
  <c r="J225" i="2"/>
  <c r="BK214" i="2"/>
  <c r="J202" i="2"/>
  <c r="J196" i="2"/>
  <c r="J178" i="2"/>
  <c r="J158" i="2"/>
  <c r="J336" i="2"/>
  <c r="BK315" i="2"/>
  <c r="J308" i="2"/>
  <c r="BK305" i="2"/>
  <c r="J301" i="2"/>
  <c r="J298" i="2"/>
  <c r="J296" i="2"/>
  <c r="J282" i="2"/>
  <c r="J271" i="2"/>
  <c r="J264" i="2"/>
  <c r="J248" i="2"/>
  <c r="BK235" i="2"/>
  <c r="J215" i="2"/>
  <c r="BK205" i="2"/>
  <c r="BK199" i="2"/>
  <c r="J188" i="2"/>
  <c r="BK173" i="2"/>
  <c r="J156" i="2"/>
  <c r="BK341" i="2"/>
  <c r="BK326" i="2"/>
  <c r="BK319" i="2"/>
  <c r="J313" i="2"/>
  <c r="BK295" i="2"/>
  <c r="BK281" i="2"/>
  <c r="BK271" i="2"/>
  <c r="J256" i="2"/>
  <c r="BK243" i="2"/>
  <c r="J218" i="2"/>
  <c r="J212" i="2"/>
  <c r="BK204" i="2"/>
  <c r="J192" i="2"/>
  <c r="BK188" i="2"/>
  <c r="BK175" i="2"/>
  <c r="BK171" i="2"/>
  <c r="BK163" i="2"/>
  <c r="BK152" i="2"/>
  <c r="J339" i="2"/>
  <c r="BK331" i="2"/>
  <c r="J324" i="2"/>
  <c r="J318" i="2"/>
  <c r="J312" i="2"/>
  <c r="BK308" i="2"/>
  <c r="BK301" i="2"/>
  <c r="J288" i="2"/>
  <c r="J277" i="2"/>
  <c r="BK256" i="2"/>
  <c r="BK248" i="2"/>
  <c r="J243" i="2"/>
  <c r="J237" i="2"/>
  <c r="BK226" i="2"/>
  <c r="BK209" i="2"/>
  <c r="BK198" i="2"/>
  <c r="J194" i="2"/>
  <c r="J190" i="2"/>
  <c r="BK174" i="2"/>
  <c r="J170" i="2"/>
  <c r="BK156" i="2"/>
  <c r="BK148" i="2"/>
  <c r="J141" i="2"/>
  <c r="BK336" i="2"/>
  <c r="J331" i="2"/>
  <c r="BK323" i="2"/>
  <c r="BK309" i="2"/>
  <c r="J302" i="2"/>
  <c r="BK277" i="2"/>
  <c r="BK259" i="2"/>
  <c r="BK239" i="2"/>
  <c r="BK229" i="2"/>
  <c r="BK218" i="2"/>
  <c r="BK211" i="2"/>
  <c r="BK197" i="2"/>
  <c r="BK180" i="2"/>
  <c r="BK160" i="2"/>
  <c r="BK141" i="2"/>
  <c r="J330" i="2"/>
  <c r="J317" i="2"/>
  <c r="J311" i="2"/>
  <c r="BK307" i="2"/>
  <c r="BK304" i="2"/>
  <c r="BK299" i="2"/>
  <c r="J295" i="2"/>
  <c r="BK288" i="2"/>
  <c r="J275" i="2"/>
  <c r="BK270" i="2"/>
  <c r="J255" i="2"/>
  <c r="J245" i="2"/>
  <c r="J233" i="2"/>
  <c r="J210" i="2"/>
  <c r="J203" i="2"/>
  <c r="J198" i="2"/>
  <c r="BK185" i="2"/>
  <c r="BK176" i="2"/>
  <c r="BK158" i="2"/>
  <c r="BK342" i="2"/>
  <c r="J321" i="2"/>
  <c r="J315" i="2"/>
  <c r="BK312" i="2"/>
  <c r="BK291" i="2"/>
  <c r="BK278" i="2"/>
  <c r="BK260" i="2"/>
  <c r="J254" i="2"/>
  <c r="BK246" i="2"/>
  <c r="BK237" i="2"/>
  <c r="BK206" i="2"/>
  <c r="BK202" i="2"/>
  <c r="BK190" i="2"/>
  <c r="J185" i="2"/>
  <c r="J174" i="2"/>
  <c r="BK170" i="2"/>
  <c r="J160" i="2"/>
  <c r="J148" i="2"/>
  <c r="BK344" i="2"/>
  <c r="J335" i="2"/>
  <c r="BK328" i="2"/>
  <c r="BK320" i="2"/>
  <c r="BK314" i="2"/>
  <c r="J304" i="2"/>
  <c r="J300" i="2"/>
  <c r="J292" i="2"/>
  <c r="BK282" i="2"/>
  <c r="J261" i="2"/>
  <c r="BK254" i="2"/>
  <c r="BK245" i="2"/>
  <c r="J238" i="2"/>
  <c r="J229" i="2"/>
  <c r="J221" i="2"/>
  <c r="BK208" i="2"/>
  <c r="BK195" i="2"/>
  <c r="J191" i="2"/>
  <c r="J183" i="2"/>
  <c r="J173" i="2"/>
  <c r="BK168" i="2"/>
  <c r="BK155" i="2"/>
  <c r="J147" i="2"/>
  <c r="BK339" i="2"/>
  <c r="BK335" i="2"/>
  <c r="BK329" i="2"/>
  <c r="J322" i="2"/>
  <c r="J307" i="2"/>
  <c r="J299" i="2"/>
  <c r="BK269" i="2"/>
  <c r="J253" i="2"/>
  <c r="BK238" i="2"/>
  <c r="J226" i="2"/>
  <c r="J216" i="2"/>
  <c r="J209" i="2"/>
  <c r="BK186" i="2"/>
  <c r="BK167" i="2"/>
  <c r="BK147" i="2"/>
  <c r="J343" i="2"/>
  <c r="J327" i="2"/>
  <c r="J323" i="2"/>
  <c r="J316" i="2"/>
  <c r="J310" i="2"/>
  <c r="J306" i="2"/>
  <c r="BK300" i="2"/>
  <c r="J297" i="2"/>
  <c r="BK294" i="2"/>
  <c r="BK284" i="2"/>
  <c r="BK272" i="2"/>
  <c r="BK267" i="2"/>
  <c r="J249" i="2"/>
  <c r="J236" i="2"/>
  <c r="BK216" i="2"/>
  <c r="BK207" i="2"/>
  <c r="BK200" i="2"/>
  <c r="BK194" i="2"/>
  <c r="J184" i="2"/>
  <c r="J169" i="2"/>
  <c r="J344" i="2"/>
  <c r="BK330" i="2"/>
  <c r="J320" i="2"/>
  <c r="J314" i="2"/>
  <c r="BK296" i="2"/>
  <c r="J289" i="2"/>
  <c r="J272" i="2"/>
  <c r="J259" i="2"/>
  <c r="J252" i="2"/>
  <c r="BK241" i="2"/>
  <c r="J214" i="2"/>
  <c r="J205" i="2"/>
  <c r="J195" i="2"/>
  <c r="BK189" i="2"/>
  <c r="BK184" i="2"/>
  <c r="BK172" i="2"/>
  <c r="J167" i="2"/>
  <c r="J155" i="2"/>
  <c r="J342" i="2"/>
  <c r="J337" i="2"/>
  <c r="J329" i="2"/>
  <c r="BK321" i="2"/>
  <c r="BK317" i="2"/>
  <c r="BK310" i="2"/>
  <c r="J303" i="2"/>
  <c r="BK297" i="2"/>
  <c r="BK289" i="2"/>
  <c r="J278" i="2"/>
  <c r="BK264" i="2"/>
  <c r="BK249" i="2"/>
  <c r="BK244" i="2"/>
  <c r="BK236" i="2"/>
  <c r="BK225" i="2"/>
  <c r="J211" i="2"/>
  <c r="J199" i="2"/>
  <c r="J197" i="2"/>
  <c r="J193" i="2"/>
  <c r="J189" i="2"/>
  <c r="J175" i="2"/>
  <c r="J171" i="2"/>
  <c r="J163" i="2"/>
  <c r="J152" i="2"/>
  <c r="J341" i="2"/>
  <c r="J334" i="2"/>
  <c r="J328" i="2"/>
  <c r="BK311" i="2"/>
  <c r="J305" i="2"/>
  <c r="J291" i="2"/>
  <c r="J260" i="2"/>
  <c r="J240" i="2"/>
  <c r="J232" i="2"/>
  <c r="BK221" i="2"/>
  <c r="BK212" i="2"/>
  <c r="J200" i="2"/>
  <c r="BK183" i="2"/>
  <c r="BK169" i="2"/>
  <c r="J144" i="2"/>
  <c r="J340" i="2"/>
  <c r="BK324" i="2"/>
  <c r="J281" i="2"/>
  <c r="J269" i="2"/>
  <c r="BK252" i="2"/>
  <c r="J239" i="2"/>
  <c r="BK232" i="2"/>
  <c r="J208" i="2"/>
  <c r="J204" i="2"/>
  <c r="BK193" i="2"/>
  <c r="BK178" i="2"/>
  <c r="J168" i="2"/>
  <c r="BK343" i="2"/>
  <c r="BK334" i="2"/>
  <c r="BK322" i="2"/>
  <c r="BK316" i="2"/>
  <c r="BK303" i="2"/>
  <c r="BK292" i="2"/>
  <c r="BK275" i="2"/>
  <c r="BK261" i="2"/>
  <c r="BK253" i="2"/>
  <c r="J244" i="2"/>
  <c r="BK215" i="2"/>
  <c r="J207" i="2"/>
  <c r="BK203" i="2"/>
  <c r="BK191" i="2"/>
  <c r="J186" i="2"/>
  <c r="J180" i="2"/>
  <c r="J164" i="2"/>
  <c r="J154" i="2"/>
  <c r="AS94" i="1"/>
  <c r="BK140" i="2" l="1"/>
  <c r="J140" i="2"/>
  <c r="J97" i="2"/>
  <c r="R153" i="2"/>
  <c r="P159" i="2"/>
  <c r="T182" i="2"/>
  <c r="BK201" i="2"/>
  <c r="J201" i="2"/>
  <c r="J107" i="2" s="1"/>
  <c r="BK213" i="2"/>
  <c r="J213" i="2"/>
  <c r="J108" i="2"/>
  <c r="R213" i="2"/>
  <c r="T217" i="2"/>
  <c r="R234" i="2"/>
  <c r="P242" i="2"/>
  <c r="R242" i="2"/>
  <c r="P247" i="2"/>
  <c r="BK268" i="2"/>
  <c r="J268" i="2"/>
  <c r="J113" i="2"/>
  <c r="T268" i="2"/>
  <c r="BK276" i="2"/>
  <c r="J276" i="2"/>
  <c r="J114" i="2" s="1"/>
  <c r="P276" i="2"/>
  <c r="BK283" i="2"/>
  <c r="J283" i="2"/>
  <c r="J115" i="2"/>
  <c r="R283" i="2"/>
  <c r="T290" i="2"/>
  <c r="T293" i="2"/>
  <c r="T140" i="2"/>
  <c r="T153" i="2"/>
  <c r="R159" i="2"/>
  <c r="BK182" i="2"/>
  <c r="J182" i="2"/>
  <c r="J105" i="2"/>
  <c r="R182" i="2"/>
  <c r="R187" i="2"/>
  <c r="R201" i="2"/>
  <c r="P213" i="2"/>
  <c r="R217" i="2"/>
  <c r="P234" i="2"/>
  <c r="BK247" i="2"/>
  <c r="J247" i="2"/>
  <c r="J112" i="2" s="1"/>
  <c r="R247" i="2"/>
  <c r="R276" i="2"/>
  <c r="P283" i="2"/>
  <c r="P290" i="2"/>
  <c r="R293" i="2"/>
  <c r="BK338" i="2"/>
  <c r="J338" i="2"/>
  <c r="J119" i="2" s="1"/>
  <c r="P338" i="2"/>
  <c r="R140" i="2"/>
  <c r="BK153" i="2"/>
  <c r="J153" i="2"/>
  <c r="J99" i="2"/>
  <c r="T159" i="2"/>
  <c r="BK187" i="2"/>
  <c r="J187" i="2" s="1"/>
  <c r="J106" i="2" s="1"/>
  <c r="T187" i="2"/>
  <c r="T201" i="2"/>
  <c r="BK217" i="2"/>
  <c r="J217" i="2"/>
  <c r="J109" i="2"/>
  <c r="BK234" i="2"/>
  <c r="J234" i="2" s="1"/>
  <c r="J110" i="2" s="1"/>
  <c r="BK242" i="2"/>
  <c r="J242" i="2"/>
  <c r="J111" i="2"/>
  <c r="T242" i="2"/>
  <c r="T247" i="2"/>
  <c r="P268" i="2"/>
  <c r="R268" i="2"/>
  <c r="T283" i="2"/>
  <c r="R290" i="2"/>
  <c r="P293" i="2"/>
  <c r="P332" i="2"/>
  <c r="T332" i="2"/>
  <c r="R338" i="2"/>
  <c r="P140" i="2"/>
  <c r="P153" i="2"/>
  <c r="BK159" i="2"/>
  <c r="J159" i="2" s="1"/>
  <c r="J101" i="2" s="1"/>
  <c r="P182" i="2"/>
  <c r="P187" i="2"/>
  <c r="P201" i="2"/>
  <c r="T213" i="2"/>
  <c r="P217" i="2"/>
  <c r="T234" i="2"/>
  <c r="T276" i="2"/>
  <c r="BK290" i="2"/>
  <c r="J290" i="2"/>
  <c r="J116" i="2"/>
  <c r="BK293" i="2"/>
  <c r="J293" i="2"/>
  <c r="J117" i="2" s="1"/>
  <c r="BK332" i="2"/>
  <c r="J332" i="2" s="1"/>
  <c r="J118" i="2" s="1"/>
  <c r="R332" i="2"/>
  <c r="T338" i="2"/>
  <c r="BK157" i="2"/>
  <c r="J157" i="2"/>
  <c r="J100" i="2" s="1"/>
  <c r="BK177" i="2"/>
  <c r="J177" i="2" s="1"/>
  <c r="J102" i="2" s="1"/>
  <c r="BK179" i="2"/>
  <c r="J179" i="2"/>
  <c r="J103" i="2"/>
  <c r="BK151" i="2"/>
  <c r="J151" i="2" s="1"/>
  <c r="J98" i="2" s="1"/>
  <c r="E85" i="2"/>
  <c r="J89" i="2"/>
  <c r="J92" i="2"/>
  <c r="BE144" i="2"/>
  <c r="BE156" i="2"/>
  <c r="BE176" i="2"/>
  <c r="BE193" i="2"/>
  <c r="BE194" i="2"/>
  <c r="BE197" i="2"/>
  <c r="BE198" i="2"/>
  <c r="BE199" i="2"/>
  <c r="BE208" i="2"/>
  <c r="BE209" i="2"/>
  <c r="BE210" i="2"/>
  <c r="BE215" i="2"/>
  <c r="BE221" i="2"/>
  <c r="BE229" i="2"/>
  <c r="BE233" i="2"/>
  <c r="BE235" i="2"/>
  <c r="BE238" i="2"/>
  <c r="BE239" i="2"/>
  <c r="BE248" i="2"/>
  <c r="BE264" i="2"/>
  <c r="BE269" i="2"/>
  <c r="BE282" i="2"/>
  <c r="BE297" i="2"/>
  <c r="BE298" i="2"/>
  <c r="BE300" i="2"/>
  <c r="BE301" i="2"/>
  <c r="BE304" i="2"/>
  <c r="BE307" i="2"/>
  <c r="BE309" i="2"/>
  <c r="BE317" i="2"/>
  <c r="BE323" i="2"/>
  <c r="BE327" i="2"/>
  <c r="BE330" i="2"/>
  <c r="BE335" i="2"/>
  <c r="BE337" i="2"/>
  <c r="BE344" i="2"/>
  <c r="J91" i="2"/>
  <c r="F136" i="2"/>
  <c r="BE141" i="2"/>
  <c r="BE147" i="2"/>
  <c r="BE152" i="2"/>
  <c r="BE154" i="2"/>
  <c r="BE160" i="2"/>
  <c r="BE164" i="2"/>
  <c r="BE169" i="2"/>
  <c r="BE171" i="2"/>
  <c r="BE174" i="2"/>
  <c r="BE180" i="2"/>
  <c r="BE188" i="2"/>
  <c r="BE191" i="2"/>
  <c r="BE195" i="2"/>
  <c r="BE196" i="2"/>
  <c r="BE211" i="2"/>
  <c r="BE212" i="2"/>
  <c r="BE218" i="2"/>
  <c r="BE225" i="2"/>
  <c r="BE226" i="2"/>
  <c r="BE241" i="2"/>
  <c r="BE243" i="2"/>
  <c r="BE245" i="2"/>
  <c r="BE253" i="2"/>
  <c r="BE256" i="2"/>
  <c r="BE260" i="2"/>
  <c r="BE277" i="2"/>
  <c r="BE289" i="2"/>
  <c r="BE291" i="2"/>
  <c r="BE302" i="2"/>
  <c r="BE306" i="2"/>
  <c r="BE308" i="2"/>
  <c r="BE310" i="2"/>
  <c r="BE311" i="2"/>
  <c r="BE313" i="2"/>
  <c r="BE318" i="2"/>
  <c r="BE321" i="2"/>
  <c r="BE326" i="2"/>
  <c r="BE328" i="2"/>
  <c r="BE331" i="2"/>
  <c r="BE333" i="2"/>
  <c r="BE334" i="2"/>
  <c r="BE336" i="2"/>
  <c r="BE339" i="2"/>
  <c r="BE340" i="2"/>
  <c r="BE341" i="2"/>
  <c r="BE148" i="2"/>
  <c r="BE155" i="2"/>
  <c r="BE163" i="2"/>
  <c r="BE168" i="2"/>
  <c r="BE170" i="2"/>
  <c r="BE172" i="2"/>
  <c r="BE173" i="2"/>
  <c r="BE175" i="2"/>
  <c r="BE184" i="2"/>
  <c r="BE189" i="2"/>
  <c r="BE190" i="2"/>
  <c r="BE192" i="2"/>
  <c r="BE203" i="2"/>
  <c r="BE205" i="2"/>
  <c r="BE206" i="2"/>
  <c r="BE207" i="2"/>
  <c r="BE236" i="2"/>
  <c r="BE244" i="2"/>
  <c r="BE246" i="2"/>
  <c r="BE249" i="2"/>
  <c r="BE254" i="2"/>
  <c r="BE255" i="2"/>
  <c r="BE261" i="2"/>
  <c r="BE270" i="2"/>
  <c r="BE272" i="2"/>
  <c r="BE281" i="2"/>
  <c r="BE284" i="2"/>
  <c r="BE288" i="2"/>
  <c r="BE292" i="2"/>
  <c r="BE294" i="2"/>
  <c r="BE296" i="2"/>
  <c r="BE299" i="2"/>
  <c r="BE303" i="2"/>
  <c r="BE312" i="2"/>
  <c r="BE314" i="2"/>
  <c r="BE316" i="2"/>
  <c r="BE319" i="2"/>
  <c r="BE320" i="2"/>
  <c r="BE324" i="2"/>
  <c r="BE342" i="2"/>
  <c r="F91" i="2"/>
  <c r="BE158" i="2"/>
  <c r="BE167" i="2"/>
  <c r="BE178" i="2"/>
  <c r="BE183" i="2"/>
  <c r="BE185" i="2"/>
  <c r="BE186" i="2"/>
  <c r="BE200" i="2"/>
  <c r="BE202" i="2"/>
  <c r="BE204" i="2"/>
  <c r="BE214" i="2"/>
  <c r="BE216" i="2"/>
  <c r="BE232" i="2"/>
  <c r="BE237" i="2"/>
  <c r="BE240" i="2"/>
  <c r="BE252" i="2"/>
  <c r="BE259" i="2"/>
  <c r="BE267" i="2"/>
  <c r="BE271" i="2"/>
  <c r="BE275" i="2"/>
  <c r="BE278" i="2"/>
  <c r="BE295" i="2"/>
  <c r="BE305" i="2"/>
  <c r="BE315" i="2"/>
  <c r="BE322" i="2"/>
  <c r="BE329" i="2"/>
  <c r="BE343" i="2"/>
  <c r="F36" i="2"/>
  <c r="BC95" i="1" s="1"/>
  <c r="BC94" i="1" s="1"/>
  <c r="AY94" i="1" s="1"/>
  <c r="F37" i="2"/>
  <c r="BD95" i="1"/>
  <c r="BD94" i="1"/>
  <c r="W33" i="1" s="1"/>
  <c r="F35" i="2"/>
  <c r="BB95" i="1" s="1"/>
  <c r="BB94" i="1" s="1"/>
  <c r="AX94" i="1" s="1"/>
  <c r="F34" i="2"/>
  <c r="BA95" i="1"/>
  <c r="BA94" i="1"/>
  <c r="W30" i="1" s="1"/>
  <c r="J34" i="2"/>
  <c r="AW95" i="1" s="1"/>
  <c r="P139" i="2" l="1"/>
  <c r="AU95" i="1"/>
  <c r="T139" i="2"/>
  <c r="R139" i="2"/>
  <c r="BK139" i="2"/>
  <c r="J139" i="2" s="1"/>
  <c r="J30" i="2" s="1"/>
  <c r="AG95" i="1" s="1"/>
  <c r="AG94" i="1" s="1"/>
  <c r="AK26" i="1" s="1"/>
  <c r="AU94" i="1"/>
  <c r="W31" i="1"/>
  <c r="W32" i="1"/>
  <c r="J33" i="2"/>
  <c r="AV95" i="1" s="1"/>
  <c r="AT95" i="1" s="1"/>
  <c r="AW94" i="1"/>
  <c r="AK30" i="1" s="1"/>
  <c r="F33" i="2"/>
  <c r="AZ95" i="1" s="1"/>
  <c r="AZ94" i="1" s="1"/>
  <c r="W29" i="1" s="1"/>
  <c r="J96" i="2" l="1"/>
  <c r="J39" i="2"/>
  <c r="AN95" i="1"/>
  <c r="AV94" i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<sst xmlns="http://schemas.openxmlformats.org/spreadsheetml/2006/main" count="2940" uniqueCount="717">
  <si>
    <t>Export Komplet</t>
  </si>
  <si>
    <t/>
  </si>
  <si>
    <t>2.0</t>
  </si>
  <si>
    <t>ZAMOK</t>
  </si>
  <si>
    <t>False</t>
  </si>
  <si>
    <t>{b7e0da88-a33d-45d5-8b92-4b96ec858571}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</si>
  <si>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</si>
  <si>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</si>
  <si>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</si>
  <si>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</si>
  <si>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</si>
  <si>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</si>
  <si>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</si>
  <si>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</si>
  <si>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Mesto24029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</si>
  <si>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</si>
  <si>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</si>
  <si>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Vyhlídka - Rekonstrukce učebny chemie na biologicko-chemickou učebnu</t>
  </si>
  <si>
    <t>KSO:</t>
  </si>
  <si>
    <t>CC-CZ:</t>
  </si>
  <si>
    <t>Místo:</t>
  </si>
  <si>
    <t xml:space="preserve"> </t>
  </si>
  <si>
    <t>Datum:</t>
  </si>
  <si>
    <t>19. 8. 2024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</si>
  <si>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</si>
  <si>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</si>
  <si>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</si>
  <si>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</si>
  <si>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</si>
  <si>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</si>
  <si>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</si>
  <si>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</si>
  <si>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</si>
  <si>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</si>
  <si>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</si>
  <si>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</si>
  <si>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</si>
  <si>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</si>
  <si>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</si>
  <si>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</si>
  <si>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</si>
  <si>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</si>
  <si>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</si>
  <si>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</si>
  <si>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</si>
  <si>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</si>
  <si>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</si>
  <si>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</si>
  <si>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</si>
  <si>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</si>
  <si>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</si>
  <si>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</si>
  <si>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</si>
  <si>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</si>
  <si>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</si>
  <si>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</si>
  <si>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</si>
  <si>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</si>
  <si>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</si>
  <si>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</si>
  <si>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</si>
  <si>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</si>
  <si>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</si>
  <si>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</si>
  <si>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</si>
  <si>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</si>
  <si>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</si>
  <si>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</si>
  <si>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</si>
  <si>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</si>
  <si>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</si>
  <si>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</si>
  <si>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</si>
  <si>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</si>
  <si>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</si>
  <si>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</si>
  <si>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</si>
  <si>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</si>
  <si>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</si>
  <si>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Stavební část ,elektroinstalace</t>
  </si>
  <si>
    <t>STA</t>
  </si>
  <si>
    <t>1</t>
  </si>
  <si>
    <t>{21ae29a9-16a6-42f9-bec0-5f872d9ac101}</t>
  </si>
  <si>
    <t>2</t>
  </si>
  <si>
    <t>KRYCÍ LIST SOUPISU PRACÍ</t>
  </si>
  <si>
    <t>Objekt:</t>
  </si>
  <si>
    <t>001 - Stavební část ,elektroinstalace</t>
  </si>
  <si>
    <t>REKAPITULACE ČLENĚNÍ SOUPISU PRACÍ</t>
  </si>
  <si>
    <t>Kód dílu - Popis</t>
  </si>
  <si>
    <t>Cena celkem [CZK]</t>
  </si>
  <si>
    <t>Náklady ze soupisu prací</t>
  </si>
  <si>
    <t>-1</t>
  </si>
  <si>
    <t>61 - Úpravy povrchů vnitřní</t>
  </si>
  <si>
    <t>63 - Podlahy a podlahové konstrukce</t>
  </si>
  <si>
    <t>94 - Lešení a stavební výtahy</t>
  </si>
  <si>
    <t>95 - Dokončovací konstrukce na pozemních stavbách</t>
  </si>
  <si>
    <t>96 - Bourání konstrukcí</t>
  </si>
  <si>
    <t>97 - Přesuny suti a vybouraných hmot</t>
  </si>
  <si>
    <t>99 - Staveništní přesun hmot</t>
  </si>
  <si>
    <t>ON - Ostatní náklady</t>
  </si>
  <si>
    <t>721 - Vnitřní kanalizace</t>
  </si>
  <si>
    <t>722 - Vnitřní vodovod</t>
  </si>
  <si>
    <t>723 - Vnitřní plynovod</t>
  </si>
  <si>
    <t>725 - Zařizovací předměty</t>
  </si>
  <si>
    <t>762 - Konstrukce tesařské</t>
  </si>
  <si>
    <t>766 - Konstrukce truhlářské</t>
  </si>
  <si>
    <t>775 - Podlahy vlysové a parketové</t>
  </si>
  <si>
    <t>776 - Podlahy povlakové</t>
  </si>
  <si>
    <t>781 - Obklady keramické</t>
  </si>
  <si>
    <t>783 - Nátěry</t>
  </si>
  <si>
    <t>784 - Malby</t>
  </si>
  <si>
    <t>M65 - Elektroinstalace a veřejné osvětlení</t>
  </si>
  <si>
    <t>D1 - Elektromontáže</t>
  </si>
  <si>
    <t>D96 - Přesuny suti a vybouraných hmot</t>
  </si>
  <si>
    <t>VN - Vedlejší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</si>
  <si>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</si>
  <si>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</si>
  <si>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</si>
  <si>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</si>
  <si>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</si>
  <si>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</si>
  <si>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</si>
  <si>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</si>
  <si>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</si>
  <si>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</si>
  <si>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</si>
  <si>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</si>
  <si>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</si>
  <si>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61</t>
  </si>
  <si>
    <t>Úpravy povrchů vnitřní</t>
  </si>
  <si>
    <t>ROZPOCET</t>
  </si>
  <si>
    <t>K</t>
  </si>
  <si>
    <t>612315402</t>
  </si>
  <si>
    <t>Oprava vnitřní vápenné hrubé omítky tl do 20 mm stěn v rozsahu plochy přes 10 do 30 %</t>
  </si>
  <si>
    <t>m2</t>
  </si>
  <si>
    <t>CS ÚRS 2024 02</t>
  </si>
  <si>
    <t>4</t>
  </si>
  <si>
    <t>VV</t>
  </si>
  <si>
    <t>(11,87*2+6,575*2+0,23*2+0,7*2)*3,26-2,4*2,5*4</t>
  </si>
  <si>
    <t>Součet</t>
  </si>
  <si>
    <t>611315422</t>
  </si>
  <si>
    <t>Oprava vnitřní vápenné štukové omítky tl jádrové omítky do 20 mm a tl štuku do 3 mm stropů v rozsahu plochy přes 10 do 30 %</t>
  </si>
  <si>
    <t>11,87*6,575</t>
  </si>
  <si>
    <t>3</t>
  </si>
  <si>
    <t>612311131</t>
  </si>
  <si>
    <t>Vápenný štuk vnitřních stěn tloušťky do 3 mm</t>
  </si>
  <si>
    <t>6</t>
  </si>
  <si>
    <t>612315111</t>
  </si>
  <si>
    <t>Vápenná hladká omítka rýh ve stěnách š do 150 mm</t>
  </si>
  <si>
    <t>8</t>
  </si>
  <si>
    <t>120*0,15</t>
  </si>
  <si>
    <t>63</t>
  </si>
  <si>
    <t>Podlahy a podlahové konstrukce</t>
  </si>
  <si>
    <t>5</t>
  </si>
  <si>
    <t>631312141R00</t>
  </si>
  <si>
    <t>Doplnění rýh betonem v dosavadních mazaninách</t>
  </si>
  <si>
    <t>m3</t>
  </si>
  <si>
    <t>10</t>
  </si>
  <si>
    <t>94</t>
  </si>
  <si>
    <t>Lešení a stavební výtahy</t>
  </si>
  <si>
    <t>946941102RT1</t>
  </si>
  <si>
    <t>Montáž pojízdných Alu věží BOSS, 2,5 x 1,45 m pracovní výška 4,2 m</t>
  </si>
  <si>
    <t>sada</t>
  </si>
  <si>
    <t>7</t>
  </si>
  <si>
    <t>946941192RT1</t>
  </si>
  <si>
    <t>Nájemné pojízdných Alu věží BOSS, 2,5 x 1,45 m pracovní výška 4,2 m</t>
  </si>
  <si>
    <t>den</t>
  </si>
  <si>
    <t>14</t>
  </si>
  <si>
    <t>946941501R00</t>
  </si>
  <si>
    <t>Návoz a odvoz pojízného lešení</t>
  </si>
  <si>
    <t>kompl</t>
  </si>
  <si>
    <t>16</t>
  </si>
  <si>
    <t>95</t>
  </si>
  <si>
    <t>Dokončovací konstrukce na pozemních stavbách</t>
  </si>
  <si>
    <t>9</t>
  </si>
  <si>
    <t>952901111R00</t>
  </si>
  <si>
    <t>Vyčištění budov o výšce podlaží do 4 m</t>
  </si>
  <si>
    <t>18</t>
  </si>
  <si>
    <t>96</t>
  </si>
  <si>
    <t>Bourání konstrukcí</t>
  </si>
  <si>
    <t>974042543R00</t>
  </si>
  <si>
    <t>Vysekání rýh v podlaze betonové, 7x10 cm</t>
  </si>
  <si>
    <t>m</t>
  </si>
  <si>
    <t>20</t>
  </si>
  <si>
    <t>7,5*2+6,5</t>
  </si>
  <si>
    <t>11</t>
  </si>
  <si>
    <t>974042545R00</t>
  </si>
  <si>
    <t>Vysekání rýh v podlaze betonové, 7x20 cm</t>
  </si>
  <si>
    <t>22</t>
  </si>
  <si>
    <t>978013141R00</t>
  </si>
  <si>
    <t>Otlučení omítek vnitřních stěn v rozsahu do 30 % dle TZ 15%</t>
  </si>
  <si>
    <t>24</t>
  </si>
  <si>
    <t>13</t>
  </si>
  <si>
    <t>978059521R00</t>
  </si>
  <si>
    <t>Odsekání vnitřních obkladů stěn do 2 m2</t>
  </si>
  <si>
    <t>26</t>
  </si>
  <si>
    <t>960990001R</t>
  </si>
  <si>
    <t>Vystěhování pomůcek v prostorách učebny, BO01</t>
  </si>
  <si>
    <t>kpl</t>
  </si>
  <si>
    <t>28</t>
  </si>
  <si>
    <t>15</t>
  </si>
  <si>
    <t>960990002R</t>
  </si>
  <si>
    <t>Demontáž a likvidace stáv.lavic, katedry, techn.střed.soklu vč.techn.rozvodů a doplňků BO02</t>
  </si>
  <si>
    <t>30</t>
  </si>
  <si>
    <t>960990003</t>
  </si>
  <si>
    <t>Demontáž a likvidace stáv.garnýží BO03</t>
  </si>
  <si>
    <t>32</t>
  </si>
  <si>
    <t>17</t>
  </si>
  <si>
    <t>960990004</t>
  </si>
  <si>
    <t>Demontáž a přemístěná skříněk, skříňových sestav, plast.boxů z učebny BO10</t>
  </si>
  <si>
    <t>34</t>
  </si>
  <si>
    <t>960990005</t>
  </si>
  <si>
    <t>Demontáž a likvidace nástěnek, plakátů, poliček BO12</t>
  </si>
  <si>
    <t>36</t>
  </si>
  <si>
    <t>19</t>
  </si>
  <si>
    <t>960990006</t>
  </si>
  <si>
    <t>Demontáž a likvidace reproduktoru</t>
  </si>
  <si>
    <t>38</t>
  </si>
  <si>
    <t>960990008</t>
  </si>
  <si>
    <t>Demontáž a likvidace stáv.šk.tabule BO13</t>
  </si>
  <si>
    <t>40</t>
  </si>
  <si>
    <t>960990009</t>
  </si>
  <si>
    <t>Demontáž a přemístění stávajícího projektoru prom.tabule, BO11</t>
  </si>
  <si>
    <t>42</t>
  </si>
  <si>
    <t>968061125R00</t>
  </si>
  <si>
    <t>Vyvěšení dřevěných a plastových dveřních křídel pl. do 2 m2</t>
  </si>
  <si>
    <t>kus</t>
  </si>
  <si>
    <t>44</t>
  </si>
  <si>
    <t>97</t>
  </si>
  <si>
    <t>Přesuny suti a vybouraných hmot</t>
  </si>
  <si>
    <t>23</t>
  </si>
  <si>
    <t>974051315R00</t>
  </si>
  <si>
    <t>Frézování drážky do 50x50 mm, zdivo,cihel.tvárnice</t>
  </si>
  <si>
    <t>46</t>
  </si>
  <si>
    <t>99</t>
  </si>
  <si>
    <t>Staveništní přesun hmot</t>
  </si>
  <si>
    <t>998011009</t>
  </si>
  <si>
    <t>Přesun hmot pro budovy zděné s omezením mechanizace pro budovy v přes 6 do 12 m</t>
  </si>
  <si>
    <t>t</t>
  </si>
  <si>
    <t>48</t>
  </si>
  <si>
    <t>ON</t>
  </si>
  <si>
    <t>Ostatní náklady</t>
  </si>
  <si>
    <t>721</t>
  </si>
  <si>
    <t>Vnitřní kanalizace</t>
  </si>
  <si>
    <t>25</t>
  </si>
  <si>
    <t>721273180R00</t>
  </si>
  <si>
    <t>Ventil přivzdušňovací HL903</t>
  </si>
  <si>
    <t>50</t>
  </si>
  <si>
    <t>721176103R00</t>
  </si>
  <si>
    <t>Potrubí HT připojovací, D 50 x 1,8 mm</t>
  </si>
  <si>
    <t>52</t>
  </si>
  <si>
    <t>27</t>
  </si>
  <si>
    <t>721290111R00</t>
  </si>
  <si>
    <t>Zkouška těsnosti kanalizace vodou DN 125 mm</t>
  </si>
  <si>
    <t>54</t>
  </si>
  <si>
    <t>998721202R00</t>
  </si>
  <si>
    <t>Přesun hmot pro vnitřní kanalizaci, výšky do 12 m</t>
  </si>
  <si>
    <t>%</t>
  </si>
  <si>
    <t>56</t>
  </si>
  <si>
    <t>722</t>
  </si>
  <si>
    <t>Vnitřní vodovod</t>
  </si>
  <si>
    <t>29</t>
  </si>
  <si>
    <t>722178711R00</t>
  </si>
  <si>
    <t>Potrubí vícevrstvé vodovodní,Wavin Basalt Plus, polyfuzně svařené, D 20 x 2,8 mm</t>
  </si>
  <si>
    <t>58</t>
  </si>
  <si>
    <t>722178712R00</t>
  </si>
  <si>
    <t>Potrubí vícevrstvé vodovodní,Wavin Basalt Plus, polyfuzně svařené, D 25 x 3,5 mm</t>
  </si>
  <si>
    <t>60</t>
  </si>
  <si>
    <t>31</t>
  </si>
  <si>
    <t>722181232RT7</t>
  </si>
  <si>
    <t>Izolace návleková MIRELON PET tl. stěny 9 mm vnitřní průměr 22 mm</t>
  </si>
  <si>
    <t>62</t>
  </si>
  <si>
    <t>722181232RT9</t>
  </si>
  <si>
    <t>Izolace návleková MIRELON PET tl. stěny 9 mm vnitřní průměr 28 mm</t>
  </si>
  <si>
    <t>64</t>
  </si>
  <si>
    <t>33</t>
  </si>
  <si>
    <t>722181233RT7</t>
  </si>
  <si>
    <t>Izolace návleková MIRELON PET tl. stěny 13 mm vnitřní průměr 22 mm</t>
  </si>
  <si>
    <t>66</t>
  </si>
  <si>
    <t>722181234RT9</t>
  </si>
  <si>
    <t>Izolace návleková MIRELON PET tl. stěny 20 mm vnitřní průměr 28 mm</t>
  </si>
  <si>
    <t>68</t>
  </si>
  <si>
    <t>35</t>
  </si>
  <si>
    <t>722237163R00</t>
  </si>
  <si>
    <t>Kohout vodovodní, kulový, vnitřní-šroubení, GIACOMINI R259D, DN 20 mm x DN 20 mm</t>
  </si>
  <si>
    <t>70</t>
  </si>
  <si>
    <t>722235121VL1</t>
  </si>
  <si>
    <t>Kohout vodovodní, kulový, rohový, DN 15 mm</t>
  </si>
  <si>
    <t>72</t>
  </si>
  <si>
    <t>37</t>
  </si>
  <si>
    <t>722290234R00</t>
  </si>
  <si>
    <t>Proplach a dezinfekce vodovodního potrubí DN 80 mm</t>
  </si>
  <si>
    <t>74</t>
  </si>
  <si>
    <t>722280106R00</t>
  </si>
  <si>
    <t>Tlaková zkouška vodovodního potrubí DN 32 mm</t>
  </si>
  <si>
    <t>76</t>
  </si>
  <si>
    <t>39</t>
  </si>
  <si>
    <t>722130801R00</t>
  </si>
  <si>
    <t>Demontáž potrubí ocelových závitových, DN 25 mm</t>
  </si>
  <si>
    <t>78</t>
  </si>
  <si>
    <t>722220851R00</t>
  </si>
  <si>
    <t>Demontáž armatur s jedním závitem G 3/4"</t>
  </si>
  <si>
    <t>80</t>
  </si>
  <si>
    <t>41</t>
  </si>
  <si>
    <t>998722202R00</t>
  </si>
  <si>
    <t>Přesun hmot pro vnitřní vodovod, výšky do 12 m</t>
  </si>
  <si>
    <t>82</t>
  </si>
  <si>
    <t>723</t>
  </si>
  <si>
    <t>Vnitřní plynovod</t>
  </si>
  <si>
    <t>723120202R00</t>
  </si>
  <si>
    <t>Potrubí ocelové závitové černé svařované DN 15 mm</t>
  </si>
  <si>
    <t>84</t>
  </si>
  <si>
    <t>43</t>
  </si>
  <si>
    <t>723120204R00</t>
  </si>
  <si>
    <t>Potrubí ocelové závitové černé svařované DN 25 mm</t>
  </si>
  <si>
    <t>86</t>
  </si>
  <si>
    <t>723150366R00</t>
  </si>
  <si>
    <t>Potrubí ocelové černé svařované - chráničky D 44,5/2,6 mm</t>
  </si>
  <si>
    <t>88</t>
  </si>
  <si>
    <t>45</t>
  </si>
  <si>
    <t>723239102R00</t>
  </si>
  <si>
    <t>Montáž plynovodních armatur, 2 závity, G 3/4"</t>
  </si>
  <si>
    <t>90</t>
  </si>
  <si>
    <t>M</t>
  </si>
  <si>
    <t>40562962R1</t>
  </si>
  <si>
    <t>Ventil elektromagnetický přímo ovladatelný havarijní DN20</t>
  </si>
  <si>
    <t>-2065097687</t>
  </si>
  <si>
    <t>47</t>
  </si>
  <si>
    <t>3751010R1</t>
  </si>
  <si>
    <t>Detektor úniku plynu - dodávka + montáž</t>
  </si>
  <si>
    <t>1497261623</t>
  </si>
  <si>
    <t>723120805R00</t>
  </si>
  <si>
    <t>Demontáž potrubí svařovaného závitového DN 25 - 50 mm</t>
  </si>
  <si>
    <t>49</t>
  </si>
  <si>
    <t>723190907R00</t>
  </si>
  <si>
    <t>Odvzdušnění a napuštění plynového potrubí</t>
  </si>
  <si>
    <t>98</t>
  </si>
  <si>
    <t>723190909R00</t>
  </si>
  <si>
    <t>Zkouška tlaková  plynového potrubí</t>
  </si>
  <si>
    <t>100</t>
  </si>
  <si>
    <t>51</t>
  </si>
  <si>
    <t>723990001</t>
  </si>
  <si>
    <t>Výchozí revize plynu</t>
  </si>
  <si>
    <t>102</t>
  </si>
  <si>
    <t>998723202R00</t>
  </si>
  <si>
    <t>Přesun hmot pro vnitřní plynovod, výšky do 12 m</t>
  </si>
  <si>
    <t>104</t>
  </si>
  <si>
    <t>725</t>
  </si>
  <si>
    <t>Zařizovací předměty</t>
  </si>
  <si>
    <t>53</t>
  </si>
  <si>
    <t>725320828R00</t>
  </si>
  <si>
    <t>Demontáž dřezů dvojitých vč.skříňky</t>
  </si>
  <si>
    <t>soubor</t>
  </si>
  <si>
    <t>106</t>
  </si>
  <si>
    <t>725820801R00</t>
  </si>
  <si>
    <t>Demontáž baterie nástěnné do G 3/4"</t>
  </si>
  <si>
    <t>108</t>
  </si>
  <si>
    <t>55</t>
  </si>
  <si>
    <t>998725202R00</t>
  </si>
  <si>
    <t>Přesun hmot pro zařizovací předměty, výšky do 12 m</t>
  </si>
  <si>
    <t>110</t>
  </si>
  <si>
    <t>762</t>
  </si>
  <si>
    <t>Konstrukce tesařské</t>
  </si>
  <si>
    <t>762526110R00</t>
  </si>
  <si>
    <t>Položení polštářů pod podlahy rozteče do 65 cm</t>
  </si>
  <si>
    <t>112</t>
  </si>
  <si>
    <t>6*1,9</t>
  </si>
  <si>
    <t>57</t>
  </si>
  <si>
    <t>60515230R</t>
  </si>
  <si>
    <t>Hranol stavební SM do 140 x 140 mm, 5 - 6 m</t>
  </si>
  <si>
    <t>1621027226</t>
  </si>
  <si>
    <t>3*6*0,1*0,14*1,1</t>
  </si>
  <si>
    <t>5*0,525*3*0,1*0,14*1,1</t>
  </si>
  <si>
    <t>762512245R00</t>
  </si>
  <si>
    <t>Položení podlah pod PVC šroubováním a lepením</t>
  </si>
  <si>
    <t>116</t>
  </si>
  <si>
    <t>59</t>
  </si>
  <si>
    <t>762431225R00</t>
  </si>
  <si>
    <t>Montáž obložení stěn OSB deskami</t>
  </si>
  <si>
    <t>118</t>
  </si>
  <si>
    <t>(6+1,9*2)*0,19</t>
  </si>
  <si>
    <t>60725035R</t>
  </si>
  <si>
    <t>Deska dřevoštěpková OSB ECO 3 N tl. 22 mm</t>
  </si>
  <si>
    <t>-424026196</t>
  </si>
  <si>
    <t>(11,4*2+1,86*2)*1,1</t>
  </si>
  <si>
    <t>762595000R00</t>
  </si>
  <si>
    <t>Spojovací a ochranné prostředky k položení podlah</t>
  </si>
  <si>
    <t>122</t>
  </si>
  <si>
    <t>998762202R00</t>
  </si>
  <si>
    <t>Přesun hmot pro tesařské konstrukce, výšky do 12 m</t>
  </si>
  <si>
    <t>124</t>
  </si>
  <si>
    <t>766</t>
  </si>
  <si>
    <t>Konstrukce truhlářské</t>
  </si>
  <si>
    <t>766661112R00</t>
  </si>
  <si>
    <t>Montáž dveří do zárubně,otevíravých 1kř.do 0,8 m</t>
  </si>
  <si>
    <t>126</t>
  </si>
  <si>
    <t>61164205R</t>
  </si>
  <si>
    <t>Dveře vnitřní profilované plné VENECIA 10 1-křídlé 800 x 1970 mm dub</t>
  </si>
  <si>
    <t>-172953429</t>
  </si>
  <si>
    <t>65</t>
  </si>
  <si>
    <t>766661122R00</t>
  </si>
  <si>
    <t>Montáž dveří do zárubně,otevíravých 1kř.nad 0,8 m</t>
  </si>
  <si>
    <t>130</t>
  </si>
  <si>
    <t>61164207R</t>
  </si>
  <si>
    <t>Dveře vnitřní profilované plné VENECIA 10 1-křídlé 900 x 1970 mm dub</t>
  </si>
  <si>
    <t>-1703135781</t>
  </si>
  <si>
    <t>67</t>
  </si>
  <si>
    <t>766670021R00</t>
  </si>
  <si>
    <t>Montáž kliky a štítku</t>
  </si>
  <si>
    <t>134</t>
  </si>
  <si>
    <t>54914625R</t>
  </si>
  <si>
    <t>Dveřní kování KLASIK/S klíč Ti</t>
  </si>
  <si>
    <t>-1609516191</t>
  </si>
  <si>
    <t>69</t>
  </si>
  <si>
    <t>998766202R00</t>
  </si>
  <si>
    <t>Přesun hmot pro truhlářské konstr., výšky do 12 m</t>
  </si>
  <si>
    <t>140</t>
  </si>
  <si>
    <t>775</t>
  </si>
  <si>
    <t>Podlahy vlysové a parketové</t>
  </si>
  <si>
    <t>775542022R00</t>
  </si>
  <si>
    <t>Podložka Mirelon 3 mm pod lamelové podlahy</t>
  </si>
  <si>
    <t>142</t>
  </si>
  <si>
    <t>71</t>
  </si>
  <si>
    <t>775592002R00</t>
  </si>
  <si>
    <t>Broušení dřevěných podlah střední zr.36-40 stupeň katedry</t>
  </si>
  <si>
    <t>144</t>
  </si>
  <si>
    <t>775599130R00</t>
  </si>
  <si>
    <t>Celoplošné tmelení Fugenkittlösung stupeň katedry</t>
  </si>
  <si>
    <t>146</t>
  </si>
  <si>
    <t>73</t>
  </si>
  <si>
    <t>998775202R00</t>
  </si>
  <si>
    <t>Přesun hmot pro podlahy vlysové, výšky do 12 m</t>
  </si>
  <si>
    <t>148</t>
  </si>
  <si>
    <t>776</t>
  </si>
  <si>
    <t>Podlahy povlakové</t>
  </si>
  <si>
    <t>R3</t>
  </si>
  <si>
    <t>Osazení podlahového ner.instal.kanálku s krytem dl.1600mm, š.150mm, v.75mm kompletní dodávka s osazením vč.stav.úprav</t>
  </si>
  <si>
    <t>150</t>
  </si>
  <si>
    <t>75</t>
  </si>
  <si>
    <t>776101115R00</t>
  </si>
  <si>
    <t>Vyrovnání podkladů samonivelační hmotou tl.do 30mm</t>
  </si>
  <si>
    <t>152</t>
  </si>
  <si>
    <t>776101101R00</t>
  </si>
  <si>
    <t>Vysávání podlah prům.vysavačem pod povlak.podlahy</t>
  </si>
  <si>
    <t>154</t>
  </si>
  <si>
    <t>77</t>
  </si>
  <si>
    <t>776101121R00</t>
  </si>
  <si>
    <t>Provedení penetrace podkladu pod.povlak.podlahy</t>
  </si>
  <si>
    <t>156</t>
  </si>
  <si>
    <t>776521100RT1</t>
  </si>
  <si>
    <t>Lepení povlak.podlah z pásů PVC na Chemopren pouze položení - PVC ve specifikaci</t>
  </si>
  <si>
    <t>158</t>
  </si>
  <si>
    <t>79</t>
  </si>
  <si>
    <t>284123003R</t>
  </si>
  <si>
    <t>Podlahovina PVC  tl. 2,0 mm š. 2 m</t>
  </si>
  <si>
    <t>-1759052446</t>
  </si>
  <si>
    <t>776421100RU1</t>
  </si>
  <si>
    <t>Lepení podlahových soklíků z PVC a vinylu včetně dodávky soklíku PVC</t>
  </si>
  <si>
    <t>162</t>
  </si>
  <si>
    <t>81</t>
  </si>
  <si>
    <t>776981102R00</t>
  </si>
  <si>
    <t>Montáž přechod.podlah.lišty na hmož.,povlak.podlah</t>
  </si>
  <si>
    <t>164</t>
  </si>
  <si>
    <t>5537007213R</t>
  </si>
  <si>
    <t>Lišta přechodová vrtaná plochá Al bronz, š. 35 mm, l = 930 mm š 35 mm</t>
  </si>
  <si>
    <t>1877736491</t>
  </si>
  <si>
    <t>83</t>
  </si>
  <si>
    <t>776401800R00</t>
  </si>
  <si>
    <t>Demontáž soklíků nebo lišt, pryžových nebo z PVC</t>
  </si>
  <si>
    <t>168</t>
  </si>
  <si>
    <t>11,87*2+6,575*2+0,23*2+0,7*2</t>
  </si>
  <si>
    <t>776511810R00</t>
  </si>
  <si>
    <t>Odstranění PVC a koberců lepených bez podložky</t>
  </si>
  <si>
    <t>170</t>
  </si>
  <si>
    <t>85</t>
  </si>
  <si>
    <t>998776202R00</t>
  </si>
  <si>
    <t>Přesun hmot pro podlahy povlakové, výšky do 12 m</t>
  </si>
  <si>
    <t>172</t>
  </si>
  <si>
    <t>781</t>
  </si>
  <si>
    <t>Obklady keramické</t>
  </si>
  <si>
    <t>781101210R00</t>
  </si>
  <si>
    <t>Penetrace podkladu pod obklady</t>
  </si>
  <si>
    <t>174</t>
  </si>
  <si>
    <t>87</t>
  </si>
  <si>
    <t>781101141R00</t>
  </si>
  <si>
    <t>Hydroizolační stěrka jednovrstvá pod obklady</t>
  </si>
  <si>
    <t>176</t>
  </si>
  <si>
    <t>781475127R00</t>
  </si>
  <si>
    <t>Obklad vnitřní stěn keramický, do tmele,120x120 cm</t>
  </si>
  <si>
    <t>178</t>
  </si>
  <si>
    <t>89</t>
  </si>
  <si>
    <t>59761006R</t>
  </si>
  <si>
    <t>Dlaždice velkoformátová</t>
  </si>
  <si>
    <t>-1345265562</t>
  </si>
  <si>
    <t>3,8*1,2</t>
  </si>
  <si>
    <t>998781202R00</t>
  </si>
  <si>
    <t>Přesun hmot pro obklady keramické, výšky do 12 m</t>
  </si>
  <si>
    <t>182</t>
  </si>
  <si>
    <t>783</t>
  </si>
  <si>
    <t>Nátěry</t>
  </si>
  <si>
    <t>91</t>
  </si>
  <si>
    <t>783424140R00</t>
  </si>
  <si>
    <t>Nátěr syntetický potrubí do DN 50 mm  Z + 2x</t>
  </si>
  <si>
    <t>184</t>
  </si>
  <si>
    <t>92</t>
  </si>
  <si>
    <t>783201821R00</t>
  </si>
  <si>
    <t>Odstranění nátěrů z kovových konstrukcí opálením</t>
  </si>
  <si>
    <t>186</t>
  </si>
  <si>
    <t>(2*2+0,8+2*2+0,9)*0,25</t>
  </si>
  <si>
    <t>93</t>
  </si>
  <si>
    <t>783222931RT1</t>
  </si>
  <si>
    <t>Údržba, nátěr syntetický kov.konstr.Hostagrund 2x 2 v1 na železo S 2160</t>
  </si>
  <si>
    <t>188</t>
  </si>
  <si>
    <t>190</t>
  </si>
  <si>
    <t>784</t>
  </si>
  <si>
    <t>Malby</t>
  </si>
  <si>
    <t>784402801R00</t>
  </si>
  <si>
    <t>Odstranění malby oškrábáním v místnosti H do 3,8 m</t>
  </si>
  <si>
    <t>192</t>
  </si>
  <si>
    <t>784164112R00</t>
  </si>
  <si>
    <t>Malba latexová HET univerzál., bílá, bez penetr.2x</t>
  </si>
  <si>
    <t>194</t>
  </si>
  <si>
    <t>784161401R00</t>
  </si>
  <si>
    <t>Penetrace podkladu nátěrem HET, Klasik, 1 x</t>
  </si>
  <si>
    <t>196</t>
  </si>
  <si>
    <t>M65</t>
  </si>
  <si>
    <t>Elektroinstalace a veřejné osvětlení</t>
  </si>
  <si>
    <t>229880062VL1</t>
  </si>
  <si>
    <t>Demontáž zásuvek, vypínačů a dílč.části elektroinstalace</t>
  </si>
  <si>
    <t>330</t>
  </si>
  <si>
    <t>650710111R00</t>
  </si>
  <si>
    <t>Demontáž elektroinstalační lišty š. do 120 mm</t>
  </si>
  <si>
    <t>332</t>
  </si>
  <si>
    <t>D1</t>
  </si>
  <si>
    <t>Elektromontáže</t>
  </si>
  <si>
    <t>Pol1</t>
  </si>
  <si>
    <t>16/1N/B/003 Chránič s nadproud.ochr,Ir=250A,AC,1+N pól,char.B, Idn=0.03A, In=16A</t>
  </si>
  <si>
    <t>ks</t>
  </si>
  <si>
    <t>-1576237295</t>
  </si>
  <si>
    <t>101</t>
  </si>
  <si>
    <t>Pol10</t>
  </si>
  <si>
    <t>20X20 LIŠTA HRANATÁ</t>
  </si>
  <si>
    <t>1586932749</t>
  </si>
  <si>
    <t>Pol11</t>
  </si>
  <si>
    <t>Zásuvka jednonásobná (bezšroubové svorky), s ochranným kolíkem, s clonkami; řazení 2P+PE; d. b. bílá / ledová bílá</t>
  </si>
  <si>
    <t>-330820772</t>
  </si>
  <si>
    <t>103</t>
  </si>
  <si>
    <t>Pol12</t>
  </si>
  <si>
    <t>Zásuvka jednonásobná (bezšroubové svorky), s ochranným kolíkem, s clonkami, s ochranou před přepětím, optická signalizace poruchy; řazení 2P+PE; d. b. bílá / ledová bílá</t>
  </si>
  <si>
    <t>382300781</t>
  </si>
  <si>
    <t>Pol13</t>
  </si>
  <si>
    <t>Přístroj spínače jednopólového (bezšroubové svorky); řazení 1, 1So (do hořlavých podkladů B až F)</t>
  </si>
  <si>
    <t>-570066677</t>
  </si>
  <si>
    <t>105</t>
  </si>
  <si>
    <t>Pol14</t>
  </si>
  <si>
    <t>Kryt spínače kolébkového; b. bílá / ledová bílá</t>
  </si>
  <si>
    <t>-276143552</t>
  </si>
  <si>
    <t>Pol15</t>
  </si>
  <si>
    <t>Rámeček pro elektroinstalační přístroje, jednonásobný; b. bílá / ledová bílá</t>
  </si>
  <si>
    <t>-1901506159</t>
  </si>
  <si>
    <t>107</t>
  </si>
  <si>
    <t>Pol16</t>
  </si>
  <si>
    <t>Rámeček pro elektroinstalační přístroje, dvonásobný vodorovný; b. bílá / ledová bílá</t>
  </si>
  <si>
    <t>1150188024</t>
  </si>
  <si>
    <t>Pol17</t>
  </si>
  <si>
    <t>Rámeček pro elektroinstalační přístroje, třínásobný vodorovný; b. bílá / ledová bílá</t>
  </si>
  <si>
    <t>-942405036</t>
  </si>
  <si>
    <t>109</t>
  </si>
  <si>
    <t>Pol18</t>
  </si>
  <si>
    <t>67/2 KRABICE PŘÍSTROJOVÁ</t>
  </si>
  <si>
    <t>-146933663</t>
  </si>
  <si>
    <t>Pol19</t>
  </si>
  <si>
    <t>KRABICE LIŠTOVÁ</t>
  </si>
  <si>
    <t>626126594</t>
  </si>
  <si>
    <t>111</t>
  </si>
  <si>
    <t>Pol2</t>
  </si>
  <si>
    <t>Pomocný materiál a práce celkem</t>
  </si>
  <si>
    <t>-1499510525</t>
  </si>
  <si>
    <t>Pol20</t>
  </si>
  <si>
    <t>2x1-2,5mm2</t>
  </si>
  <si>
    <t>-1176580776</t>
  </si>
  <si>
    <t>113</t>
  </si>
  <si>
    <t>Pol21</t>
  </si>
  <si>
    <t>3x1-2,5mm2</t>
  </si>
  <si>
    <t>-844082887</t>
  </si>
  <si>
    <t>114</t>
  </si>
  <si>
    <t>Pol22</t>
  </si>
  <si>
    <t>Zemnicí svorka na potrubí</t>
  </si>
  <si>
    <t>-998839234</t>
  </si>
  <si>
    <t>115</t>
  </si>
  <si>
    <t>Pol23</t>
  </si>
  <si>
    <t>Cu pás.pro pásek uzemňovací Cu, 0.5m</t>
  </si>
  <si>
    <t>2083466721</t>
  </si>
  <si>
    <t>Pol24</t>
  </si>
  <si>
    <t>H07V-K 6 ZŽ, pevně</t>
  </si>
  <si>
    <t>499968934</t>
  </si>
  <si>
    <t>117</t>
  </si>
  <si>
    <t>Pol25</t>
  </si>
  <si>
    <t>Protip.průchod stěnou</t>
  </si>
  <si>
    <t>-1343158976</t>
  </si>
  <si>
    <t>Pol26</t>
  </si>
  <si>
    <t>Demontaz stavajiciho zarizeni</t>
  </si>
  <si>
    <t>hod</t>
  </si>
  <si>
    <t>-144892601</t>
  </si>
  <si>
    <t>119</t>
  </si>
  <si>
    <t>Pol27</t>
  </si>
  <si>
    <t>Priprava ke komplexni zkousce</t>
  </si>
  <si>
    <t>1226819675</t>
  </si>
  <si>
    <t>120</t>
  </si>
  <si>
    <t>Pol28</t>
  </si>
  <si>
    <t>Zkusebni provoz</t>
  </si>
  <si>
    <t>-122837816</t>
  </si>
  <si>
    <t>121</t>
  </si>
  <si>
    <t>Pol29</t>
  </si>
  <si>
    <t>Zabezpeceni pracoviste</t>
  </si>
  <si>
    <t>-1424844923</t>
  </si>
  <si>
    <t>Pol3</t>
  </si>
  <si>
    <t>Montaz</t>
  </si>
  <si>
    <t>1835095700</t>
  </si>
  <si>
    <t>123</t>
  </si>
  <si>
    <t>Pol30</t>
  </si>
  <si>
    <t>Montaz-nespecif.polozky</t>
  </si>
  <si>
    <t>271001417</t>
  </si>
  <si>
    <t>Pol31</t>
  </si>
  <si>
    <t>zapojovani a zkouskach</t>
  </si>
  <si>
    <t>199755397</t>
  </si>
  <si>
    <t>125</t>
  </si>
  <si>
    <t>Pol32</t>
  </si>
  <si>
    <t>S ostatnimi profesemi</t>
  </si>
  <si>
    <t>1671134018</t>
  </si>
  <si>
    <t>Pol33</t>
  </si>
  <si>
    <t>Revizni technik</t>
  </si>
  <si>
    <t>124246174</t>
  </si>
  <si>
    <t>127</t>
  </si>
  <si>
    <t>Pol34</t>
  </si>
  <si>
    <t>Spoluprace s reviz.technikem</t>
  </si>
  <si>
    <t>805628449</t>
  </si>
  <si>
    <t>128</t>
  </si>
  <si>
    <t>Pol35</t>
  </si>
  <si>
    <t>Dokumentace skutečného provedení</t>
  </si>
  <si>
    <t>-486695329</t>
  </si>
  <si>
    <t>129</t>
  </si>
  <si>
    <t>Pol36</t>
  </si>
  <si>
    <t>Podružný materiál</t>
  </si>
  <si>
    <t>487154286</t>
  </si>
  <si>
    <t>Pol37</t>
  </si>
  <si>
    <t>PPV</t>
  </si>
  <si>
    <t>144199446</t>
  </si>
  <si>
    <t>747,453*9 'Přepočtené koeficientem množství</t>
  </si>
  <si>
    <t>131</t>
  </si>
  <si>
    <t>Pol4</t>
  </si>
  <si>
    <t>CYKY-J 3x2.5 , pevně</t>
  </si>
  <si>
    <t>1951541301</t>
  </si>
  <si>
    <t>132</t>
  </si>
  <si>
    <t>Pol5</t>
  </si>
  <si>
    <t>5x4   mm2</t>
  </si>
  <si>
    <t>202973835</t>
  </si>
  <si>
    <t>133</t>
  </si>
  <si>
    <t>Pol6</t>
  </si>
  <si>
    <t>Do   2,5 mm2</t>
  </si>
  <si>
    <t>-1812260140</t>
  </si>
  <si>
    <t>Pol7</t>
  </si>
  <si>
    <t>D16 TRUBKA OHEBNÁ</t>
  </si>
  <si>
    <t>-701541348</t>
  </si>
  <si>
    <t>135</t>
  </si>
  <si>
    <t>Pol8</t>
  </si>
  <si>
    <t>D50 TRUBKA DVOUPLÁŠŤOVÁ</t>
  </si>
  <si>
    <t>1534571037</t>
  </si>
  <si>
    <t>136</t>
  </si>
  <si>
    <t>Pol9</t>
  </si>
  <si>
    <t>40X40 LIŠTA HRANATÁ</t>
  </si>
  <si>
    <t>-584509359</t>
  </si>
  <si>
    <t>D96</t>
  </si>
  <si>
    <t>137</t>
  </si>
  <si>
    <t>979011211R00</t>
  </si>
  <si>
    <t>Svislá doprava suti a vybour. hmot za 2.NP nošením</t>
  </si>
  <si>
    <t>336</t>
  </si>
  <si>
    <t>138</t>
  </si>
  <si>
    <t>979081111R00</t>
  </si>
  <si>
    <t>Odvoz suti a vybour. hmot na skládku do 1 km</t>
  </si>
  <si>
    <t>338</t>
  </si>
  <si>
    <t>139</t>
  </si>
  <si>
    <t>979081121R00</t>
  </si>
  <si>
    <t>Příplatek k odvozu za každý další 1 km</t>
  </si>
  <si>
    <t>340</t>
  </si>
  <si>
    <t>979087311R00</t>
  </si>
  <si>
    <t>Vodorovné přemístění suti nošením do 10 m</t>
  </si>
  <si>
    <t>342</t>
  </si>
  <si>
    <t>141</t>
  </si>
  <si>
    <t>979990107R00</t>
  </si>
  <si>
    <t>Poplatek za uložení suti - směs betonu, cihel, dřeva, skupina odpadu 170904</t>
  </si>
  <si>
    <t>344</t>
  </si>
  <si>
    <t>VN</t>
  </si>
  <si>
    <t>Vedlejší náklady</t>
  </si>
  <si>
    <t>004111020R</t>
  </si>
  <si>
    <t>Vypracování projektové dokumentace</t>
  </si>
  <si>
    <t>Soubor</t>
  </si>
  <si>
    <t>262144</t>
  </si>
  <si>
    <t>-282734023</t>
  </si>
  <si>
    <t>143</t>
  </si>
  <si>
    <t>004111021R</t>
  </si>
  <si>
    <t>Vypracování dílenské výrobní dokumentace</t>
  </si>
  <si>
    <t>1730733614</t>
  </si>
  <si>
    <t>005241010R</t>
  </si>
  <si>
    <t>422614202</t>
  </si>
  <si>
    <t>145</t>
  </si>
  <si>
    <t>005121 R</t>
  </si>
  <si>
    <t>Zařízení staveniště</t>
  </si>
  <si>
    <t>1024</t>
  </si>
  <si>
    <t>286951532</t>
  </si>
  <si>
    <t>005122 R</t>
  </si>
  <si>
    <t>Provozní vlivy</t>
  </si>
  <si>
    <t>-1986253095</t>
  </si>
  <si>
    <t>147</t>
  </si>
  <si>
    <t>005124010R</t>
  </si>
  <si>
    <t>Koordinační činnost</t>
  </si>
  <si>
    <t>1529618491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</si>
</sst>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27" t="s">
        <v>14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0"/>
      <c r="AL5" s="20"/>
      <c r="AM5" s="20"/>
      <c r="AN5" s="20"/>
      <c r="AO5" s="20"/>
      <c r="AP5" s="20"/>
      <c r="AQ5" s="20"/>
      <c r="AR5" s="18"/>
      <c r="BE5" s="224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29" t="s">
        <v>17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0"/>
      <c r="AL6" s="20"/>
      <c r="AM6" s="20"/>
      <c r="AN6" s="20"/>
      <c r="AO6" s="20"/>
      <c r="AP6" s="20"/>
      <c r="AQ6" s="20"/>
      <c r="AR6" s="18"/>
      <c r="BE6" s="225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25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25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25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25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25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25"/>
      <c r="BS12" s="15" t="s">
        <v>6</v>
      </c>
    </row>
    <row r="13" spans="1:74" s="1" customFormat="1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28</v>
      </c>
      <c r="AO13" s="20"/>
      <c r="AP13" s="20"/>
      <c r="AQ13" s="20"/>
      <c r="AR13" s="18"/>
      <c r="BE13" s="225"/>
      <c r="BS13" s="15" t="s">
        <v>6</v>
      </c>
    </row>
    <row r="14" spans="1:74" ht="12.75">
      <c r="B14" s="19"/>
      <c r="C14" s="20"/>
      <c r="D14" s="20"/>
      <c r="E14" s="230" t="s">
        <v>28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E14" s="225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25"/>
      <c r="BS15" s="15" t="s">
        <v>4</v>
      </c>
    </row>
    <row r="16" spans="1:74" s="1" customFormat="1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25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25"/>
      <c r="BS17" s="15" t="s">
        <v>30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25"/>
      <c r="BS18" s="15" t="s">
        <v>6</v>
      </c>
    </row>
    <row r="19" spans="1:71" s="1" customFormat="1" ht="12" customHeight="1">
      <c r="B19" s="19"/>
      <c r="C19" s="20"/>
      <c r="D19" s="27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25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25"/>
      <c r="BS20" s="15" t="s">
        <v>30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25"/>
    </row>
    <row r="22" spans="1:71" s="1" customFormat="1" ht="12" customHeight="1">
      <c r="B22" s="19"/>
      <c r="C22" s="20"/>
      <c r="D22" s="27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25"/>
    </row>
    <row r="23" spans="1:71" s="1" customFormat="1" ht="16.5" customHeight="1">
      <c r="B23" s="19"/>
      <c r="C23" s="20"/>
      <c r="D23" s="20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0"/>
      <c r="AP23" s="20"/>
      <c r="AQ23" s="20"/>
      <c r="AR23" s="18"/>
      <c r="BE23" s="225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25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25"/>
    </row>
    <row r="26" spans="1:71" s="2" customFormat="1" ht="25.9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3">
        <f>ROUND(AG94,2)</f>
        <v>0</v>
      </c>
      <c r="AL26" s="234"/>
      <c r="AM26" s="234"/>
      <c r="AN26" s="234"/>
      <c r="AO26" s="234"/>
      <c r="AP26" s="34"/>
      <c r="AQ26" s="34"/>
      <c r="AR26" s="37"/>
      <c r="BE26" s="225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25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35" t="s">
        <v>34</v>
      </c>
      <c r="M28" s="235"/>
      <c r="N28" s="235"/>
      <c r="O28" s="235"/>
      <c r="P28" s="235"/>
      <c r="Q28" s="34"/>
      <c r="R28" s="34"/>
      <c r="S28" s="34"/>
      <c r="T28" s="34"/>
      <c r="U28" s="34"/>
      <c r="V28" s="34"/>
      <c r="W28" s="235" t="s">
        <v>35</v>
      </c>
      <c r="X28" s="235"/>
      <c r="Y28" s="235"/>
      <c r="Z28" s="235"/>
      <c r="AA28" s="235"/>
      <c r="AB28" s="235"/>
      <c r="AC28" s="235"/>
      <c r="AD28" s="235"/>
      <c r="AE28" s="235"/>
      <c r="AF28" s="34"/>
      <c r="AG28" s="34"/>
      <c r="AH28" s="34"/>
      <c r="AI28" s="34"/>
      <c r="AJ28" s="34"/>
      <c r="AK28" s="235" t="s">
        <v>36</v>
      </c>
      <c r="AL28" s="235"/>
      <c r="AM28" s="235"/>
      <c r="AN28" s="235"/>
      <c r="AO28" s="235"/>
      <c r="AP28" s="34"/>
      <c r="AQ28" s="34"/>
      <c r="AR28" s="37"/>
      <c r="BE28" s="225"/>
    </row>
    <row r="29" spans="1:71" s="3" customFormat="1" ht="14.45" customHeight="1">
      <c r="B29" s="38"/>
      <c r="C29" s="39"/>
      <c r="D29" s="27" t="s">
        <v>37</v>
      </c>
      <c r="E29" s="39"/>
      <c r="F29" s="27" t="s">
        <v>38</v>
      </c>
      <c r="G29" s="39"/>
      <c r="H29" s="39"/>
      <c r="I29" s="39"/>
      <c r="J29" s="39"/>
      <c r="K29" s="39"/>
      <c r="L29" s="238">
        <v>0.21</v>
      </c>
      <c r="M29" s="237"/>
      <c r="N29" s="237"/>
      <c r="O29" s="237"/>
      <c r="P29" s="237"/>
      <c r="Q29" s="39"/>
      <c r="R29" s="39"/>
      <c r="S29" s="39"/>
      <c r="T29" s="39"/>
      <c r="U29" s="39"/>
      <c r="V29" s="39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F29" s="39"/>
      <c r="AG29" s="39"/>
      <c r="AH29" s="39"/>
      <c r="AI29" s="39"/>
      <c r="AJ29" s="39"/>
      <c r="AK29" s="236">
        <f>ROUND(AV94, 2)</f>
        <v>0</v>
      </c>
      <c r="AL29" s="237"/>
      <c r="AM29" s="237"/>
      <c r="AN29" s="237"/>
      <c r="AO29" s="237"/>
      <c r="AP29" s="39"/>
      <c r="AQ29" s="39"/>
      <c r="AR29" s="40"/>
      <c r="BE29" s="226"/>
    </row>
    <row r="30" spans="1:71" s="3" customFormat="1" ht="14.45" customHeight="1">
      <c r="B30" s="38"/>
      <c r="C30" s="39"/>
      <c r="D30" s="39"/>
      <c r="E30" s="39"/>
      <c r="F30" s="27" t="s">
        <v>39</v>
      </c>
      <c r="G30" s="39"/>
      <c r="H30" s="39"/>
      <c r="I30" s="39"/>
      <c r="J30" s="39"/>
      <c r="K30" s="39"/>
      <c r="L30" s="238">
        <v>0.12</v>
      </c>
      <c r="M30" s="237"/>
      <c r="N30" s="237"/>
      <c r="O30" s="237"/>
      <c r="P30" s="237"/>
      <c r="Q30" s="39"/>
      <c r="R30" s="39"/>
      <c r="S30" s="39"/>
      <c r="T30" s="39"/>
      <c r="U30" s="39"/>
      <c r="V30" s="39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F30" s="39"/>
      <c r="AG30" s="39"/>
      <c r="AH30" s="39"/>
      <c r="AI30" s="39"/>
      <c r="AJ30" s="39"/>
      <c r="AK30" s="236">
        <f>ROUND(AW94, 2)</f>
        <v>0</v>
      </c>
      <c r="AL30" s="237"/>
      <c r="AM30" s="237"/>
      <c r="AN30" s="237"/>
      <c r="AO30" s="237"/>
      <c r="AP30" s="39"/>
      <c r="AQ30" s="39"/>
      <c r="AR30" s="40"/>
      <c r="BE30" s="226"/>
    </row>
    <row r="31" spans="1:71" s="3" customFormat="1" ht="14.45" hidden="1" customHeight="1">
      <c r="B31" s="38"/>
      <c r="C31" s="39"/>
      <c r="D31" s="39"/>
      <c r="E31" s="39"/>
      <c r="F31" s="27" t="s">
        <v>40</v>
      </c>
      <c r="G31" s="39"/>
      <c r="H31" s="39"/>
      <c r="I31" s="39"/>
      <c r="J31" s="39"/>
      <c r="K31" s="39"/>
      <c r="L31" s="238">
        <v>0.21</v>
      </c>
      <c r="M31" s="237"/>
      <c r="N31" s="237"/>
      <c r="O31" s="237"/>
      <c r="P31" s="237"/>
      <c r="Q31" s="39"/>
      <c r="R31" s="39"/>
      <c r="S31" s="39"/>
      <c r="T31" s="39"/>
      <c r="U31" s="39"/>
      <c r="V31" s="39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F31" s="39"/>
      <c r="AG31" s="39"/>
      <c r="AH31" s="39"/>
      <c r="AI31" s="39"/>
      <c r="AJ31" s="39"/>
      <c r="AK31" s="236">
        <v>0</v>
      </c>
      <c r="AL31" s="237"/>
      <c r="AM31" s="237"/>
      <c r="AN31" s="237"/>
      <c r="AO31" s="237"/>
      <c r="AP31" s="39"/>
      <c r="AQ31" s="39"/>
      <c r="AR31" s="40"/>
      <c r="BE31" s="226"/>
    </row>
    <row r="32" spans="1:71" s="3" customFormat="1" ht="14.45" hidden="1" customHeight="1">
      <c r="B32" s="38"/>
      <c r="C32" s="39"/>
      <c r="D32" s="39"/>
      <c r="E32" s="39"/>
      <c r="F32" s="27" t="s">
        <v>41</v>
      </c>
      <c r="G32" s="39"/>
      <c r="H32" s="39"/>
      <c r="I32" s="39"/>
      <c r="J32" s="39"/>
      <c r="K32" s="39"/>
      <c r="L32" s="238">
        <v>0.12</v>
      </c>
      <c r="M32" s="237"/>
      <c r="N32" s="237"/>
      <c r="O32" s="237"/>
      <c r="P32" s="237"/>
      <c r="Q32" s="39"/>
      <c r="R32" s="39"/>
      <c r="S32" s="39"/>
      <c r="T32" s="39"/>
      <c r="U32" s="39"/>
      <c r="V32" s="39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F32" s="39"/>
      <c r="AG32" s="39"/>
      <c r="AH32" s="39"/>
      <c r="AI32" s="39"/>
      <c r="AJ32" s="39"/>
      <c r="AK32" s="236">
        <v>0</v>
      </c>
      <c r="AL32" s="237"/>
      <c r="AM32" s="237"/>
      <c r="AN32" s="237"/>
      <c r="AO32" s="237"/>
      <c r="AP32" s="39"/>
      <c r="AQ32" s="39"/>
      <c r="AR32" s="40"/>
      <c r="BE32" s="226"/>
    </row>
    <row r="33" spans="1:57" s="3" customFormat="1" ht="14.45" hidden="1" customHeight="1">
      <c r="B33" s="38"/>
      <c r="C33" s="39"/>
      <c r="D33" s="39"/>
      <c r="E33" s="39"/>
      <c r="F33" s="27" t="s">
        <v>42</v>
      </c>
      <c r="G33" s="39"/>
      <c r="H33" s="39"/>
      <c r="I33" s="39"/>
      <c r="J33" s="39"/>
      <c r="K33" s="39"/>
      <c r="L33" s="238">
        <v>0</v>
      </c>
      <c r="M33" s="237"/>
      <c r="N33" s="237"/>
      <c r="O33" s="237"/>
      <c r="P33" s="237"/>
      <c r="Q33" s="39"/>
      <c r="R33" s="39"/>
      <c r="S33" s="39"/>
      <c r="T33" s="39"/>
      <c r="U33" s="39"/>
      <c r="V33" s="39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F33" s="39"/>
      <c r="AG33" s="39"/>
      <c r="AH33" s="39"/>
      <c r="AI33" s="39"/>
      <c r="AJ33" s="39"/>
      <c r="AK33" s="236">
        <v>0</v>
      </c>
      <c r="AL33" s="237"/>
      <c r="AM33" s="237"/>
      <c r="AN33" s="237"/>
      <c r="AO33" s="237"/>
      <c r="AP33" s="39"/>
      <c r="AQ33" s="39"/>
      <c r="AR33" s="40"/>
      <c r="BE33" s="226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25"/>
    </row>
    <row r="35" spans="1:57" s="2" customFormat="1" ht="25.9" customHeight="1">
      <c r="A35" s="32"/>
      <c r="B35" s="33"/>
      <c r="C35" s="41"/>
      <c r="D35" s="42" t="s">
        <v>43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44</v>
      </c>
      <c r="U35" s="43"/>
      <c r="V35" s="43"/>
      <c r="W35" s="43"/>
      <c r="X35" s="239" t="s">
        <v>45</v>
      </c>
      <c r="Y35" s="240"/>
      <c r="Z35" s="240"/>
      <c r="AA35" s="240"/>
      <c r="AB35" s="240"/>
      <c r="AC35" s="43"/>
      <c r="AD35" s="43"/>
      <c r="AE35" s="43"/>
      <c r="AF35" s="43"/>
      <c r="AG35" s="43"/>
      <c r="AH35" s="43"/>
      <c r="AI35" s="43"/>
      <c r="AJ35" s="43"/>
      <c r="AK35" s="241">
        <f>SUM(AK26:AK33)</f>
        <v>0</v>
      </c>
      <c r="AL35" s="240"/>
      <c r="AM35" s="240"/>
      <c r="AN35" s="240"/>
      <c r="AO35" s="242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47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48</v>
      </c>
      <c r="AI60" s="36"/>
      <c r="AJ60" s="36"/>
      <c r="AK60" s="36"/>
      <c r="AL60" s="36"/>
      <c r="AM60" s="50" t="s">
        <v>49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50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51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48</v>
      </c>
      <c r="AI75" s="36"/>
      <c r="AJ75" s="36"/>
      <c r="AK75" s="36"/>
      <c r="AL75" s="36"/>
      <c r="AM75" s="50" t="s">
        <v>49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Mesto24029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43" t="str">
        <f>K6</f>
        <v>ZŠ Vyhlídka - Rekonstrukce učebny chemie na biologicko-chemickou učebnu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61"/>
      <c r="AL85" s="61"/>
      <c r="AM85" s="61"/>
      <c r="AN85" s="61"/>
      <c r="AO85" s="61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45" t="str">
        <f>IF(AN8= "","",AN8)</f>
        <v>19. 8. 2024</v>
      </c>
      <c r="AN87" s="245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29</v>
      </c>
      <c r="AJ89" s="34"/>
      <c r="AK89" s="34"/>
      <c r="AL89" s="34"/>
      <c r="AM89" s="246" t="str">
        <f>IF(E17="","",E17)</f>
        <v xml:space="preserve"> </v>
      </c>
      <c r="AN89" s="247"/>
      <c r="AO89" s="247"/>
      <c r="AP89" s="247"/>
      <c r="AQ89" s="34"/>
      <c r="AR89" s="37"/>
      <c r="AS89" s="248" t="s">
        <v>53</v>
      </c>
      <c r="AT89" s="249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27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31</v>
      </c>
      <c r="AJ90" s="34"/>
      <c r="AK90" s="34"/>
      <c r="AL90" s="34"/>
      <c r="AM90" s="246" t="str">
        <f>IF(E20="","",E20)</f>
        <v xml:space="preserve"> </v>
      </c>
      <c r="AN90" s="247"/>
      <c r="AO90" s="247"/>
      <c r="AP90" s="247"/>
      <c r="AQ90" s="34"/>
      <c r="AR90" s="37"/>
      <c r="AS90" s="250"/>
      <c r="AT90" s="251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2"/>
      <c r="AT91" s="253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54" t="s">
        <v>54</v>
      </c>
      <c r="D92" s="255"/>
      <c r="E92" s="255"/>
      <c r="F92" s="255"/>
      <c r="G92" s="255"/>
      <c r="H92" s="71"/>
      <c r="I92" s="256" t="s">
        <v>55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7" t="s">
        <v>56</v>
      </c>
      <c r="AH92" s="255"/>
      <c r="AI92" s="255"/>
      <c r="AJ92" s="255"/>
      <c r="AK92" s="255"/>
      <c r="AL92" s="255"/>
      <c r="AM92" s="255"/>
      <c r="AN92" s="256" t="s">
        <v>57</v>
      </c>
      <c r="AO92" s="255"/>
      <c r="AP92" s="258"/>
      <c r="AQ92" s="72" t="s">
        <v>58</v>
      </c>
      <c r="AR92" s="37"/>
      <c r="AS92" s="73" t="s">
        <v>59</v>
      </c>
      <c r="AT92" s="74" t="s">
        <v>60</v>
      </c>
      <c r="AU92" s="74" t="s">
        <v>61</v>
      </c>
      <c r="AV92" s="74" t="s">
        <v>62</v>
      </c>
      <c r="AW92" s="74" t="s">
        <v>63</v>
      </c>
      <c r="AX92" s="74" t="s">
        <v>64</v>
      </c>
      <c r="AY92" s="74" t="s">
        <v>65</v>
      </c>
      <c r="AZ92" s="74" t="s">
        <v>66</v>
      </c>
      <c r="BA92" s="74" t="s">
        <v>67</v>
      </c>
      <c r="BB92" s="74" t="s">
        <v>68</v>
      </c>
      <c r="BC92" s="74" t="s">
        <v>69</v>
      </c>
      <c r="BD92" s="75" t="s">
        <v>70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71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2">
        <f>ROUND(AG95,2)</f>
        <v>0</v>
      </c>
      <c r="AH94" s="262"/>
      <c r="AI94" s="262"/>
      <c r="AJ94" s="262"/>
      <c r="AK94" s="262"/>
      <c r="AL94" s="262"/>
      <c r="AM94" s="262"/>
      <c r="AN94" s="263">
        <f>SUM(AG94,AT94)</f>
        <v>0</v>
      </c>
      <c r="AO94" s="263"/>
      <c r="AP94" s="263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72</v>
      </c>
      <c r="BT94" s="89" t="s">
        <v>73</v>
      </c>
      <c r="BU94" s="90" t="s">
        <v>74</v>
      </c>
      <c r="BV94" s="89" t="s">
        <v>75</v>
      </c>
      <c r="BW94" s="89" t="s">
        <v>5</v>
      </c>
      <c r="BX94" s="89" t="s">
        <v>76</v>
      </c>
      <c r="CL94" s="89" t="s">
        <v>1</v>
      </c>
    </row>
    <row r="95" spans="1:91" s="7" customFormat="1" ht="16.5" customHeight="1">
      <c r="A95" s="91" t="s">
        <v>77</v>
      </c>
      <c r="B95" s="92"/>
      <c r="C95" s="93"/>
      <c r="D95" s="261" t="s">
        <v>78</v>
      </c>
      <c r="E95" s="261"/>
      <c r="F95" s="261"/>
      <c r="G95" s="261"/>
      <c r="H95" s="261"/>
      <c r="I95" s="94"/>
      <c r="J95" s="261" t="s">
        <v>79</v>
      </c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59">
        <f>'001 - Stavební část ,elek...'!J30</f>
        <v>0</v>
      </c>
      <c r="AH95" s="260"/>
      <c r="AI95" s="260"/>
      <c r="AJ95" s="260"/>
      <c r="AK95" s="260"/>
      <c r="AL95" s="260"/>
      <c r="AM95" s="260"/>
      <c r="AN95" s="259">
        <f>SUM(AG95,AT95)</f>
        <v>0</v>
      </c>
      <c r="AO95" s="260"/>
      <c r="AP95" s="260"/>
      <c r="AQ95" s="95" t="s">
        <v>80</v>
      </c>
      <c r="AR95" s="96"/>
      <c r="AS95" s="97">
        <v>0</v>
      </c>
      <c r="AT95" s="98">
        <f>ROUND(SUM(AV95:AW95),2)</f>
        <v>0</v>
      </c>
      <c r="AU95" s="99">
        <f>'001 - Stavební část ,elek...'!P139</f>
        <v>0</v>
      </c>
      <c r="AV95" s="98">
        <f>'001 - Stavební část ,elek...'!J33</f>
        <v>0</v>
      </c>
      <c r="AW95" s="98">
        <f>'001 - Stavební část ,elek...'!J34</f>
        <v>0</v>
      </c>
      <c r="AX95" s="98">
        <f>'001 - Stavební část ,elek...'!J35</f>
        <v>0</v>
      </c>
      <c r="AY95" s="98">
        <f>'001 - Stavební část ,elek...'!J36</f>
        <v>0</v>
      </c>
      <c r="AZ95" s="98">
        <f>'001 - Stavební část ,elek...'!F33</f>
        <v>0</v>
      </c>
      <c r="BA95" s="98">
        <f>'001 - Stavební část ,elek...'!F34</f>
        <v>0</v>
      </c>
      <c r="BB95" s="98">
        <f>'001 - Stavební část ,elek...'!F35</f>
        <v>0</v>
      </c>
      <c r="BC95" s="98">
        <f>'001 - Stavební část ,elek...'!F36</f>
        <v>0</v>
      </c>
      <c r="BD95" s="100">
        <f>'001 - Stavební část ,elek...'!F37</f>
        <v>0</v>
      </c>
      <c r="BT95" s="101" t="s">
        <v>81</v>
      </c>
      <c r="BV95" s="101" t="s">
        <v>75</v>
      </c>
      <c r="BW95" s="101" t="s">
        <v>82</v>
      </c>
      <c r="BX95" s="101" t="s">
        <v>5</v>
      </c>
      <c r="CL95" s="101" t="s">
        <v>1</v>
      </c>
      <c r="CM95" s="101" t="s">
        <v>83</v>
      </c>
    </row>
    <row r="96" spans="1:91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fhwRqLrWBxz0Z/BXzb76YNqcx95TYMJe0mepN6tY48kpfWaco56+J7et5gAA/ySVlcFJTCypEeeXmtezBOApuQ==" saltValue="WLseHyPur+sTZk10de1xV4ajtjQX9ly2gk+vAZpjyNO3fDTRIpZBWK7vNxRP088kwky3X+5+O0t9KpmUCRSgC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Stavební část ,elek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5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8"/>
      <c r="AT3" s="15" t="s">
        <v>83</v>
      </c>
    </row>
    <row r="4" spans="1:46" s="1" customFormat="1" ht="24.95" customHeight="1">
      <c r="B4" s="18"/>
      <c r="D4" s="104" t="s">
        <v>84</v>
      </c>
      <c r="L4" s="18"/>
      <c r="M4" s="105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6" t="s">
        <v>16</v>
      </c>
      <c r="L6" s="18"/>
    </row>
    <row r="7" spans="1:46" s="1" customFormat="1" ht="26.25" customHeight="1">
      <c r="B7" s="18"/>
      <c r="E7" s="265" t="str">
        <f>'Rekapitulace stavby'!K6</f>
        <v>ZŠ Vyhlídka - Rekonstrukce učebny chemie na biologicko-chemickou učebnu</v>
      </c>
      <c r="F7" s="266"/>
      <c r="G7" s="266"/>
      <c r="H7" s="266"/>
      <c r="L7" s="18"/>
    </row>
    <row r="8" spans="1:46" s="2" customFormat="1" ht="12" customHeight="1">
      <c r="A8" s="32"/>
      <c r="B8" s="37"/>
      <c r="C8" s="32"/>
      <c r="D8" s="106" t="s">
        <v>85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67" t="s">
        <v>86</v>
      </c>
      <c r="F9" s="268"/>
      <c r="G9" s="268"/>
      <c r="H9" s="268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6" t="s">
        <v>18</v>
      </c>
      <c r="E11" s="32"/>
      <c r="F11" s="107" t="s">
        <v>1</v>
      </c>
      <c r="G11" s="32"/>
      <c r="H11" s="32"/>
      <c r="I11" s="106" t="s">
        <v>19</v>
      </c>
      <c r="J11" s="107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6" t="s">
        <v>20</v>
      </c>
      <c r="E12" s="32"/>
      <c r="F12" s="107" t="s">
        <v>21</v>
      </c>
      <c r="G12" s="32"/>
      <c r="H12" s="32"/>
      <c r="I12" s="106" t="s">
        <v>22</v>
      </c>
      <c r="J12" s="108" t="str">
        <f>'Rekapitulace stavby'!AN8</f>
        <v>19. 8. 2024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6" t="s">
        <v>24</v>
      </c>
      <c r="E14" s="32"/>
      <c r="F14" s="32"/>
      <c r="G14" s="32"/>
      <c r="H14" s="32"/>
      <c r="I14" s="106" t="s">
        <v>25</v>
      </c>
      <c r="J14" s="107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7" t="str">
        <f>IF('Rekapitulace stavby'!E11="","",'Rekapitulace stavby'!E11)</f>
        <v xml:space="preserve"> </v>
      </c>
      <c r="F15" s="32"/>
      <c r="G15" s="32"/>
      <c r="H15" s="32"/>
      <c r="I15" s="106" t="s">
        <v>26</v>
      </c>
      <c r="J15" s="107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6" t="s">
        <v>27</v>
      </c>
      <c r="E17" s="32"/>
      <c r="F17" s="32"/>
      <c r="G17" s="32"/>
      <c r="H17" s="32"/>
      <c r="I17" s="106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69" t="str">
        <f>'Rekapitulace stavby'!E14</f>
        <v>Vyplň údaj</v>
      </c>
      <c r="F18" s="270"/>
      <c r="G18" s="270"/>
      <c r="H18" s="270"/>
      <c r="I18" s="106" t="s">
        <v>26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6" t="s">
        <v>29</v>
      </c>
      <c r="E20" s="32"/>
      <c r="F20" s="32"/>
      <c r="G20" s="32"/>
      <c r="H20" s="32"/>
      <c r="I20" s="106" t="s">
        <v>25</v>
      </c>
      <c r="J20" s="107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7" t="str">
        <f>IF('Rekapitulace stavby'!E17="","",'Rekapitulace stavby'!E17)</f>
        <v xml:space="preserve"> </v>
      </c>
      <c r="F21" s="32"/>
      <c r="G21" s="32"/>
      <c r="H21" s="32"/>
      <c r="I21" s="106" t="s">
        <v>26</v>
      </c>
      <c r="J21" s="107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6" t="s">
        <v>31</v>
      </c>
      <c r="E23" s="32"/>
      <c r="F23" s="32"/>
      <c r="G23" s="32"/>
      <c r="H23" s="32"/>
      <c r="I23" s="106" t="s">
        <v>25</v>
      </c>
      <c r="J23" s="107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7" t="str">
        <f>IF('Rekapitulace stavby'!E20="","",'Rekapitulace stavby'!E20)</f>
        <v xml:space="preserve"> </v>
      </c>
      <c r="F24" s="32"/>
      <c r="G24" s="32"/>
      <c r="H24" s="32"/>
      <c r="I24" s="106" t="s">
        <v>26</v>
      </c>
      <c r="J24" s="107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6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9"/>
      <c r="B27" s="110"/>
      <c r="C27" s="109"/>
      <c r="D27" s="109"/>
      <c r="E27" s="271" t="s">
        <v>1</v>
      </c>
      <c r="F27" s="271"/>
      <c r="G27" s="271"/>
      <c r="H27" s="27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3" t="s">
        <v>33</v>
      </c>
      <c r="E30" s="32"/>
      <c r="F30" s="32"/>
      <c r="G30" s="32"/>
      <c r="H30" s="32"/>
      <c r="I30" s="32"/>
      <c r="J30" s="114">
        <f>ROUND(J139,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2"/>
      <c r="E31" s="112"/>
      <c r="F31" s="112"/>
      <c r="G31" s="112"/>
      <c r="H31" s="112"/>
      <c r="I31" s="112"/>
      <c r="J31" s="112"/>
      <c r="K31" s="11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5" t="s">
        <v>35</v>
      </c>
      <c r="G32" s="32"/>
      <c r="H32" s="32"/>
      <c r="I32" s="115" t="s">
        <v>34</v>
      </c>
      <c r="J32" s="115" t="s">
        <v>36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6" t="s">
        <v>37</v>
      </c>
      <c r="E33" s="106" t="s">
        <v>38</v>
      </c>
      <c r="F33" s="117">
        <f>ROUND((SUM(BE139:BE344)),  2)</f>
        <v>0</v>
      </c>
      <c r="G33" s="32"/>
      <c r="H33" s="32"/>
      <c r="I33" s="118">
        <v>0.21</v>
      </c>
      <c r="J33" s="117">
        <f>ROUND(((SUM(BE139:BE344))*I33),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6" t="s">
        <v>39</v>
      </c>
      <c r="F34" s="117">
        <f>ROUND((SUM(BF139:BF344)),  2)</f>
        <v>0</v>
      </c>
      <c r="G34" s="32"/>
      <c r="H34" s="32"/>
      <c r="I34" s="118">
        <v>0.12</v>
      </c>
      <c r="J34" s="117">
        <f>ROUND(((SUM(BF139:BF344))*I34),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6" t="s">
        <v>40</v>
      </c>
      <c r="F35" s="117">
        <f>ROUND((SUM(BG139:BG344)),  2)</f>
        <v>0</v>
      </c>
      <c r="G35" s="32"/>
      <c r="H35" s="32"/>
      <c r="I35" s="118">
        <v>0.21</v>
      </c>
      <c r="J35" s="117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6" t="s">
        <v>41</v>
      </c>
      <c r="F36" s="117">
        <f>ROUND((SUM(BH139:BH344)),  2)</f>
        <v>0</v>
      </c>
      <c r="G36" s="32"/>
      <c r="H36" s="32"/>
      <c r="I36" s="118">
        <v>0.12</v>
      </c>
      <c r="J36" s="117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6" t="s">
        <v>42</v>
      </c>
      <c r="F37" s="117">
        <f>ROUND((SUM(BI139:BI344)),  2)</f>
        <v>0</v>
      </c>
      <c r="G37" s="32"/>
      <c r="H37" s="32"/>
      <c r="I37" s="118">
        <v>0</v>
      </c>
      <c r="J37" s="11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9"/>
      <c r="D39" s="120" t="s">
        <v>43</v>
      </c>
      <c r="E39" s="121"/>
      <c r="F39" s="121"/>
      <c r="G39" s="122" t="s">
        <v>44</v>
      </c>
      <c r="H39" s="123" t="s">
        <v>45</v>
      </c>
      <c r="I39" s="121"/>
      <c r="J39" s="124">
        <f>SUM(J30:J37)</f>
        <v>0</v>
      </c>
      <c r="K39" s="125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26" t="s">
        <v>46</v>
      </c>
      <c r="E50" s="127"/>
      <c r="F50" s="127"/>
      <c r="G50" s="126" t="s">
        <v>47</v>
      </c>
      <c r="H50" s="127"/>
      <c r="I50" s="127"/>
      <c r="J50" s="127"/>
      <c r="K50" s="12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28" t="s">
        <v>48</v>
      </c>
      <c r="E61" s="129"/>
      <c r="F61" s="130" t="s">
        <v>49</v>
      </c>
      <c r="G61" s="128" t="s">
        <v>48</v>
      </c>
      <c r="H61" s="129"/>
      <c r="I61" s="129"/>
      <c r="J61" s="131" t="s">
        <v>49</v>
      </c>
      <c r="K61" s="12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26" t="s">
        <v>50</v>
      </c>
      <c r="E65" s="132"/>
      <c r="F65" s="132"/>
      <c r="G65" s="126" t="s">
        <v>51</v>
      </c>
      <c r="H65" s="132"/>
      <c r="I65" s="132"/>
      <c r="J65" s="132"/>
      <c r="K65" s="13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28" t="s">
        <v>48</v>
      </c>
      <c r="E76" s="129"/>
      <c r="F76" s="130" t="s">
        <v>49</v>
      </c>
      <c r="G76" s="128" t="s">
        <v>48</v>
      </c>
      <c r="H76" s="129"/>
      <c r="I76" s="129"/>
      <c r="J76" s="131" t="s">
        <v>49</v>
      </c>
      <c r="K76" s="12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87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72" t="str">
        <f>E7</f>
        <v>ZŠ Vyhlídka - Rekonstrukce učebny chemie na biologicko-chemickou učebnu</v>
      </c>
      <c r="F85" s="273"/>
      <c r="G85" s="273"/>
      <c r="H85" s="273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85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3" t="str">
        <f>E9</f>
        <v>001 - Stavební část ,elektroinstalace</v>
      </c>
      <c r="F87" s="274"/>
      <c r="G87" s="274"/>
      <c r="H87" s="274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 t="str">
        <f>IF(J12="","",J12)</f>
        <v>19. 8. 2024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29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37" t="s">
        <v>88</v>
      </c>
      <c r="D94" s="138"/>
      <c r="E94" s="138"/>
      <c r="F94" s="138"/>
      <c r="G94" s="138"/>
      <c r="H94" s="138"/>
      <c r="I94" s="138"/>
      <c r="J94" s="139" t="s">
        <v>89</v>
      </c>
      <c r="K94" s="138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0" t="s">
        <v>90</v>
      </c>
      <c r="D96" s="34"/>
      <c r="E96" s="34"/>
      <c r="F96" s="34"/>
      <c r="G96" s="34"/>
      <c r="H96" s="34"/>
      <c r="I96" s="34"/>
      <c r="J96" s="82">
        <f>J139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91</v>
      </c>
    </row>
    <row r="97" spans="2:12" s="9" customFormat="1" ht="24.95" customHeight="1">
      <c r="B97" s="141"/>
      <c r="C97" s="142"/>
      <c r="D97" s="143" t="s">
        <v>92</v>
      </c>
      <c r="E97" s="144"/>
      <c r="F97" s="144"/>
      <c r="G97" s="144"/>
      <c r="H97" s="144"/>
      <c r="I97" s="144"/>
      <c r="J97" s="145">
        <f>J140</f>
        <v>0</v>
      </c>
      <c r="K97" s="142"/>
      <c r="L97" s="146"/>
    </row>
    <row r="98" spans="2:12" s="9" customFormat="1" ht="24.95" customHeight="1">
      <c r="B98" s="141"/>
      <c r="C98" s="142"/>
      <c r="D98" s="143" t="s">
        <v>93</v>
      </c>
      <c r="E98" s="144"/>
      <c r="F98" s="144"/>
      <c r="G98" s="144"/>
      <c r="H98" s="144"/>
      <c r="I98" s="144"/>
      <c r="J98" s="145">
        <f>J151</f>
        <v>0</v>
      </c>
      <c r="K98" s="142"/>
      <c r="L98" s="146"/>
    </row>
    <row r="99" spans="2:12" s="9" customFormat="1" ht="24.95" customHeight="1">
      <c r="B99" s="141"/>
      <c r="C99" s="142"/>
      <c r="D99" s="143" t="s">
        <v>94</v>
      </c>
      <c r="E99" s="144"/>
      <c r="F99" s="144"/>
      <c r="G99" s="144"/>
      <c r="H99" s="144"/>
      <c r="I99" s="144"/>
      <c r="J99" s="145">
        <f>J153</f>
        <v>0</v>
      </c>
      <c r="K99" s="142"/>
      <c r="L99" s="146"/>
    </row>
    <row r="100" spans="2:12" s="9" customFormat="1" ht="24.95" customHeight="1">
      <c r="B100" s="141"/>
      <c r="C100" s="142"/>
      <c r="D100" s="143" t="s">
        <v>95</v>
      </c>
      <c r="E100" s="144"/>
      <c r="F100" s="144"/>
      <c r="G100" s="144"/>
      <c r="H100" s="144"/>
      <c r="I100" s="144"/>
      <c r="J100" s="145">
        <f>J157</f>
        <v>0</v>
      </c>
      <c r="K100" s="142"/>
      <c r="L100" s="146"/>
    </row>
    <row r="101" spans="2:12" s="9" customFormat="1" ht="24.95" customHeight="1">
      <c r="B101" s="141"/>
      <c r="C101" s="142"/>
      <c r="D101" s="143" t="s">
        <v>96</v>
      </c>
      <c r="E101" s="144"/>
      <c r="F101" s="144"/>
      <c r="G101" s="144"/>
      <c r="H101" s="144"/>
      <c r="I101" s="144"/>
      <c r="J101" s="145">
        <f>J159</f>
        <v>0</v>
      </c>
      <c r="K101" s="142"/>
      <c r="L101" s="146"/>
    </row>
    <row r="102" spans="2:12" s="9" customFormat="1" ht="24.95" customHeight="1">
      <c r="B102" s="141"/>
      <c r="C102" s="142"/>
      <c r="D102" s="143" t="s">
        <v>97</v>
      </c>
      <c r="E102" s="144"/>
      <c r="F102" s="144"/>
      <c r="G102" s="144"/>
      <c r="H102" s="144"/>
      <c r="I102" s="144"/>
      <c r="J102" s="145">
        <f>J177</f>
        <v>0</v>
      </c>
      <c r="K102" s="142"/>
      <c r="L102" s="146"/>
    </row>
    <row r="103" spans="2:12" s="9" customFormat="1" ht="24.95" customHeight="1">
      <c r="B103" s="141"/>
      <c r="C103" s="142"/>
      <c r="D103" s="143" t="s">
        <v>98</v>
      </c>
      <c r="E103" s="144"/>
      <c r="F103" s="144"/>
      <c r="G103" s="144"/>
      <c r="H103" s="144"/>
      <c r="I103" s="144"/>
      <c r="J103" s="145">
        <f>J179</f>
        <v>0</v>
      </c>
      <c r="K103" s="142"/>
      <c r="L103" s="146"/>
    </row>
    <row r="104" spans="2:12" s="9" customFormat="1" ht="24.95" customHeight="1">
      <c r="B104" s="141"/>
      <c r="C104" s="142"/>
      <c r="D104" s="143" t="s">
        <v>99</v>
      </c>
      <c r="E104" s="144"/>
      <c r="F104" s="144"/>
      <c r="G104" s="144"/>
      <c r="H104" s="144"/>
      <c r="I104" s="144"/>
      <c r="J104" s="145">
        <f>J181</f>
        <v>0</v>
      </c>
      <c r="K104" s="142"/>
      <c r="L104" s="146"/>
    </row>
    <row r="105" spans="2:12" s="9" customFormat="1" ht="24.95" customHeight="1">
      <c r="B105" s="141"/>
      <c r="C105" s="142"/>
      <c r="D105" s="143" t="s">
        <v>100</v>
      </c>
      <c r="E105" s="144"/>
      <c r="F105" s="144"/>
      <c r="G105" s="144"/>
      <c r="H105" s="144"/>
      <c r="I105" s="144"/>
      <c r="J105" s="145">
        <f>J182</f>
        <v>0</v>
      </c>
      <c r="K105" s="142"/>
      <c r="L105" s="146"/>
    </row>
    <row r="106" spans="2:12" s="9" customFormat="1" ht="24.95" customHeight="1">
      <c r="B106" s="141"/>
      <c r="C106" s="142"/>
      <c r="D106" s="143" t="s">
        <v>101</v>
      </c>
      <c r="E106" s="144"/>
      <c r="F106" s="144"/>
      <c r="G106" s="144"/>
      <c r="H106" s="144"/>
      <c r="I106" s="144"/>
      <c r="J106" s="145">
        <f>J187</f>
        <v>0</v>
      </c>
      <c r="K106" s="142"/>
      <c r="L106" s="146"/>
    </row>
    <row r="107" spans="2:12" s="9" customFormat="1" ht="24.95" customHeight="1">
      <c r="B107" s="141"/>
      <c r="C107" s="142"/>
      <c r="D107" s="143" t="s">
        <v>102</v>
      </c>
      <c r="E107" s="144"/>
      <c r="F107" s="144"/>
      <c r="G107" s="144"/>
      <c r="H107" s="144"/>
      <c r="I107" s="144"/>
      <c r="J107" s="145">
        <f>J201</f>
        <v>0</v>
      </c>
      <c r="K107" s="142"/>
      <c r="L107" s="146"/>
    </row>
    <row r="108" spans="2:12" s="9" customFormat="1" ht="24.95" customHeight="1">
      <c r="B108" s="141"/>
      <c r="C108" s="142"/>
      <c r="D108" s="143" t="s">
        <v>103</v>
      </c>
      <c r="E108" s="144"/>
      <c r="F108" s="144"/>
      <c r="G108" s="144"/>
      <c r="H108" s="144"/>
      <c r="I108" s="144"/>
      <c r="J108" s="145">
        <f>J213</f>
        <v>0</v>
      </c>
      <c r="K108" s="142"/>
      <c r="L108" s="146"/>
    </row>
    <row r="109" spans="2:12" s="9" customFormat="1" ht="24.95" customHeight="1">
      <c r="B109" s="141"/>
      <c r="C109" s="142"/>
      <c r="D109" s="143" t="s">
        <v>104</v>
      </c>
      <c r="E109" s="144"/>
      <c r="F109" s="144"/>
      <c r="G109" s="144"/>
      <c r="H109" s="144"/>
      <c r="I109" s="144"/>
      <c r="J109" s="145">
        <f>J217</f>
        <v>0</v>
      </c>
      <c r="K109" s="142"/>
      <c r="L109" s="146"/>
    </row>
    <row r="110" spans="2:12" s="9" customFormat="1" ht="24.95" customHeight="1">
      <c r="B110" s="141"/>
      <c r="C110" s="142"/>
      <c r="D110" s="143" t="s">
        <v>105</v>
      </c>
      <c r="E110" s="144"/>
      <c r="F110" s="144"/>
      <c r="G110" s="144"/>
      <c r="H110" s="144"/>
      <c r="I110" s="144"/>
      <c r="J110" s="145">
        <f>J234</f>
        <v>0</v>
      </c>
      <c r="K110" s="142"/>
      <c r="L110" s="146"/>
    </row>
    <row r="111" spans="2:12" s="9" customFormat="1" ht="24.95" customHeight="1">
      <c r="B111" s="141"/>
      <c r="C111" s="142"/>
      <c r="D111" s="143" t="s">
        <v>106</v>
      </c>
      <c r="E111" s="144"/>
      <c r="F111" s="144"/>
      <c r="G111" s="144"/>
      <c r="H111" s="144"/>
      <c r="I111" s="144"/>
      <c r="J111" s="145">
        <f>J242</f>
        <v>0</v>
      </c>
      <c r="K111" s="142"/>
      <c r="L111" s="146"/>
    </row>
    <row r="112" spans="2:12" s="9" customFormat="1" ht="24.95" customHeight="1">
      <c r="B112" s="141"/>
      <c r="C112" s="142"/>
      <c r="D112" s="143" t="s">
        <v>107</v>
      </c>
      <c r="E112" s="144"/>
      <c r="F112" s="144"/>
      <c r="G112" s="144"/>
      <c r="H112" s="144"/>
      <c r="I112" s="144"/>
      <c r="J112" s="145">
        <f>J247</f>
        <v>0</v>
      </c>
      <c r="K112" s="142"/>
      <c r="L112" s="146"/>
    </row>
    <row r="113" spans="1:31" s="9" customFormat="1" ht="24.95" customHeight="1">
      <c r="B113" s="141"/>
      <c r="C113" s="142"/>
      <c r="D113" s="143" t="s">
        <v>108</v>
      </c>
      <c r="E113" s="144"/>
      <c r="F113" s="144"/>
      <c r="G113" s="144"/>
      <c r="H113" s="144"/>
      <c r="I113" s="144"/>
      <c r="J113" s="145">
        <f>J268</f>
        <v>0</v>
      </c>
      <c r="K113" s="142"/>
      <c r="L113" s="146"/>
    </row>
    <row r="114" spans="1:31" s="9" customFormat="1" ht="24.95" customHeight="1">
      <c r="B114" s="141"/>
      <c r="C114" s="142"/>
      <c r="D114" s="143" t="s">
        <v>109</v>
      </c>
      <c r="E114" s="144"/>
      <c r="F114" s="144"/>
      <c r="G114" s="144"/>
      <c r="H114" s="144"/>
      <c r="I114" s="144"/>
      <c r="J114" s="145">
        <f>J276</f>
        <v>0</v>
      </c>
      <c r="K114" s="142"/>
      <c r="L114" s="146"/>
    </row>
    <row r="115" spans="1:31" s="9" customFormat="1" ht="24.95" customHeight="1">
      <c r="B115" s="141"/>
      <c r="C115" s="142"/>
      <c r="D115" s="143" t="s">
        <v>110</v>
      </c>
      <c r="E115" s="144"/>
      <c r="F115" s="144"/>
      <c r="G115" s="144"/>
      <c r="H115" s="144"/>
      <c r="I115" s="144"/>
      <c r="J115" s="145">
        <f>J283</f>
        <v>0</v>
      </c>
      <c r="K115" s="142"/>
      <c r="L115" s="146"/>
    </row>
    <row r="116" spans="1:31" s="9" customFormat="1" ht="24.95" customHeight="1">
      <c r="B116" s="141"/>
      <c r="C116" s="142"/>
      <c r="D116" s="143" t="s">
        <v>111</v>
      </c>
      <c r="E116" s="144"/>
      <c r="F116" s="144"/>
      <c r="G116" s="144"/>
      <c r="H116" s="144"/>
      <c r="I116" s="144"/>
      <c r="J116" s="145">
        <f>J290</f>
        <v>0</v>
      </c>
      <c r="K116" s="142"/>
      <c r="L116" s="146"/>
    </row>
    <row r="117" spans="1:31" s="9" customFormat="1" ht="24.95" customHeight="1">
      <c r="B117" s="141"/>
      <c r="C117" s="142"/>
      <c r="D117" s="143" t="s">
        <v>112</v>
      </c>
      <c r="E117" s="144"/>
      <c r="F117" s="144"/>
      <c r="G117" s="144"/>
      <c r="H117" s="144"/>
      <c r="I117" s="144"/>
      <c r="J117" s="145">
        <f>J293</f>
        <v>0</v>
      </c>
      <c r="K117" s="142"/>
      <c r="L117" s="146"/>
    </row>
    <row r="118" spans="1:31" s="9" customFormat="1" ht="24.95" customHeight="1">
      <c r="B118" s="141"/>
      <c r="C118" s="142"/>
      <c r="D118" s="143" t="s">
        <v>113</v>
      </c>
      <c r="E118" s="144"/>
      <c r="F118" s="144"/>
      <c r="G118" s="144"/>
      <c r="H118" s="144"/>
      <c r="I118" s="144"/>
      <c r="J118" s="145">
        <f>J332</f>
        <v>0</v>
      </c>
      <c r="K118" s="142"/>
      <c r="L118" s="146"/>
    </row>
    <row r="119" spans="1:31" s="9" customFormat="1" ht="24.95" customHeight="1">
      <c r="B119" s="141"/>
      <c r="C119" s="142"/>
      <c r="D119" s="143" t="s">
        <v>114</v>
      </c>
      <c r="E119" s="144"/>
      <c r="F119" s="144"/>
      <c r="G119" s="144"/>
      <c r="H119" s="144"/>
      <c r="I119" s="144"/>
      <c r="J119" s="145">
        <f>J338</f>
        <v>0</v>
      </c>
      <c r="K119" s="142"/>
      <c r="L119" s="146"/>
    </row>
    <row r="120" spans="1:31" s="2" customFormat="1" ht="21.7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5" customHeight="1">
      <c r="A121" s="32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5" spans="1:31" s="2" customFormat="1" ht="6.95" customHeight="1">
      <c r="A125" s="32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24.95" customHeight="1">
      <c r="A126" s="32"/>
      <c r="B126" s="33"/>
      <c r="C126" s="21" t="s">
        <v>115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16</v>
      </c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26.25" customHeight="1">
      <c r="A129" s="32"/>
      <c r="B129" s="33"/>
      <c r="C129" s="34"/>
      <c r="D129" s="34"/>
      <c r="E129" s="272" t="str">
        <f>E7</f>
        <v>ZŠ Vyhlídka - Rekonstrukce učebny chemie na biologicko-chemickou učebnu</v>
      </c>
      <c r="F129" s="273"/>
      <c r="G129" s="273"/>
      <c r="H129" s="273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85</v>
      </c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4"/>
      <c r="D131" s="34"/>
      <c r="E131" s="243" t="str">
        <f>E9</f>
        <v>001 - Stavební část ,elektroinstalace</v>
      </c>
      <c r="F131" s="274"/>
      <c r="G131" s="274"/>
      <c r="H131" s="27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2" customHeight="1">
      <c r="A133" s="32"/>
      <c r="B133" s="33"/>
      <c r="C133" s="27" t="s">
        <v>20</v>
      </c>
      <c r="D133" s="34"/>
      <c r="E133" s="34"/>
      <c r="F133" s="25" t="str">
        <f>F12</f>
        <v xml:space="preserve"> </v>
      </c>
      <c r="G133" s="34"/>
      <c r="H133" s="34"/>
      <c r="I133" s="27" t="s">
        <v>22</v>
      </c>
      <c r="J133" s="64" t="str">
        <f>IF(J12="","",J12)</f>
        <v>19. 8. 2024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5.2" customHeight="1">
      <c r="A135" s="32"/>
      <c r="B135" s="33"/>
      <c r="C135" s="27" t="s">
        <v>24</v>
      </c>
      <c r="D135" s="34"/>
      <c r="E135" s="34"/>
      <c r="F135" s="25" t="str">
        <f>E15</f>
        <v xml:space="preserve"> </v>
      </c>
      <c r="G135" s="34"/>
      <c r="H135" s="34"/>
      <c r="I135" s="27" t="s">
        <v>29</v>
      </c>
      <c r="J135" s="30" t="str">
        <f>E21</f>
        <v xml:space="preserve"> </v>
      </c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15.2" customHeight="1">
      <c r="A136" s="32"/>
      <c r="B136" s="33"/>
      <c r="C136" s="27" t="s">
        <v>27</v>
      </c>
      <c r="D136" s="34"/>
      <c r="E136" s="34"/>
      <c r="F136" s="25" t="str">
        <f>IF(E18="","",E18)</f>
        <v>Vyplň údaj</v>
      </c>
      <c r="G136" s="34"/>
      <c r="H136" s="34"/>
      <c r="I136" s="27" t="s">
        <v>31</v>
      </c>
      <c r="J136" s="30" t="str">
        <f>E24</f>
        <v xml:space="preserve"> </v>
      </c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0.35" customHeight="1">
      <c r="A137" s="32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49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10" customFormat="1" ht="29.25" customHeight="1">
      <c r="A138" s="147"/>
      <c r="B138" s="148"/>
      <c r="C138" s="149" t="s">
        <v>116</v>
      </c>
      <c r="D138" s="150" t="s">
        <v>58</v>
      </c>
      <c r="E138" s="150" t="s">
        <v>54</v>
      </c>
      <c r="F138" s="150" t="s">
        <v>55</v>
      </c>
      <c r="G138" s="150" t="s">
        <v>117</v>
      </c>
      <c r="H138" s="150" t="s">
        <v>118</v>
      </c>
      <c r="I138" s="150" t="s">
        <v>119</v>
      </c>
      <c r="J138" s="150" t="s">
        <v>89</v>
      </c>
      <c r="K138" s="151" t="s">
        <v>120</v>
      </c>
      <c r="L138" s="152"/>
      <c r="M138" s="73" t="s">
        <v>1</v>
      </c>
      <c r="N138" s="74" t="s">
        <v>37</v>
      </c>
      <c r="O138" s="74" t="s">
        <v>121</v>
      </c>
      <c r="P138" s="74" t="s">
        <v>122</v>
      </c>
      <c r="Q138" s="74" t="s">
        <v>123</v>
      </c>
      <c r="R138" s="74" t="s">
        <v>124</v>
      </c>
      <c r="S138" s="74" t="s">
        <v>125</v>
      </c>
      <c r="T138" s="75" t="s">
        <v>126</v>
      </c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</row>
    <row r="139" spans="1:65" s="2" customFormat="1" ht="22.9" customHeight="1">
      <c r="A139" s="32"/>
      <c r="B139" s="33"/>
      <c r="C139" s="80" t="s">
        <v>127</v>
      </c>
      <c r="D139" s="34"/>
      <c r="E139" s="34"/>
      <c r="F139" s="34"/>
      <c r="G139" s="34"/>
      <c r="H139" s="34"/>
      <c r="I139" s="34"/>
      <c r="J139" s="153">
        <f>BK139</f>
        <v>0</v>
      </c>
      <c r="K139" s="34"/>
      <c r="L139" s="37"/>
      <c r="M139" s="76"/>
      <c r="N139" s="154"/>
      <c r="O139" s="77"/>
      <c r="P139" s="155">
        <f>P140+P151+P153+P157+P159+P177+P179+P181+P182+P187+P201+P213+P217+P234+P242+P247+P268+P276+P283+P290+P293+P332+P338</f>
        <v>0</v>
      </c>
      <c r="Q139" s="77"/>
      <c r="R139" s="155">
        <f>R140+R151+R153+R157+R159+R177+R179+R181+R182+R187+R201+R213+R217+R234+R242+R247+R268+R276+R283+R290+R293+R332+R338</f>
        <v>4.0577854999999996</v>
      </c>
      <c r="S139" s="77"/>
      <c r="T139" s="156">
        <f>T140+T151+T153+T157+T159+T177+T179+T181+T182+T187+T201+T213+T217+T234+T242+T247+T268+T276+T283+T290+T293+T332+T338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5" t="s">
        <v>72</v>
      </c>
      <c r="AU139" s="15" t="s">
        <v>91</v>
      </c>
      <c r="BK139" s="157">
        <f>BK140+BK151+BK153+BK157+BK159+BK177+BK179+BK181+BK182+BK187+BK201+BK213+BK217+BK234+BK242+BK247+BK268+BK276+BK283+BK290+BK293+BK332+BK338</f>
        <v>0</v>
      </c>
    </row>
    <row r="140" spans="1:65" s="11" customFormat="1" ht="25.9" customHeight="1">
      <c r="B140" s="158"/>
      <c r="C140" s="159"/>
      <c r="D140" s="160" t="s">
        <v>72</v>
      </c>
      <c r="E140" s="161" t="s">
        <v>128</v>
      </c>
      <c r="F140" s="161" t="s">
        <v>129</v>
      </c>
      <c r="G140" s="159"/>
      <c r="H140" s="159"/>
      <c r="I140" s="162"/>
      <c r="J140" s="163">
        <f>BK140</f>
        <v>0</v>
      </c>
      <c r="K140" s="159"/>
      <c r="L140" s="164"/>
      <c r="M140" s="165"/>
      <c r="N140" s="166"/>
      <c r="O140" s="166"/>
      <c r="P140" s="167">
        <f>SUM(P141:P150)</f>
        <v>0</v>
      </c>
      <c r="Q140" s="166"/>
      <c r="R140" s="167">
        <f>SUM(R141:R150)</f>
        <v>4.0577854999999996</v>
      </c>
      <c r="S140" s="166"/>
      <c r="T140" s="168">
        <f>SUM(T141:T150)</f>
        <v>0</v>
      </c>
      <c r="AR140" s="169" t="s">
        <v>81</v>
      </c>
      <c r="AT140" s="170" t="s">
        <v>72</v>
      </c>
      <c r="AU140" s="170" t="s">
        <v>73</v>
      </c>
      <c r="AY140" s="169" t="s">
        <v>130</v>
      </c>
      <c r="BK140" s="171">
        <f>SUM(BK141:BK150)</f>
        <v>0</v>
      </c>
    </row>
    <row r="141" spans="1:65" s="2" customFormat="1" ht="24.2" customHeight="1">
      <c r="A141" s="32"/>
      <c r="B141" s="33"/>
      <c r="C141" s="172" t="s">
        <v>81</v>
      </c>
      <c r="D141" s="172" t="s">
        <v>131</v>
      </c>
      <c r="E141" s="173" t="s">
        <v>132</v>
      </c>
      <c r="F141" s="174" t="s">
        <v>133</v>
      </c>
      <c r="G141" s="175" t="s">
        <v>134</v>
      </c>
      <c r="H141" s="176">
        <v>102.325</v>
      </c>
      <c r="I141" s="177"/>
      <c r="J141" s="178">
        <f>ROUND(I141*H141,2)</f>
        <v>0</v>
      </c>
      <c r="K141" s="174" t="s">
        <v>135</v>
      </c>
      <c r="L141" s="37"/>
      <c r="M141" s="179" t="s">
        <v>1</v>
      </c>
      <c r="N141" s="180" t="s">
        <v>38</v>
      </c>
      <c r="O141" s="69"/>
      <c r="P141" s="181">
        <f>O141*H141</f>
        <v>0</v>
      </c>
      <c r="Q141" s="181">
        <v>1.5699999999999999E-2</v>
      </c>
      <c r="R141" s="181">
        <f>Q141*H141</f>
        <v>1.6065024999999999</v>
      </c>
      <c r="S141" s="181">
        <v>0</v>
      </c>
      <c r="T141" s="18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83" t="s">
        <v>136</v>
      </c>
      <c r="AT141" s="183" t="s">
        <v>131</v>
      </c>
      <c r="AU141" s="183" t="s">
        <v>81</v>
      </c>
      <c r="AY141" s="15" t="s">
        <v>130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5" t="s">
        <v>81</v>
      </c>
      <c r="BK141" s="184">
        <f>ROUND(I141*H141,2)</f>
        <v>0</v>
      </c>
      <c r="BL141" s="15" t="s">
        <v>136</v>
      </c>
      <c r="BM141" s="183" t="s">
        <v>83</v>
      </c>
    </row>
    <row r="142" spans="1:65" s="12" customFormat="1" ht="11.25">
      <c r="B142" s="185"/>
      <c r="C142" s="186"/>
      <c r="D142" s="187" t="s">
        <v>137</v>
      </c>
      <c r="E142" s="188" t="s">
        <v>1</v>
      </c>
      <c r="F142" s="189" t="s">
        <v>138</v>
      </c>
      <c r="G142" s="186"/>
      <c r="H142" s="190">
        <v>102.325</v>
      </c>
      <c r="I142" s="191"/>
      <c r="J142" s="186"/>
      <c r="K142" s="186"/>
      <c r="L142" s="192"/>
      <c r="M142" s="193"/>
      <c r="N142" s="194"/>
      <c r="O142" s="194"/>
      <c r="P142" s="194"/>
      <c r="Q142" s="194"/>
      <c r="R142" s="194"/>
      <c r="S142" s="194"/>
      <c r="T142" s="195"/>
      <c r="AT142" s="196" t="s">
        <v>137</v>
      </c>
      <c r="AU142" s="196" t="s">
        <v>81</v>
      </c>
      <c r="AV142" s="12" t="s">
        <v>83</v>
      </c>
      <c r="AW142" s="12" t="s">
        <v>30</v>
      </c>
      <c r="AX142" s="12" t="s">
        <v>73</v>
      </c>
      <c r="AY142" s="196" t="s">
        <v>130</v>
      </c>
    </row>
    <row r="143" spans="1:65" s="13" customFormat="1" ht="11.25">
      <c r="B143" s="197"/>
      <c r="C143" s="198"/>
      <c r="D143" s="187" t="s">
        <v>137</v>
      </c>
      <c r="E143" s="199" t="s">
        <v>1</v>
      </c>
      <c r="F143" s="200" t="s">
        <v>139</v>
      </c>
      <c r="G143" s="198"/>
      <c r="H143" s="201">
        <v>102.325</v>
      </c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137</v>
      </c>
      <c r="AU143" s="207" t="s">
        <v>81</v>
      </c>
      <c r="AV143" s="13" t="s">
        <v>136</v>
      </c>
      <c r="AW143" s="13" t="s">
        <v>30</v>
      </c>
      <c r="AX143" s="13" t="s">
        <v>81</v>
      </c>
      <c r="AY143" s="207" t="s">
        <v>130</v>
      </c>
    </row>
    <row r="144" spans="1:65" s="2" customFormat="1" ht="37.9" customHeight="1">
      <c r="A144" s="32"/>
      <c r="B144" s="33"/>
      <c r="C144" s="172" t="s">
        <v>83</v>
      </c>
      <c r="D144" s="172" t="s">
        <v>131</v>
      </c>
      <c r="E144" s="173" t="s">
        <v>140</v>
      </c>
      <c r="F144" s="174" t="s">
        <v>141</v>
      </c>
      <c r="G144" s="175" t="s">
        <v>134</v>
      </c>
      <c r="H144" s="176">
        <v>78.045000000000002</v>
      </c>
      <c r="I144" s="177"/>
      <c r="J144" s="178">
        <f>ROUND(I144*H144,2)</f>
        <v>0</v>
      </c>
      <c r="K144" s="174" t="s">
        <v>135</v>
      </c>
      <c r="L144" s="37"/>
      <c r="M144" s="179" t="s">
        <v>1</v>
      </c>
      <c r="N144" s="180" t="s">
        <v>38</v>
      </c>
      <c r="O144" s="69"/>
      <c r="P144" s="181">
        <f>O144*H144</f>
        <v>0</v>
      </c>
      <c r="Q144" s="181">
        <v>1.7399999999999999E-2</v>
      </c>
      <c r="R144" s="181">
        <f>Q144*H144</f>
        <v>1.3579829999999999</v>
      </c>
      <c r="S144" s="181">
        <v>0</v>
      </c>
      <c r="T144" s="182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83" t="s">
        <v>136</v>
      </c>
      <c r="AT144" s="183" t="s">
        <v>131</v>
      </c>
      <c r="AU144" s="183" t="s">
        <v>81</v>
      </c>
      <c r="AY144" s="15" t="s">
        <v>130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5" t="s">
        <v>81</v>
      </c>
      <c r="BK144" s="184">
        <f>ROUND(I144*H144,2)</f>
        <v>0</v>
      </c>
      <c r="BL144" s="15" t="s">
        <v>136</v>
      </c>
      <c r="BM144" s="183" t="s">
        <v>136</v>
      </c>
    </row>
    <row r="145" spans="1:65" s="12" customFormat="1" ht="11.25">
      <c r="B145" s="185"/>
      <c r="C145" s="186"/>
      <c r="D145" s="187" t="s">
        <v>137</v>
      </c>
      <c r="E145" s="188" t="s">
        <v>1</v>
      </c>
      <c r="F145" s="189" t="s">
        <v>142</v>
      </c>
      <c r="G145" s="186"/>
      <c r="H145" s="190">
        <v>78.045000000000002</v>
      </c>
      <c r="I145" s="191"/>
      <c r="J145" s="186"/>
      <c r="K145" s="186"/>
      <c r="L145" s="192"/>
      <c r="M145" s="193"/>
      <c r="N145" s="194"/>
      <c r="O145" s="194"/>
      <c r="P145" s="194"/>
      <c r="Q145" s="194"/>
      <c r="R145" s="194"/>
      <c r="S145" s="194"/>
      <c r="T145" s="195"/>
      <c r="AT145" s="196" t="s">
        <v>137</v>
      </c>
      <c r="AU145" s="196" t="s">
        <v>81</v>
      </c>
      <c r="AV145" s="12" t="s">
        <v>83</v>
      </c>
      <c r="AW145" s="12" t="s">
        <v>30</v>
      </c>
      <c r="AX145" s="12" t="s">
        <v>73</v>
      </c>
      <c r="AY145" s="196" t="s">
        <v>130</v>
      </c>
    </row>
    <row r="146" spans="1:65" s="13" customFormat="1" ht="11.25">
      <c r="B146" s="197"/>
      <c r="C146" s="198"/>
      <c r="D146" s="187" t="s">
        <v>137</v>
      </c>
      <c r="E146" s="199" t="s">
        <v>1</v>
      </c>
      <c r="F146" s="200" t="s">
        <v>139</v>
      </c>
      <c r="G146" s="198"/>
      <c r="H146" s="201">
        <v>78.045000000000002</v>
      </c>
      <c r="I146" s="202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137</v>
      </c>
      <c r="AU146" s="207" t="s">
        <v>81</v>
      </c>
      <c r="AV146" s="13" t="s">
        <v>136</v>
      </c>
      <c r="AW146" s="13" t="s">
        <v>30</v>
      </c>
      <c r="AX146" s="13" t="s">
        <v>81</v>
      </c>
      <c r="AY146" s="207" t="s">
        <v>130</v>
      </c>
    </row>
    <row r="147" spans="1:65" s="2" customFormat="1" ht="16.5" customHeight="1">
      <c r="A147" s="32"/>
      <c r="B147" s="33"/>
      <c r="C147" s="172" t="s">
        <v>143</v>
      </c>
      <c r="D147" s="172" t="s">
        <v>131</v>
      </c>
      <c r="E147" s="173" t="s">
        <v>144</v>
      </c>
      <c r="F147" s="174" t="s">
        <v>145</v>
      </c>
      <c r="G147" s="175" t="s">
        <v>134</v>
      </c>
      <c r="H147" s="176">
        <v>102.325</v>
      </c>
      <c r="I147" s="177"/>
      <c r="J147" s="178">
        <f>ROUND(I147*H147,2)</f>
        <v>0</v>
      </c>
      <c r="K147" s="174" t="s">
        <v>135</v>
      </c>
      <c r="L147" s="37"/>
      <c r="M147" s="179" t="s">
        <v>1</v>
      </c>
      <c r="N147" s="180" t="s">
        <v>38</v>
      </c>
      <c r="O147" s="69"/>
      <c r="P147" s="181">
        <f>O147*H147</f>
        <v>0</v>
      </c>
      <c r="Q147" s="181">
        <v>4.0000000000000001E-3</v>
      </c>
      <c r="R147" s="181">
        <f>Q147*H147</f>
        <v>0.4093</v>
      </c>
      <c r="S147" s="181">
        <v>0</v>
      </c>
      <c r="T147" s="182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83" t="s">
        <v>136</v>
      </c>
      <c r="AT147" s="183" t="s">
        <v>131</v>
      </c>
      <c r="AU147" s="183" t="s">
        <v>81</v>
      </c>
      <c r="AY147" s="15" t="s">
        <v>130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5" t="s">
        <v>81</v>
      </c>
      <c r="BK147" s="184">
        <f>ROUND(I147*H147,2)</f>
        <v>0</v>
      </c>
      <c r="BL147" s="15" t="s">
        <v>136</v>
      </c>
      <c r="BM147" s="183" t="s">
        <v>146</v>
      </c>
    </row>
    <row r="148" spans="1:65" s="2" customFormat="1" ht="21.75" customHeight="1">
      <c r="A148" s="32"/>
      <c r="B148" s="33"/>
      <c r="C148" s="172" t="s">
        <v>136</v>
      </c>
      <c r="D148" s="172" t="s">
        <v>131</v>
      </c>
      <c r="E148" s="173" t="s">
        <v>147</v>
      </c>
      <c r="F148" s="174" t="s">
        <v>148</v>
      </c>
      <c r="G148" s="175" t="s">
        <v>134</v>
      </c>
      <c r="H148" s="176">
        <v>18</v>
      </c>
      <c r="I148" s="177"/>
      <c r="J148" s="178">
        <f>ROUND(I148*H148,2)</f>
        <v>0</v>
      </c>
      <c r="K148" s="174" t="s">
        <v>135</v>
      </c>
      <c r="L148" s="37"/>
      <c r="M148" s="179" t="s">
        <v>1</v>
      </c>
      <c r="N148" s="180" t="s">
        <v>38</v>
      </c>
      <c r="O148" s="69"/>
      <c r="P148" s="181">
        <f>O148*H148</f>
        <v>0</v>
      </c>
      <c r="Q148" s="181">
        <v>3.7999999999999999E-2</v>
      </c>
      <c r="R148" s="181">
        <f>Q148*H148</f>
        <v>0.68399999999999994</v>
      </c>
      <c r="S148" s="181">
        <v>0</v>
      </c>
      <c r="T148" s="182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83" t="s">
        <v>136</v>
      </c>
      <c r="AT148" s="183" t="s">
        <v>131</v>
      </c>
      <c r="AU148" s="183" t="s">
        <v>81</v>
      </c>
      <c r="AY148" s="15" t="s">
        <v>130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5" t="s">
        <v>81</v>
      </c>
      <c r="BK148" s="184">
        <f>ROUND(I148*H148,2)</f>
        <v>0</v>
      </c>
      <c r="BL148" s="15" t="s">
        <v>136</v>
      </c>
      <c r="BM148" s="183" t="s">
        <v>149</v>
      </c>
    </row>
    <row r="149" spans="1:65" s="12" customFormat="1" ht="11.25">
      <c r="B149" s="185"/>
      <c r="C149" s="186"/>
      <c r="D149" s="187" t="s">
        <v>137</v>
      </c>
      <c r="E149" s="188" t="s">
        <v>1</v>
      </c>
      <c r="F149" s="189" t="s">
        <v>150</v>
      </c>
      <c r="G149" s="186"/>
      <c r="H149" s="190">
        <v>18</v>
      </c>
      <c r="I149" s="191"/>
      <c r="J149" s="186"/>
      <c r="K149" s="186"/>
      <c r="L149" s="192"/>
      <c r="M149" s="193"/>
      <c r="N149" s="194"/>
      <c r="O149" s="194"/>
      <c r="P149" s="194"/>
      <c r="Q149" s="194"/>
      <c r="R149" s="194"/>
      <c r="S149" s="194"/>
      <c r="T149" s="195"/>
      <c r="AT149" s="196" t="s">
        <v>137</v>
      </c>
      <c r="AU149" s="196" t="s">
        <v>81</v>
      </c>
      <c r="AV149" s="12" t="s">
        <v>83</v>
      </c>
      <c r="AW149" s="12" t="s">
        <v>30</v>
      </c>
      <c r="AX149" s="12" t="s">
        <v>73</v>
      </c>
      <c r="AY149" s="196" t="s">
        <v>130</v>
      </c>
    </row>
    <row r="150" spans="1:65" s="13" customFormat="1" ht="11.25">
      <c r="B150" s="197"/>
      <c r="C150" s="198"/>
      <c r="D150" s="187" t="s">
        <v>137</v>
      </c>
      <c r="E150" s="199" t="s">
        <v>1</v>
      </c>
      <c r="F150" s="200" t="s">
        <v>139</v>
      </c>
      <c r="G150" s="198"/>
      <c r="H150" s="201">
        <v>18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137</v>
      </c>
      <c r="AU150" s="207" t="s">
        <v>81</v>
      </c>
      <c r="AV150" s="13" t="s">
        <v>136</v>
      </c>
      <c r="AW150" s="13" t="s">
        <v>30</v>
      </c>
      <c r="AX150" s="13" t="s">
        <v>81</v>
      </c>
      <c r="AY150" s="207" t="s">
        <v>130</v>
      </c>
    </row>
    <row r="151" spans="1:65" s="11" customFormat="1" ht="25.9" customHeight="1">
      <c r="B151" s="158"/>
      <c r="C151" s="159"/>
      <c r="D151" s="160" t="s">
        <v>72</v>
      </c>
      <c r="E151" s="161" t="s">
        <v>151</v>
      </c>
      <c r="F151" s="161" t="s">
        <v>152</v>
      </c>
      <c r="G151" s="159"/>
      <c r="H151" s="159"/>
      <c r="I151" s="162"/>
      <c r="J151" s="163">
        <f>BK151</f>
        <v>0</v>
      </c>
      <c r="K151" s="159"/>
      <c r="L151" s="164"/>
      <c r="M151" s="165"/>
      <c r="N151" s="166"/>
      <c r="O151" s="166"/>
      <c r="P151" s="167">
        <f>P152</f>
        <v>0</v>
      </c>
      <c r="Q151" s="166"/>
      <c r="R151" s="167">
        <f>R152</f>
        <v>0</v>
      </c>
      <c r="S151" s="166"/>
      <c r="T151" s="168">
        <f>T152</f>
        <v>0</v>
      </c>
      <c r="AR151" s="169" t="s">
        <v>81</v>
      </c>
      <c r="AT151" s="170" t="s">
        <v>72</v>
      </c>
      <c r="AU151" s="170" t="s">
        <v>73</v>
      </c>
      <c r="AY151" s="169" t="s">
        <v>130</v>
      </c>
      <c r="BK151" s="171">
        <f>BK152</f>
        <v>0</v>
      </c>
    </row>
    <row r="152" spans="1:65" s="2" customFormat="1" ht="21.75" customHeight="1">
      <c r="A152" s="32"/>
      <c r="B152" s="33"/>
      <c r="C152" s="172" t="s">
        <v>153</v>
      </c>
      <c r="D152" s="172" t="s">
        <v>131</v>
      </c>
      <c r="E152" s="173" t="s">
        <v>154</v>
      </c>
      <c r="F152" s="174" t="s">
        <v>155</v>
      </c>
      <c r="G152" s="175" t="s">
        <v>156</v>
      </c>
      <c r="H152" s="176">
        <v>9.8000000000000004E-2</v>
      </c>
      <c r="I152" s="177"/>
      <c r="J152" s="178">
        <f>ROUND(I152*H152,2)</f>
        <v>0</v>
      </c>
      <c r="K152" s="174" t="s">
        <v>1</v>
      </c>
      <c r="L152" s="37"/>
      <c r="M152" s="179" t="s">
        <v>1</v>
      </c>
      <c r="N152" s="180" t="s">
        <v>38</v>
      </c>
      <c r="O152" s="69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83" t="s">
        <v>136</v>
      </c>
      <c r="AT152" s="183" t="s">
        <v>131</v>
      </c>
      <c r="AU152" s="183" t="s">
        <v>81</v>
      </c>
      <c r="AY152" s="15" t="s">
        <v>130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5" t="s">
        <v>81</v>
      </c>
      <c r="BK152" s="184">
        <f>ROUND(I152*H152,2)</f>
        <v>0</v>
      </c>
      <c r="BL152" s="15" t="s">
        <v>136</v>
      </c>
      <c r="BM152" s="183" t="s">
        <v>157</v>
      </c>
    </row>
    <row r="153" spans="1:65" s="11" customFormat="1" ht="25.9" customHeight="1">
      <c r="B153" s="158"/>
      <c r="C153" s="159"/>
      <c r="D153" s="160" t="s">
        <v>72</v>
      </c>
      <c r="E153" s="161" t="s">
        <v>158</v>
      </c>
      <c r="F153" s="161" t="s">
        <v>159</v>
      </c>
      <c r="G153" s="159"/>
      <c r="H153" s="159"/>
      <c r="I153" s="162"/>
      <c r="J153" s="163">
        <f>BK153</f>
        <v>0</v>
      </c>
      <c r="K153" s="159"/>
      <c r="L153" s="164"/>
      <c r="M153" s="165"/>
      <c r="N153" s="166"/>
      <c r="O153" s="166"/>
      <c r="P153" s="167">
        <f>SUM(P154:P156)</f>
        <v>0</v>
      </c>
      <c r="Q153" s="166"/>
      <c r="R153" s="167">
        <f>SUM(R154:R156)</f>
        <v>0</v>
      </c>
      <c r="S153" s="166"/>
      <c r="T153" s="168">
        <f>SUM(T154:T156)</f>
        <v>0</v>
      </c>
      <c r="AR153" s="169" t="s">
        <v>81</v>
      </c>
      <c r="AT153" s="170" t="s">
        <v>72</v>
      </c>
      <c r="AU153" s="170" t="s">
        <v>73</v>
      </c>
      <c r="AY153" s="169" t="s">
        <v>130</v>
      </c>
      <c r="BK153" s="171">
        <f>SUM(BK154:BK156)</f>
        <v>0</v>
      </c>
    </row>
    <row r="154" spans="1:65" s="2" customFormat="1" ht="24.2" customHeight="1">
      <c r="A154" s="32"/>
      <c r="B154" s="33"/>
      <c r="C154" s="172" t="s">
        <v>146</v>
      </c>
      <c r="D154" s="172" t="s">
        <v>131</v>
      </c>
      <c r="E154" s="173" t="s">
        <v>160</v>
      </c>
      <c r="F154" s="174" t="s">
        <v>161</v>
      </c>
      <c r="G154" s="175" t="s">
        <v>162</v>
      </c>
      <c r="H154" s="176">
        <v>2</v>
      </c>
      <c r="I154" s="177"/>
      <c r="J154" s="178">
        <f>ROUND(I154*H154,2)</f>
        <v>0</v>
      </c>
      <c r="K154" s="174" t="s">
        <v>1</v>
      </c>
      <c r="L154" s="37"/>
      <c r="M154" s="179" t="s">
        <v>1</v>
      </c>
      <c r="N154" s="180" t="s">
        <v>38</v>
      </c>
      <c r="O154" s="69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83" t="s">
        <v>136</v>
      </c>
      <c r="AT154" s="183" t="s">
        <v>131</v>
      </c>
      <c r="AU154" s="183" t="s">
        <v>81</v>
      </c>
      <c r="AY154" s="15" t="s">
        <v>130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5" t="s">
        <v>81</v>
      </c>
      <c r="BK154" s="184">
        <f>ROUND(I154*H154,2)</f>
        <v>0</v>
      </c>
      <c r="BL154" s="15" t="s">
        <v>136</v>
      </c>
      <c r="BM154" s="183" t="s">
        <v>8</v>
      </c>
    </row>
    <row r="155" spans="1:65" s="2" customFormat="1" ht="24.2" customHeight="1">
      <c r="A155" s="32"/>
      <c r="B155" s="33"/>
      <c r="C155" s="172" t="s">
        <v>163</v>
      </c>
      <c r="D155" s="172" t="s">
        <v>131</v>
      </c>
      <c r="E155" s="173" t="s">
        <v>164</v>
      </c>
      <c r="F155" s="174" t="s">
        <v>165</v>
      </c>
      <c r="G155" s="175" t="s">
        <v>166</v>
      </c>
      <c r="H155" s="176">
        <v>30</v>
      </c>
      <c r="I155" s="177"/>
      <c r="J155" s="178">
        <f>ROUND(I155*H155,2)</f>
        <v>0</v>
      </c>
      <c r="K155" s="174" t="s">
        <v>1</v>
      </c>
      <c r="L155" s="37"/>
      <c r="M155" s="179" t="s">
        <v>1</v>
      </c>
      <c r="N155" s="180" t="s">
        <v>38</v>
      </c>
      <c r="O155" s="69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83" t="s">
        <v>136</v>
      </c>
      <c r="AT155" s="183" t="s">
        <v>131</v>
      </c>
      <c r="AU155" s="183" t="s">
        <v>81</v>
      </c>
      <c r="AY155" s="15" t="s">
        <v>130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5" t="s">
        <v>81</v>
      </c>
      <c r="BK155" s="184">
        <f>ROUND(I155*H155,2)</f>
        <v>0</v>
      </c>
      <c r="BL155" s="15" t="s">
        <v>136</v>
      </c>
      <c r="BM155" s="183" t="s">
        <v>167</v>
      </c>
    </row>
    <row r="156" spans="1:65" s="2" customFormat="1" ht="16.5" customHeight="1">
      <c r="A156" s="32"/>
      <c r="B156" s="33"/>
      <c r="C156" s="172" t="s">
        <v>149</v>
      </c>
      <c r="D156" s="172" t="s">
        <v>131</v>
      </c>
      <c r="E156" s="173" t="s">
        <v>168</v>
      </c>
      <c r="F156" s="174" t="s">
        <v>169</v>
      </c>
      <c r="G156" s="175" t="s">
        <v>170</v>
      </c>
      <c r="H156" s="176">
        <v>1</v>
      </c>
      <c r="I156" s="177"/>
      <c r="J156" s="178">
        <f>ROUND(I156*H156,2)</f>
        <v>0</v>
      </c>
      <c r="K156" s="174" t="s">
        <v>1</v>
      </c>
      <c r="L156" s="37"/>
      <c r="M156" s="179" t="s">
        <v>1</v>
      </c>
      <c r="N156" s="180" t="s">
        <v>38</v>
      </c>
      <c r="O156" s="69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83" t="s">
        <v>136</v>
      </c>
      <c r="AT156" s="183" t="s">
        <v>131</v>
      </c>
      <c r="AU156" s="183" t="s">
        <v>81</v>
      </c>
      <c r="AY156" s="15" t="s">
        <v>130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5" t="s">
        <v>81</v>
      </c>
      <c r="BK156" s="184">
        <f>ROUND(I156*H156,2)</f>
        <v>0</v>
      </c>
      <c r="BL156" s="15" t="s">
        <v>136</v>
      </c>
      <c r="BM156" s="183" t="s">
        <v>171</v>
      </c>
    </row>
    <row r="157" spans="1:65" s="11" customFormat="1" ht="25.9" customHeight="1">
      <c r="B157" s="158"/>
      <c r="C157" s="159"/>
      <c r="D157" s="160" t="s">
        <v>72</v>
      </c>
      <c r="E157" s="161" t="s">
        <v>172</v>
      </c>
      <c r="F157" s="161" t="s">
        <v>173</v>
      </c>
      <c r="G157" s="159"/>
      <c r="H157" s="159"/>
      <c r="I157" s="162"/>
      <c r="J157" s="163">
        <f>BK157</f>
        <v>0</v>
      </c>
      <c r="K157" s="159"/>
      <c r="L157" s="164"/>
      <c r="M157" s="165"/>
      <c r="N157" s="166"/>
      <c r="O157" s="166"/>
      <c r="P157" s="167">
        <f>P158</f>
        <v>0</v>
      </c>
      <c r="Q157" s="166"/>
      <c r="R157" s="167">
        <f>R158</f>
        <v>0</v>
      </c>
      <c r="S157" s="166"/>
      <c r="T157" s="168">
        <f>T158</f>
        <v>0</v>
      </c>
      <c r="AR157" s="169" t="s">
        <v>81</v>
      </c>
      <c r="AT157" s="170" t="s">
        <v>72</v>
      </c>
      <c r="AU157" s="170" t="s">
        <v>73</v>
      </c>
      <c r="AY157" s="169" t="s">
        <v>130</v>
      </c>
      <c r="BK157" s="171">
        <f>BK158</f>
        <v>0</v>
      </c>
    </row>
    <row r="158" spans="1:65" s="2" customFormat="1" ht="16.5" customHeight="1">
      <c r="A158" s="32"/>
      <c r="B158" s="33"/>
      <c r="C158" s="172" t="s">
        <v>174</v>
      </c>
      <c r="D158" s="172" t="s">
        <v>131</v>
      </c>
      <c r="E158" s="173" t="s">
        <v>175</v>
      </c>
      <c r="F158" s="174" t="s">
        <v>176</v>
      </c>
      <c r="G158" s="175" t="s">
        <v>134</v>
      </c>
      <c r="H158" s="176">
        <v>78.045000000000002</v>
      </c>
      <c r="I158" s="177"/>
      <c r="J158" s="178">
        <f>ROUND(I158*H158,2)</f>
        <v>0</v>
      </c>
      <c r="K158" s="174" t="s">
        <v>1</v>
      </c>
      <c r="L158" s="37"/>
      <c r="M158" s="179" t="s">
        <v>1</v>
      </c>
      <c r="N158" s="180" t="s">
        <v>38</v>
      </c>
      <c r="O158" s="69"/>
      <c r="P158" s="181">
        <f>O158*H158</f>
        <v>0</v>
      </c>
      <c r="Q158" s="181">
        <v>0</v>
      </c>
      <c r="R158" s="181">
        <f>Q158*H158</f>
        <v>0</v>
      </c>
      <c r="S158" s="181">
        <v>0</v>
      </c>
      <c r="T158" s="182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83" t="s">
        <v>136</v>
      </c>
      <c r="AT158" s="183" t="s">
        <v>131</v>
      </c>
      <c r="AU158" s="183" t="s">
        <v>81</v>
      </c>
      <c r="AY158" s="15" t="s">
        <v>130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5" t="s">
        <v>81</v>
      </c>
      <c r="BK158" s="184">
        <f>ROUND(I158*H158,2)</f>
        <v>0</v>
      </c>
      <c r="BL158" s="15" t="s">
        <v>136</v>
      </c>
      <c r="BM158" s="183" t="s">
        <v>177</v>
      </c>
    </row>
    <row r="159" spans="1:65" s="11" customFormat="1" ht="25.9" customHeight="1">
      <c r="B159" s="158"/>
      <c r="C159" s="159"/>
      <c r="D159" s="160" t="s">
        <v>72</v>
      </c>
      <c r="E159" s="161" t="s">
        <v>178</v>
      </c>
      <c r="F159" s="161" t="s">
        <v>179</v>
      </c>
      <c r="G159" s="159"/>
      <c r="H159" s="159"/>
      <c r="I159" s="162"/>
      <c r="J159" s="163">
        <f>BK159</f>
        <v>0</v>
      </c>
      <c r="K159" s="159"/>
      <c r="L159" s="164"/>
      <c r="M159" s="165"/>
      <c r="N159" s="166"/>
      <c r="O159" s="166"/>
      <c r="P159" s="167">
        <f>SUM(P160:P176)</f>
        <v>0</v>
      </c>
      <c r="Q159" s="166"/>
      <c r="R159" s="167">
        <f>SUM(R160:R176)</f>
        <v>0</v>
      </c>
      <c r="S159" s="166"/>
      <c r="T159" s="168">
        <f>SUM(T160:T176)</f>
        <v>0</v>
      </c>
      <c r="AR159" s="169" t="s">
        <v>81</v>
      </c>
      <c r="AT159" s="170" t="s">
        <v>72</v>
      </c>
      <c r="AU159" s="170" t="s">
        <v>73</v>
      </c>
      <c r="AY159" s="169" t="s">
        <v>130</v>
      </c>
      <c r="BK159" s="171">
        <f>SUM(BK160:BK176)</f>
        <v>0</v>
      </c>
    </row>
    <row r="160" spans="1:65" s="2" customFormat="1" ht="16.5" customHeight="1">
      <c r="A160" s="32"/>
      <c r="B160" s="33"/>
      <c r="C160" s="172" t="s">
        <v>157</v>
      </c>
      <c r="D160" s="172" t="s">
        <v>131</v>
      </c>
      <c r="E160" s="173" t="s">
        <v>180</v>
      </c>
      <c r="F160" s="174" t="s">
        <v>181</v>
      </c>
      <c r="G160" s="175" t="s">
        <v>182</v>
      </c>
      <c r="H160" s="176">
        <v>21.5</v>
      </c>
      <c r="I160" s="177"/>
      <c r="J160" s="178">
        <f>ROUND(I160*H160,2)</f>
        <v>0</v>
      </c>
      <c r="K160" s="174" t="s">
        <v>1</v>
      </c>
      <c r="L160" s="37"/>
      <c r="M160" s="179" t="s">
        <v>1</v>
      </c>
      <c r="N160" s="180" t="s">
        <v>38</v>
      </c>
      <c r="O160" s="69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83" t="s">
        <v>136</v>
      </c>
      <c r="AT160" s="183" t="s">
        <v>131</v>
      </c>
      <c r="AU160" s="183" t="s">
        <v>81</v>
      </c>
      <c r="AY160" s="15" t="s">
        <v>130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5" t="s">
        <v>81</v>
      </c>
      <c r="BK160" s="184">
        <f>ROUND(I160*H160,2)</f>
        <v>0</v>
      </c>
      <c r="BL160" s="15" t="s">
        <v>136</v>
      </c>
      <c r="BM160" s="183" t="s">
        <v>183</v>
      </c>
    </row>
    <row r="161" spans="1:65" s="12" customFormat="1" ht="11.25">
      <c r="B161" s="185"/>
      <c r="C161" s="186"/>
      <c r="D161" s="187" t="s">
        <v>137</v>
      </c>
      <c r="E161" s="188" t="s">
        <v>1</v>
      </c>
      <c r="F161" s="189" t="s">
        <v>184</v>
      </c>
      <c r="G161" s="186"/>
      <c r="H161" s="190">
        <v>21.5</v>
      </c>
      <c r="I161" s="191"/>
      <c r="J161" s="186"/>
      <c r="K161" s="186"/>
      <c r="L161" s="192"/>
      <c r="M161" s="193"/>
      <c r="N161" s="194"/>
      <c r="O161" s="194"/>
      <c r="P161" s="194"/>
      <c r="Q161" s="194"/>
      <c r="R161" s="194"/>
      <c r="S161" s="194"/>
      <c r="T161" s="195"/>
      <c r="AT161" s="196" t="s">
        <v>137</v>
      </c>
      <c r="AU161" s="196" t="s">
        <v>81</v>
      </c>
      <c r="AV161" s="12" t="s">
        <v>83</v>
      </c>
      <c r="AW161" s="12" t="s">
        <v>30</v>
      </c>
      <c r="AX161" s="12" t="s">
        <v>73</v>
      </c>
      <c r="AY161" s="196" t="s">
        <v>130</v>
      </c>
    </row>
    <row r="162" spans="1:65" s="13" customFormat="1" ht="11.25">
      <c r="B162" s="197"/>
      <c r="C162" s="198"/>
      <c r="D162" s="187" t="s">
        <v>137</v>
      </c>
      <c r="E162" s="199" t="s">
        <v>1</v>
      </c>
      <c r="F162" s="200" t="s">
        <v>139</v>
      </c>
      <c r="G162" s="198"/>
      <c r="H162" s="201">
        <v>21.5</v>
      </c>
      <c r="I162" s="202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137</v>
      </c>
      <c r="AU162" s="207" t="s">
        <v>81</v>
      </c>
      <c r="AV162" s="13" t="s">
        <v>136</v>
      </c>
      <c r="AW162" s="13" t="s">
        <v>30</v>
      </c>
      <c r="AX162" s="13" t="s">
        <v>81</v>
      </c>
      <c r="AY162" s="207" t="s">
        <v>130</v>
      </c>
    </row>
    <row r="163" spans="1:65" s="2" customFormat="1" ht="16.5" customHeight="1">
      <c r="A163" s="32"/>
      <c r="B163" s="33"/>
      <c r="C163" s="172" t="s">
        <v>185</v>
      </c>
      <c r="D163" s="172" t="s">
        <v>131</v>
      </c>
      <c r="E163" s="173" t="s">
        <v>186</v>
      </c>
      <c r="F163" s="174" t="s">
        <v>187</v>
      </c>
      <c r="G163" s="175" t="s">
        <v>182</v>
      </c>
      <c r="H163" s="176">
        <v>7</v>
      </c>
      <c r="I163" s="177"/>
      <c r="J163" s="178">
        <f>ROUND(I163*H163,2)</f>
        <v>0</v>
      </c>
      <c r="K163" s="174" t="s">
        <v>1</v>
      </c>
      <c r="L163" s="37"/>
      <c r="M163" s="179" t="s">
        <v>1</v>
      </c>
      <c r="N163" s="180" t="s">
        <v>38</v>
      </c>
      <c r="O163" s="69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83" t="s">
        <v>136</v>
      </c>
      <c r="AT163" s="183" t="s">
        <v>131</v>
      </c>
      <c r="AU163" s="183" t="s">
        <v>81</v>
      </c>
      <c r="AY163" s="15" t="s">
        <v>130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5" t="s">
        <v>81</v>
      </c>
      <c r="BK163" s="184">
        <f>ROUND(I163*H163,2)</f>
        <v>0</v>
      </c>
      <c r="BL163" s="15" t="s">
        <v>136</v>
      </c>
      <c r="BM163" s="183" t="s">
        <v>188</v>
      </c>
    </row>
    <row r="164" spans="1:65" s="2" customFormat="1" ht="24.2" customHeight="1">
      <c r="A164" s="32"/>
      <c r="B164" s="33"/>
      <c r="C164" s="172" t="s">
        <v>8</v>
      </c>
      <c r="D164" s="172" t="s">
        <v>131</v>
      </c>
      <c r="E164" s="173" t="s">
        <v>189</v>
      </c>
      <c r="F164" s="174" t="s">
        <v>190</v>
      </c>
      <c r="G164" s="175" t="s">
        <v>134</v>
      </c>
      <c r="H164" s="176">
        <v>102.325</v>
      </c>
      <c r="I164" s="177"/>
      <c r="J164" s="178">
        <f>ROUND(I164*H164,2)</f>
        <v>0</v>
      </c>
      <c r="K164" s="174" t="s">
        <v>1</v>
      </c>
      <c r="L164" s="37"/>
      <c r="M164" s="179" t="s">
        <v>1</v>
      </c>
      <c r="N164" s="180" t="s">
        <v>38</v>
      </c>
      <c r="O164" s="69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83" t="s">
        <v>136</v>
      </c>
      <c r="AT164" s="183" t="s">
        <v>131</v>
      </c>
      <c r="AU164" s="183" t="s">
        <v>81</v>
      </c>
      <c r="AY164" s="15" t="s">
        <v>130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5" t="s">
        <v>81</v>
      </c>
      <c r="BK164" s="184">
        <f>ROUND(I164*H164,2)</f>
        <v>0</v>
      </c>
      <c r="BL164" s="15" t="s">
        <v>136</v>
      </c>
      <c r="BM164" s="183" t="s">
        <v>191</v>
      </c>
    </row>
    <row r="165" spans="1:65" s="12" customFormat="1" ht="11.25">
      <c r="B165" s="185"/>
      <c r="C165" s="186"/>
      <c r="D165" s="187" t="s">
        <v>137</v>
      </c>
      <c r="E165" s="188" t="s">
        <v>1</v>
      </c>
      <c r="F165" s="189" t="s">
        <v>138</v>
      </c>
      <c r="G165" s="186"/>
      <c r="H165" s="190">
        <v>102.325</v>
      </c>
      <c r="I165" s="191"/>
      <c r="J165" s="186"/>
      <c r="K165" s="186"/>
      <c r="L165" s="192"/>
      <c r="M165" s="193"/>
      <c r="N165" s="194"/>
      <c r="O165" s="194"/>
      <c r="P165" s="194"/>
      <c r="Q165" s="194"/>
      <c r="R165" s="194"/>
      <c r="S165" s="194"/>
      <c r="T165" s="195"/>
      <c r="AT165" s="196" t="s">
        <v>137</v>
      </c>
      <c r="AU165" s="196" t="s">
        <v>81</v>
      </c>
      <c r="AV165" s="12" t="s">
        <v>83</v>
      </c>
      <c r="AW165" s="12" t="s">
        <v>30</v>
      </c>
      <c r="AX165" s="12" t="s">
        <v>73</v>
      </c>
      <c r="AY165" s="196" t="s">
        <v>130</v>
      </c>
    </row>
    <row r="166" spans="1:65" s="13" customFormat="1" ht="11.25">
      <c r="B166" s="197"/>
      <c r="C166" s="198"/>
      <c r="D166" s="187" t="s">
        <v>137</v>
      </c>
      <c r="E166" s="199" t="s">
        <v>1</v>
      </c>
      <c r="F166" s="200" t="s">
        <v>139</v>
      </c>
      <c r="G166" s="198"/>
      <c r="H166" s="201">
        <v>102.325</v>
      </c>
      <c r="I166" s="202"/>
      <c r="J166" s="198"/>
      <c r="K166" s="198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137</v>
      </c>
      <c r="AU166" s="207" t="s">
        <v>81</v>
      </c>
      <c r="AV166" s="13" t="s">
        <v>136</v>
      </c>
      <c r="AW166" s="13" t="s">
        <v>30</v>
      </c>
      <c r="AX166" s="13" t="s">
        <v>81</v>
      </c>
      <c r="AY166" s="207" t="s">
        <v>130</v>
      </c>
    </row>
    <row r="167" spans="1:65" s="2" customFormat="1" ht="16.5" customHeight="1">
      <c r="A167" s="32"/>
      <c r="B167" s="33"/>
      <c r="C167" s="172" t="s">
        <v>192</v>
      </c>
      <c r="D167" s="172" t="s">
        <v>131</v>
      </c>
      <c r="E167" s="173" t="s">
        <v>193</v>
      </c>
      <c r="F167" s="174" t="s">
        <v>194</v>
      </c>
      <c r="G167" s="175" t="s">
        <v>134</v>
      </c>
      <c r="H167" s="176">
        <v>3.8</v>
      </c>
      <c r="I167" s="177"/>
      <c r="J167" s="178">
        <f t="shared" ref="J167:J176" si="0">ROUND(I167*H167,2)</f>
        <v>0</v>
      </c>
      <c r="K167" s="174" t="s">
        <v>1</v>
      </c>
      <c r="L167" s="37"/>
      <c r="M167" s="179" t="s">
        <v>1</v>
      </c>
      <c r="N167" s="180" t="s">
        <v>38</v>
      </c>
      <c r="O167" s="69"/>
      <c r="P167" s="181">
        <f t="shared" ref="P167:P176" si="1">O167*H167</f>
        <v>0</v>
      </c>
      <c r="Q167" s="181">
        <v>0</v>
      </c>
      <c r="R167" s="181">
        <f t="shared" ref="R167:R176" si="2">Q167*H167</f>
        <v>0</v>
      </c>
      <c r="S167" s="181">
        <v>0</v>
      </c>
      <c r="T167" s="182">
        <f t="shared" ref="T167:T176" si="3"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83" t="s">
        <v>136</v>
      </c>
      <c r="AT167" s="183" t="s">
        <v>131</v>
      </c>
      <c r="AU167" s="183" t="s">
        <v>81</v>
      </c>
      <c r="AY167" s="15" t="s">
        <v>130</v>
      </c>
      <c r="BE167" s="184">
        <f t="shared" ref="BE167:BE176" si="4">IF(N167="základní",J167,0)</f>
        <v>0</v>
      </c>
      <c r="BF167" s="184">
        <f t="shared" ref="BF167:BF176" si="5">IF(N167="snížená",J167,0)</f>
        <v>0</v>
      </c>
      <c r="BG167" s="184">
        <f t="shared" ref="BG167:BG176" si="6">IF(N167="zákl. přenesená",J167,0)</f>
        <v>0</v>
      </c>
      <c r="BH167" s="184">
        <f t="shared" ref="BH167:BH176" si="7">IF(N167="sníž. přenesená",J167,0)</f>
        <v>0</v>
      </c>
      <c r="BI167" s="184">
        <f t="shared" ref="BI167:BI176" si="8">IF(N167="nulová",J167,0)</f>
        <v>0</v>
      </c>
      <c r="BJ167" s="15" t="s">
        <v>81</v>
      </c>
      <c r="BK167" s="184">
        <f t="shared" ref="BK167:BK176" si="9">ROUND(I167*H167,2)</f>
        <v>0</v>
      </c>
      <c r="BL167" s="15" t="s">
        <v>136</v>
      </c>
      <c r="BM167" s="183" t="s">
        <v>195</v>
      </c>
    </row>
    <row r="168" spans="1:65" s="2" customFormat="1" ht="16.5" customHeight="1">
      <c r="A168" s="32"/>
      <c r="B168" s="33"/>
      <c r="C168" s="172" t="s">
        <v>167</v>
      </c>
      <c r="D168" s="172" t="s">
        <v>131</v>
      </c>
      <c r="E168" s="173" t="s">
        <v>196</v>
      </c>
      <c r="F168" s="174" t="s">
        <v>197</v>
      </c>
      <c r="G168" s="175" t="s">
        <v>198</v>
      </c>
      <c r="H168" s="176">
        <v>1</v>
      </c>
      <c r="I168" s="177"/>
      <c r="J168" s="178">
        <f t="shared" si="0"/>
        <v>0</v>
      </c>
      <c r="K168" s="174" t="s">
        <v>1</v>
      </c>
      <c r="L168" s="37"/>
      <c r="M168" s="179" t="s">
        <v>1</v>
      </c>
      <c r="N168" s="180" t="s">
        <v>38</v>
      </c>
      <c r="O168" s="69"/>
      <c r="P168" s="181">
        <f t="shared" si="1"/>
        <v>0</v>
      </c>
      <c r="Q168" s="181">
        <v>0</v>
      </c>
      <c r="R168" s="181">
        <f t="shared" si="2"/>
        <v>0</v>
      </c>
      <c r="S168" s="181">
        <v>0</v>
      </c>
      <c r="T168" s="182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83" t="s">
        <v>136</v>
      </c>
      <c r="AT168" s="183" t="s">
        <v>131</v>
      </c>
      <c r="AU168" s="183" t="s">
        <v>81</v>
      </c>
      <c r="AY168" s="15" t="s">
        <v>130</v>
      </c>
      <c r="BE168" s="184">
        <f t="shared" si="4"/>
        <v>0</v>
      </c>
      <c r="BF168" s="184">
        <f t="shared" si="5"/>
        <v>0</v>
      </c>
      <c r="BG168" s="184">
        <f t="shared" si="6"/>
        <v>0</v>
      </c>
      <c r="BH168" s="184">
        <f t="shared" si="7"/>
        <v>0</v>
      </c>
      <c r="BI168" s="184">
        <f t="shared" si="8"/>
        <v>0</v>
      </c>
      <c r="BJ168" s="15" t="s">
        <v>81</v>
      </c>
      <c r="BK168" s="184">
        <f t="shared" si="9"/>
        <v>0</v>
      </c>
      <c r="BL168" s="15" t="s">
        <v>136</v>
      </c>
      <c r="BM168" s="183" t="s">
        <v>199</v>
      </c>
    </row>
    <row r="169" spans="1:65" s="2" customFormat="1" ht="24.2" customHeight="1">
      <c r="A169" s="32"/>
      <c r="B169" s="33"/>
      <c r="C169" s="172" t="s">
        <v>200</v>
      </c>
      <c r="D169" s="172" t="s">
        <v>131</v>
      </c>
      <c r="E169" s="173" t="s">
        <v>201</v>
      </c>
      <c r="F169" s="174" t="s">
        <v>202</v>
      </c>
      <c r="G169" s="175" t="s">
        <v>198</v>
      </c>
      <c r="H169" s="176">
        <v>1</v>
      </c>
      <c r="I169" s="177"/>
      <c r="J169" s="178">
        <f t="shared" si="0"/>
        <v>0</v>
      </c>
      <c r="K169" s="174" t="s">
        <v>1</v>
      </c>
      <c r="L169" s="37"/>
      <c r="M169" s="179" t="s">
        <v>1</v>
      </c>
      <c r="N169" s="180" t="s">
        <v>38</v>
      </c>
      <c r="O169" s="69"/>
      <c r="P169" s="181">
        <f t="shared" si="1"/>
        <v>0</v>
      </c>
      <c r="Q169" s="181">
        <v>0</v>
      </c>
      <c r="R169" s="181">
        <f t="shared" si="2"/>
        <v>0</v>
      </c>
      <c r="S169" s="181">
        <v>0</v>
      </c>
      <c r="T169" s="182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83" t="s">
        <v>136</v>
      </c>
      <c r="AT169" s="183" t="s">
        <v>131</v>
      </c>
      <c r="AU169" s="183" t="s">
        <v>81</v>
      </c>
      <c r="AY169" s="15" t="s">
        <v>130</v>
      </c>
      <c r="BE169" s="184">
        <f t="shared" si="4"/>
        <v>0</v>
      </c>
      <c r="BF169" s="184">
        <f t="shared" si="5"/>
        <v>0</v>
      </c>
      <c r="BG169" s="184">
        <f t="shared" si="6"/>
        <v>0</v>
      </c>
      <c r="BH169" s="184">
        <f t="shared" si="7"/>
        <v>0</v>
      </c>
      <c r="BI169" s="184">
        <f t="shared" si="8"/>
        <v>0</v>
      </c>
      <c r="BJ169" s="15" t="s">
        <v>81</v>
      </c>
      <c r="BK169" s="184">
        <f t="shared" si="9"/>
        <v>0</v>
      </c>
      <c r="BL169" s="15" t="s">
        <v>136</v>
      </c>
      <c r="BM169" s="183" t="s">
        <v>203</v>
      </c>
    </row>
    <row r="170" spans="1:65" s="2" customFormat="1" ht="16.5" customHeight="1">
      <c r="A170" s="32"/>
      <c r="B170" s="33"/>
      <c r="C170" s="172" t="s">
        <v>171</v>
      </c>
      <c r="D170" s="172" t="s">
        <v>131</v>
      </c>
      <c r="E170" s="173" t="s">
        <v>204</v>
      </c>
      <c r="F170" s="174" t="s">
        <v>205</v>
      </c>
      <c r="G170" s="175" t="s">
        <v>198</v>
      </c>
      <c r="H170" s="176">
        <v>1</v>
      </c>
      <c r="I170" s="177"/>
      <c r="J170" s="178">
        <f t="shared" si="0"/>
        <v>0</v>
      </c>
      <c r="K170" s="174" t="s">
        <v>1</v>
      </c>
      <c r="L170" s="37"/>
      <c r="M170" s="179" t="s">
        <v>1</v>
      </c>
      <c r="N170" s="180" t="s">
        <v>38</v>
      </c>
      <c r="O170" s="69"/>
      <c r="P170" s="181">
        <f t="shared" si="1"/>
        <v>0</v>
      </c>
      <c r="Q170" s="181">
        <v>0</v>
      </c>
      <c r="R170" s="181">
        <f t="shared" si="2"/>
        <v>0</v>
      </c>
      <c r="S170" s="181">
        <v>0</v>
      </c>
      <c r="T170" s="182">
        <f t="shared" si="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83" t="s">
        <v>136</v>
      </c>
      <c r="AT170" s="183" t="s">
        <v>131</v>
      </c>
      <c r="AU170" s="183" t="s">
        <v>81</v>
      </c>
      <c r="AY170" s="15" t="s">
        <v>130</v>
      </c>
      <c r="BE170" s="184">
        <f t="shared" si="4"/>
        <v>0</v>
      </c>
      <c r="BF170" s="184">
        <f t="shared" si="5"/>
        <v>0</v>
      </c>
      <c r="BG170" s="184">
        <f t="shared" si="6"/>
        <v>0</v>
      </c>
      <c r="BH170" s="184">
        <f t="shared" si="7"/>
        <v>0</v>
      </c>
      <c r="BI170" s="184">
        <f t="shared" si="8"/>
        <v>0</v>
      </c>
      <c r="BJ170" s="15" t="s">
        <v>81</v>
      </c>
      <c r="BK170" s="184">
        <f t="shared" si="9"/>
        <v>0</v>
      </c>
      <c r="BL170" s="15" t="s">
        <v>136</v>
      </c>
      <c r="BM170" s="183" t="s">
        <v>206</v>
      </c>
    </row>
    <row r="171" spans="1:65" s="2" customFormat="1" ht="24.2" customHeight="1">
      <c r="A171" s="32"/>
      <c r="B171" s="33"/>
      <c r="C171" s="172" t="s">
        <v>207</v>
      </c>
      <c r="D171" s="172" t="s">
        <v>131</v>
      </c>
      <c r="E171" s="173" t="s">
        <v>208</v>
      </c>
      <c r="F171" s="174" t="s">
        <v>209</v>
      </c>
      <c r="G171" s="175" t="s">
        <v>198</v>
      </c>
      <c r="H171" s="176">
        <v>1</v>
      </c>
      <c r="I171" s="177"/>
      <c r="J171" s="178">
        <f t="shared" si="0"/>
        <v>0</v>
      </c>
      <c r="K171" s="174" t="s">
        <v>1</v>
      </c>
      <c r="L171" s="37"/>
      <c r="M171" s="179" t="s">
        <v>1</v>
      </c>
      <c r="N171" s="180" t="s">
        <v>38</v>
      </c>
      <c r="O171" s="69"/>
      <c r="P171" s="181">
        <f t="shared" si="1"/>
        <v>0</v>
      </c>
      <c r="Q171" s="181">
        <v>0</v>
      </c>
      <c r="R171" s="181">
        <f t="shared" si="2"/>
        <v>0</v>
      </c>
      <c r="S171" s="181">
        <v>0</v>
      </c>
      <c r="T171" s="182">
        <f t="shared" si="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83" t="s">
        <v>136</v>
      </c>
      <c r="AT171" s="183" t="s">
        <v>131</v>
      </c>
      <c r="AU171" s="183" t="s">
        <v>81</v>
      </c>
      <c r="AY171" s="15" t="s">
        <v>130</v>
      </c>
      <c r="BE171" s="184">
        <f t="shared" si="4"/>
        <v>0</v>
      </c>
      <c r="BF171" s="184">
        <f t="shared" si="5"/>
        <v>0</v>
      </c>
      <c r="BG171" s="184">
        <f t="shared" si="6"/>
        <v>0</v>
      </c>
      <c r="BH171" s="184">
        <f t="shared" si="7"/>
        <v>0</v>
      </c>
      <c r="BI171" s="184">
        <f t="shared" si="8"/>
        <v>0</v>
      </c>
      <c r="BJ171" s="15" t="s">
        <v>81</v>
      </c>
      <c r="BK171" s="184">
        <f t="shared" si="9"/>
        <v>0</v>
      </c>
      <c r="BL171" s="15" t="s">
        <v>136</v>
      </c>
      <c r="BM171" s="183" t="s">
        <v>210</v>
      </c>
    </row>
    <row r="172" spans="1:65" s="2" customFormat="1" ht="21.75" customHeight="1">
      <c r="A172" s="32"/>
      <c r="B172" s="33"/>
      <c r="C172" s="172" t="s">
        <v>177</v>
      </c>
      <c r="D172" s="172" t="s">
        <v>131</v>
      </c>
      <c r="E172" s="173" t="s">
        <v>211</v>
      </c>
      <c r="F172" s="174" t="s">
        <v>212</v>
      </c>
      <c r="G172" s="175" t="s">
        <v>198</v>
      </c>
      <c r="H172" s="176">
        <v>1</v>
      </c>
      <c r="I172" s="177"/>
      <c r="J172" s="178">
        <f t="shared" si="0"/>
        <v>0</v>
      </c>
      <c r="K172" s="174" t="s">
        <v>1</v>
      </c>
      <c r="L172" s="37"/>
      <c r="M172" s="179" t="s">
        <v>1</v>
      </c>
      <c r="N172" s="180" t="s">
        <v>38</v>
      </c>
      <c r="O172" s="69"/>
      <c r="P172" s="181">
        <f t="shared" si="1"/>
        <v>0</v>
      </c>
      <c r="Q172" s="181">
        <v>0</v>
      </c>
      <c r="R172" s="181">
        <f t="shared" si="2"/>
        <v>0</v>
      </c>
      <c r="S172" s="181">
        <v>0</v>
      </c>
      <c r="T172" s="182">
        <f t="shared" si="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83" t="s">
        <v>136</v>
      </c>
      <c r="AT172" s="183" t="s">
        <v>131</v>
      </c>
      <c r="AU172" s="183" t="s">
        <v>81</v>
      </c>
      <c r="AY172" s="15" t="s">
        <v>130</v>
      </c>
      <c r="BE172" s="184">
        <f t="shared" si="4"/>
        <v>0</v>
      </c>
      <c r="BF172" s="184">
        <f t="shared" si="5"/>
        <v>0</v>
      </c>
      <c r="BG172" s="184">
        <f t="shared" si="6"/>
        <v>0</v>
      </c>
      <c r="BH172" s="184">
        <f t="shared" si="7"/>
        <v>0</v>
      </c>
      <c r="BI172" s="184">
        <f t="shared" si="8"/>
        <v>0</v>
      </c>
      <c r="BJ172" s="15" t="s">
        <v>81</v>
      </c>
      <c r="BK172" s="184">
        <f t="shared" si="9"/>
        <v>0</v>
      </c>
      <c r="BL172" s="15" t="s">
        <v>136</v>
      </c>
      <c r="BM172" s="183" t="s">
        <v>213</v>
      </c>
    </row>
    <row r="173" spans="1:65" s="2" customFormat="1" ht="16.5" customHeight="1">
      <c r="A173" s="32"/>
      <c r="B173" s="33"/>
      <c r="C173" s="172" t="s">
        <v>214</v>
      </c>
      <c r="D173" s="172" t="s">
        <v>131</v>
      </c>
      <c r="E173" s="173" t="s">
        <v>215</v>
      </c>
      <c r="F173" s="174" t="s">
        <v>216</v>
      </c>
      <c r="G173" s="175" t="s">
        <v>198</v>
      </c>
      <c r="H173" s="176">
        <v>1</v>
      </c>
      <c r="I173" s="177"/>
      <c r="J173" s="178">
        <f t="shared" si="0"/>
        <v>0</v>
      </c>
      <c r="K173" s="174" t="s">
        <v>1</v>
      </c>
      <c r="L173" s="37"/>
      <c r="M173" s="179" t="s">
        <v>1</v>
      </c>
      <c r="N173" s="180" t="s">
        <v>38</v>
      </c>
      <c r="O173" s="69"/>
      <c r="P173" s="181">
        <f t="shared" si="1"/>
        <v>0</v>
      </c>
      <c r="Q173" s="181">
        <v>0</v>
      </c>
      <c r="R173" s="181">
        <f t="shared" si="2"/>
        <v>0</v>
      </c>
      <c r="S173" s="181">
        <v>0</v>
      </c>
      <c r="T173" s="182">
        <f t="shared" si="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83" t="s">
        <v>136</v>
      </c>
      <c r="AT173" s="183" t="s">
        <v>131</v>
      </c>
      <c r="AU173" s="183" t="s">
        <v>81</v>
      </c>
      <c r="AY173" s="15" t="s">
        <v>130</v>
      </c>
      <c r="BE173" s="184">
        <f t="shared" si="4"/>
        <v>0</v>
      </c>
      <c r="BF173" s="184">
        <f t="shared" si="5"/>
        <v>0</v>
      </c>
      <c r="BG173" s="184">
        <f t="shared" si="6"/>
        <v>0</v>
      </c>
      <c r="BH173" s="184">
        <f t="shared" si="7"/>
        <v>0</v>
      </c>
      <c r="BI173" s="184">
        <f t="shared" si="8"/>
        <v>0</v>
      </c>
      <c r="BJ173" s="15" t="s">
        <v>81</v>
      </c>
      <c r="BK173" s="184">
        <f t="shared" si="9"/>
        <v>0</v>
      </c>
      <c r="BL173" s="15" t="s">
        <v>136</v>
      </c>
      <c r="BM173" s="183" t="s">
        <v>217</v>
      </c>
    </row>
    <row r="174" spans="1:65" s="2" customFormat="1" ht="16.5" customHeight="1">
      <c r="A174" s="32"/>
      <c r="B174" s="33"/>
      <c r="C174" s="172" t="s">
        <v>183</v>
      </c>
      <c r="D174" s="172" t="s">
        <v>131</v>
      </c>
      <c r="E174" s="173" t="s">
        <v>218</v>
      </c>
      <c r="F174" s="174" t="s">
        <v>219</v>
      </c>
      <c r="G174" s="175" t="s">
        <v>198</v>
      </c>
      <c r="H174" s="176">
        <v>1</v>
      </c>
      <c r="I174" s="177"/>
      <c r="J174" s="178">
        <f t="shared" si="0"/>
        <v>0</v>
      </c>
      <c r="K174" s="174" t="s">
        <v>1</v>
      </c>
      <c r="L174" s="37"/>
      <c r="M174" s="179" t="s">
        <v>1</v>
      </c>
      <c r="N174" s="180" t="s">
        <v>38</v>
      </c>
      <c r="O174" s="69"/>
      <c r="P174" s="181">
        <f t="shared" si="1"/>
        <v>0</v>
      </c>
      <c r="Q174" s="181">
        <v>0</v>
      </c>
      <c r="R174" s="181">
        <f t="shared" si="2"/>
        <v>0</v>
      </c>
      <c r="S174" s="181">
        <v>0</v>
      </c>
      <c r="T174" s="182">
        <f t="shared" si="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83" t="s">
        <v>136</v>
      </c>
      <c r="AT174" s="183" t="s">
        <v>131</v>
      </c>
      <c r="AU174" s="183" t="s">
        <v>81</v>
      </c>
      <c r="AY174" s="15" t="s">
        <v>130</v>
      </c>
      <c r="BE174" s="184">
        <f t="shared" si="4"/>
        <v>0</v>
      </c>
      <c r="BF174" s="184">
        <f t="shared" si="5"/>
        <v>0</v>
      </c>
      <c r="BG174" s="184">
        <f t="shared" si="6"/>
        <v>0</v>
      </c>
      <c r="BH174" s="184">
        <f t="shared" si="7"/>
        <v>0</v>
      </c>
      <c r="BI174" s="184">
        <f t="shared" si="8"/>
        <v>0</v>
      </c>
      <c r="BJ174" s="15" t="s">
        <v>81</v>
      </c>
      <c r="BK174" s="184">
        <f t="shared" si="9"/>
        <v>0</v>
      </c>
      <c r="BL174" s="15" t="s">
        <v>136</v>
      </c>
      <c r="BM174" s="183" t="s">
        <v>220</v>
      </c>
    </row>
    <row r="175" spans="1:65" s="2" customFormat="1" ht="24.2" customHeight="1">
      <c r="A175" s="32"/>
      <c r="B175" s="33"/>
      <c r="C175" s="172" t="s">
        <v>7</v>
      </c>
      <c r="D175" s="172" t="s">
        <v>131</v>
      </c>
      <c r="E175" s="173" t="s">
        <v>221</v>
      </c>
      <c r="F175" s="174" t="s">
        <v>222</v>
      </c>
      <c r="G175" s="175" t="s">
        <v>198</v>
      </c>
      <c r="H175" s="176">
        <v>1</v>
      </c>
      <c r="I175" s="177"/>
      <c r="J175" s="178">
        <f t="shared" si="0"/>
        <v>0</v>
      </c>
      <c r="K175" s="174" t="s">
        <v>1</v>
      </c>
      <c r="L175" s="37"/>
      <c r="M175" s="179" t="s">
        <v>1</v>
      </c>
      <c r="N175" s="180" t="s">
        <v>38</v>
      </c>
      <c r="O175" s="69"/>
      <c r="P175" s="181">
        <f t="shared" si="1"/>
        <v>0</v>
      </c>
      <c r="Q175" s="181">
        <v>0</v>
      </c>
      <c r="R175" s="181">
        <f t="shared" si="2"/>
        <v>0</v>
      </c>
      <c r="S175" s="181">
        <v>0</v>
      </c>
      <c r="T175" s="182">
        <f t="shared" si="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83" t="s">
        <v>136</v>
      </c>
      <c r="AT175" s="183" t="s">
        <v>131</v>
      </c>
      <c r="AU175" s="183" t="s">
        <v>81</v>
      </c>
      <c r="AY175" s="15" t="s">
        <v>130</v>
      </c>
      <c r="BE175" s="184">
        <f t="shared" si="4"/>
        <v>0</v>
      </c>
      <c r="BF175" s="184">
        <f t="shared" si="5"/>
        <v>0</v>
      </c>
      <c r="BG175" s="184">
        <f t="shared" si="6"/>
        <v>0</v>
      </c>
      <c r="BH175" s="184">
        <f t="shared" si="7"/>
        <v>0</v>
      </c>
      <c r="BI175" s="184">
        <f t="shared" si="8"/>
        <v>0</v>
      </c>
      <c r="BJ175" s="15" t="s">
        <v>81</v>
      </c>
      <c r="BK175" s="184">
        <f t="shared" si="9"/>
        <v>0</v>
      </c>
      <c r="BL175" s="15" t="s">
        <v>136</v>
      </c>
      <c r="BM175" s="183" t="s">
        <v>223</v>
      </c>
    </row>
    <row r="176" spans="1:65" s="2" customFormat="1" ht="24.2" customHeight="1">
      <c r="A176" s="32"/>
      <c r="B176" s="33"/>
      <c r="C176" s="172" t="s">
        <v>188</v>
      </c>
      <c r="D176" s="172" t="s">
        <v>131</v>
      </c>
      <c r="E176" s="173" t="s">
        <v>224</v>
      </c>
      <c r="F176" s="174" t="s">
        <v>225</v>
      </c>
      <c r="G176" s="175" t="s">
        <v>226</v>
      </c>
      <c r="H176" s="176">
        <v>2</v>
      </c>
      <c r="I176" s="177"/>
      <c r="J176" s="178">
        <f t="shared" si="0"/>
        <v>0</v>
      </c>
      <c r="K176" s="174" t="s">
        <v>1</v>
      </c>
      <c r="L176" s="37"/>
      <c r="M176" s="179" t="s">
        <v>1</v>
      </c>
      <c r="N176" s="180" t="s">
        <v>38</v>
      </c>
      <c r="O176" s="69"/>
      <c r="P176" s="181">
        <f t="shared" si="1"/>
        <v>0</v>
      </c>
      <c r="Q176" s="181">
        <v>0</v>
      </c>
      <c r="R176" s="181">
        <f t="shared" si="2"/>
        <v>0</v>
      </c>
      <c r="S176" s="181">
        <v>0</v>
      </c>
      <c r="T176" s="182">
        <f t="shared" si="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83" t="s">
        <v>136</v>
      </c>
      <c r="AT176" s="183" t="s">
        <v>131</v>
      </c>
      <c r="AU176" s="183" t="s">
        <v>81</v>
      </c>
      <c r="AY176" s="15" t="s">
        <v>130</v>
      </c>
      <c r="BE176" s="184">
        <f t="shared" si="4"/>
        <v>0</v>
      </c>
      <c r="BF176" s="184">
        <f t="shared" si="5"/>
        <v>0</v>
      </c>
      <c r="BG176" s="184">
        <f t="shared" si="6"/>
        <v>0</v>
      </c>
      <c r="BH176" s="184">
        <f t="shared" si="7"/>
        <v>0</v>
      </c>
      <c r="BI176" s="184">
        <f t="shared" si="8"/>
        <v>0</v>
      </c>
      <c r="BJ176" s="15" t="s">
        <v>81</v>
      </c>
      <c r="BK176" s="184">
        <f t="shared" si="9"/>
        <v>0</v>
      </c>
      <c r="BL176" s="15" t="s">
        <v>136</v>
      </c>
      <c r="BM176" s="183" t="s">
        <v>227</v>
      </c>
    </row>
    <row r="177" spans="1:65" s="11" customFormat="1" ht="25.9" customHeight="1">
      <c r="B177" s="158"/>
      <c r="C177" s="159"/>
      <c r="D177" s="160" t="s">
        <v>72</v>
      </c>
      <c r="E177" s="161" t="s">
        <v>228</v>
      </c>
      <c r="F177" s="161" t="s">
        <v>229</v>
      </c>
      <c r="G177" s="159"/>
      <c r="H177" s="159"/>
      <c r="I177" s="162"/>
      <c r="J177" s="163">
        <f>BK177</f>
        <v>0</v>
      </c>
      <c r="K177" s="159"/>
      <c r="L177" s="164"/>
      <c r="M177" s="165"/>
      <c r="N177" s="166"/>
      <c r="O177" s="166"/>
      <c r="P177" s="167">
        <f>P178</f>
        <v>0</v>
      </c>
      <c r="Q177" s="166"/>
      <c r="R177" s="167">
        <f>R178</f>
        <v>0</v>
      </c>
      <c r="S177" s="166"/>
      <c r="T177" s="168">
        <f>T178</f>
        <v>0</v>
      </c>
      <c r="AR177" s="169" t="s">
        <v>81</v>
      </c>
      <c r="AT177" s="170" t="s">
        <v>72</v>
      </c>
      <c r="AU177" s="170" t="s">
        <v>73</v>
      </c>
      <c r="AY177" s="169" t="s">
        <v>130</v>
      </c>
      <c r="BK177" s="171">
        <f>BK178</f>
        <v>0</v>
      </c>
    </row>
    <row r="178" spans="1:65" s="2" customFormat="1" ht="21.75" customHeight="1">
      <c r="A178" s="32"/>
      <c r="B178" s="33"/>
      <c r="C178" s="172" t="s">
        <v>230</v>
      </c>
      <c r="D178" s="172" t="s">
        <v>131</v>
      </c>
      <c r="E178" s="173" t="s">
        <v>231</v>
      </c>
      <c r="F178" s="174" t="s">
        <v>232</v>
      </c>
      <c r="G178" s="175" t="s">
        <v>182</v>
      </c>
      <c r="H178" s="176">
        <v>120</v>
      </c>
      <c r="I178" s="177"/>
      <c r="J178" s="178">
        <f>ROUND(I178*H178,2)</f>
        <v>0</v>
      </c>
      <c r="K178" s="174" t="s">
        <v>1</v>
      </c>
      <c r="L178" s="37"/>
      <c r="M178" s="179" t="s">
        <v>1</v>
      </c>
      <c r="N178" s="180" t="s">
        <v>38</v>
      </c>
      <c r="O178" s="69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83" t="s">
        <v>136</v>
      </c>
      <c r="AT178" s="183" t="s">
        <v>131</v>
      </c>
      <c r="AU178" s="183" t="s">
        <v>81</v>
      </c>
      <c r="AY178" s="15" t="s">
        <v>130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5" t="s">
        <v>81</v>
      </c>
      <c r="BK178" s="184">
        <f>ROUND(I178*H178,2)</f>
        <v>0</v>
      </c>
      <c r="BL178" s="15" t="s">
        <v>136</v>
      </c>
      <c r="BM178" s="183" t="s">
        <v>233</v>
      </c>
    </row>
    <row r="179" spans="1:65" s="11" customFormat="1" ht="25.9" customHeight="1">
      <c r="B179" s="158"/>
      <c r="C179" s="159"/>
      <c r="D179" s="160" t="s">
        <v>72</v>
      </c>
      <c r="E179" s="161" t="s">
        <v>234</v>
      </c>
      <c r="F179" s="161" t="s">
        <v>235</v>
      </c>
      <c r="G179" s="159"/>
      <c r="H179" s="159"/>
      <c r="I179" s="162"/>
      <c r="J179" s="163">
        <f>BK179</f>
        <v>0</v>
      </c>
      <c r="K179" s="159"/>
      <c r="L179" s="164"/>
      <c r="M179" s="165"/>
      <c r="N179" s="166"/>
      <c r="O179" s="166"/>
      <c r="P179" s="167">
        <f>P180</f>
        <v>0</v>
      </c>
      <c r="Q179" s="166"/>
      <c r="R179" s="167">
        <f>R180</f>
        <v>0</v>
      </c>
      <c r="S179" s="166"/>
      <c r="T179" s="168">
        <f>T180</f>
        <v>0</v>
      </c>
      <c r="AR179" s="169" t="s">
        <v>81</v>
      </c>
      <c r="AT179" s="170" t="s">
        <v>72</v>
      </c>
      <c r="AU179" s="170" t="s">
        <v>73</v>
      </c>
      <c r="AY179" s="169" t="s">
        <v>130</v>
      </c>
      <c r="BK179" s="171">
        <f>BK180</f>
        <v>0</v>
      </c>
    </row>
    <row r="180" spans="1:65" s="2" customFormat="1" ht="24.2" customHeight="1">
      <c r="A180" s="32"/>
      <c r="B180" s="33"/>
      <c r="C180" s="172" t="s">
        <v>191</v>
      </c>
      <c r="D180" s="172" t="s">
        <v>131</v>
      </c>
      <c r="E180" s="173" t="s">
        <v>236</v>
      </c>
      <c r="F180" s="174" t="s">
        <v>237</v>
      </c>
      <c r="G180" s="175" t="s">
        <v>238</v>
      </c>
      <c r="H180" s="176">
        <v>4.0579999999999998</v>
      </c>
      <c r="I180" s="177"/>
      <c r="J180" s="178">
        <f>ROUND(I180*H180,2)</f>
        <v>0</v>
      </c>
      <c r="K180" s="174" t="s">
        <v>135</v>
      </c>
      <c r="L180" s="37"/>
      <c r="M180" s="179" t="s">
        <v>1</v>
      </c>
      <c r="N180" s="180" t="s">
        <v>38</v>
      </c>
      <c r="O180" s="69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83" t="s">
        <v>136</v>
      </c>
      <c r="AT180" s="183" t="s">
        <v>131</v>
      </c>
      <c r="AU180" s="183" t="s">
        <v>81</v>
      </c>
      <c r="AY180" s="15" t="s">
        <v>130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5" t="s">
        <v>81</v>
      </c>
      <c r="BK180" s="184">
        <f>ROUND(I180*H180,2)</f>
        <v>0</v>
      </c>
      <c r="BL180" s="15" t="s">
        <v>136</v>
      </c>
      <c r="BM180" s="183" t="s">
        <v>239</v>
      </c>
    </row>
    <row r="181" spans="1:65" s="11" customFormat="1" ht="25.9" customHeight="1">
      <c r="B181" s="158"/>
      <c r="C181" s="159"/>
      <c r="D181" s="160" t="s">
        <v>72</v>
      </c>
      <c r="E181" s="161" t="s">
        <v>240</v>
      </c>
      <c r="F181" s="161" t="s">
        <v>241</v>
      </c>
      <c r="G181" s="159"/>
      <c r="H181" s="159"/>
      <c r="I181" s="162"/>
      <c r="J181" s="163">
        <f>BK181</f>
        <v>0</v>
      </c>
      <c r="K181" s="159"/>
      <c r="L181" s="164"/>
      <c r="M181" s="165"/>
      <c r="N181" s="166"/>
      <c r="O181" s="166"/>
      <c r="P181" s="167">
        <v>0</v>
      </c>
      <c r="Q181" s="166"/>
      <c r="R181" s="167">
        <v>0</v>
      </c>
      <c r="S181" s="166"/>
      <c r="T181" s="168">
        <v>0</v>
      </c>
      <c r="AR181" s="169" t="s">
        <v>81</v>
      </c>
      <c r="AT181" s="170" t="s">
        <v>72</v>
      </c>
      <c r="AU181" s="170" t="s">
        <v>73</v>
      </c>
      <c r="AY181" s="169" t="s">
        <v>130</v>
      </c>
      <c r="BK181" s="171">
        <v>0</v>
      </c>
    </row>
    <row r="182" spans="1:65" s="11" customFormat="1" ht="25.9" customHeight="1">
      <c r="B182" s="158"/>
      <c r="C182" s="159"/>
      <c r="D182" s="160" t="s">
        <v>72</v>
      </c>
      <c r="E182" s="161" t="s">
        <v>242</v>
      </c>
      <c r="F182" s="161" t="s">
        <v>243</v>
      </c>
      <c r="G182" s="159"/>
      <c r="H182" s="159"/>
      <c r="I182" s="162"/>
      <c r="J182" s="163">
        <f>BK182</f>
        <v>0</v>
      </c>
      <c r="K182" s="159"/>
      <c r="L182" s="164"/>
      <c r="M182" s="165"/>
      <c r="N182" s="166"/>
      <c r="O182" s="166"/>
      <c r="P182" s="167">
        <f>SUM(P183:P186)</f>
        <v>0</v>
      </c>
      <c r="Q182" s="166"/>
      <c r="R182" s="167">
        <f>SUM(R183:R186)</f>
        <v>0</v>
      </c>
      <c r="S182" s="166"/>
      <c r="T182" s="168">
        <f>SUM(T183:T186)</f>
        <v>0</v>
      </c>
      <c r="AR182" s="169" t="s">
        <v>83</v>
      </c>
      <c r="AT182" s="170" t="s">
        <v>72</v>
      </c>
      <c r="AU182" s="170" t="s">
        <v>73</v>
      </c>
      <c r="AY182" s="169" t="s">
        <v>130</v>
      </c>
      <c r="BK182" s="171">
        <f>SUM(BK183:BK186)</f>
        <v>0</v>
      </c>
    </row>
    <row r="183" spans="1:65" s="2" customFormat="1" ht="16.5" customHeight="1">
      <c r="A183" s="32"/>
      <c r="B183" s="33"/>
      <c r="C183" s="172" t="s">
        <v>244</v>
      </c>
      <c r="D183" s="172" t="s">
        <v>131</v>
      </c>
      <c r="E183" s="173" t="s">
        <v>245</v>
      </c>
      <c r="F183" s="174" t="s">
        <v>246</v>
      </c>
      <c r="G183" s="175" t="s">
        <v>226</v>
      </c>
      <c r="H183" s="176">
        <v>1</v>
      </c>
      <c r="I183" s="177"/>
      <c r="J183" s="178">
        <f>ROUND(I183*H183,2)</f>
        <v>0</v>
      </c>
      <c r="K183" s="174" t="s">
        <v>1</v>
      </c>
      <c r="L183" s="37"/>
      <c r="M183" s="179" t="s">
        <v>1</v>
      </c>
      <c r="N183" s="180" t="s">
        <v>38</v>
      </c>
      <c r="O183" s="69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83" t="s">
        <v>171</v>
      </c>
      <c r="AT183" s="183" t="s">
        <v>131</v>
      </c>
      <c r="AU183" s="183" t="s">
        <v>81</v>
      </c>
      <c r="AY183" s="15" t="s">
        <v>130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5" t="s">
        <v>81</v>
      </c>
      <c r="BK183" s="184">
        <f>ROUND(I183*H183,2)</f>
        <v>0</v>
      </c>
      <c r="BL183" s="15" t="s">
        <v>171</v>
      </c>
      <c r="BM183" s="183" t="s">
        <v>247</v>
      </c>
    </row>
    <row r="184" spans="1:65" s="2" customFormat="1" ht="16.5" customHeight="1">
      <c r="A184" s="32"/>
      <c r="B184" s="33"/>
      <c r="C184" s="172" t="s">
        <v>195</v>
      </c>
      <c r="D184" s="172" t="s">
        <v>131</v>
      </c>
      <c r="E184" s="173" t="s">
        <v>248</v>
      </c>
      <c r="F184" s="174" t="s">
        <v>249</v>
      </c>
      <c r="G184" s="175" t="s">
        <v>182</v>
      </c>
      <c r="H184" s="176">
        <v>7</v>
      </c>
      <c r="I184" s="177"/>
      <c r="J184" s="178">
        <f>ROUND(I184*H184,2)</f>
        <v>0</v>
      </c>
      <c r="K184" s="174" t="s">
        <v>1</v>
      </c>
      <c r="L184" s="37"/>
      <c r="M184" s="179" t="s">
        <v>1</v>
      </c>
      <c r="N184" s="180" t="s">
        <v>38</v>
      </c>
      <c r="O184" s="69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83" t="s">
        <v>171</v>
      </c>
      <c r="AT184" s="183" t="s">
        <v>131</v>
      </c>
      <c r="AU184" s="183" t="s">
        <v>81</v>
      </c>
      <c r="AY184" s="15" t="s">
        <v>130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5" t="s">
        <v>81</v>
      </c>
      <c r="BK184" s="184">
        <f>ROUND(I184*H184,2)</f>
        <v>0</v>
      </c>
      <c r="BL184" s="15" t="s">
        <v>171</v>
      </c>
      <c r="BM184" s="183" t="s">
        <v>250</v>
      </c>
    </row>
    <row r="185" spans="1:65" s="2" customFormat="1" ht="16.5" customHeight="1">
      <c r="A185" s="32"/>
      <c r="B185" s="33"/>
      <c r="C185" s="172" t="s">
        <v>251</v>
      </c>
      <c r="D185" s="172" t="s">
        <v>131</v>
      </c>
      <c r="E185" s="173" t="s">
        <v>252</v>
      </c>
      <c r="F185" s="174" t="s">
        <v>253</v>
      </c>
      <c r="G185" s="175" t="s">
        <v>182</v>
      </c>
      <c r="H185" s="176">
        <v>7</v>
      </c>
      <c r="I185" s="177"/>
      <c r="J185" s="178">
        <f>ROUND(I185*H185,2)</f>
        <v>0</v>
      </c>
      <c r="K185" s="174" t="s">
        <v>1</v>
      </c>
      <c r="L185" s="37"/>
      <c r="M185" s="179" t="s">
        <v>1</v>
      </c>
      <c r="N185" s="180" t="s">
        <v>38</v>
      </c>
      <c r="O185" s="69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83" t="s">
        <v>171</v>
      </c>
      <c r="AT185" s="183" t="s">
        <v>131</v>
      </c>
      <c r="AU185" s="183" t="s">
        <v>81</v>
      </c>
      <c r="AY185" s="15" t="s">
        <v>130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5" t="s">
        <v>81</v>
      </c>
      <c r="BK185" s="184">
        <f>ROUND(I185*H185,2)</f>
        <v>0</v>
      </c>
      <c r="BL185" s="15" t="s">
        <v>171</v>
      </c>
      <c r="BM185" s="183" t="s">
        <v>254</v>
      </c>
    </row>
    <row r="186" spans="1:65" s="2" customFormat="1" ht="21.75" customHeight="1">
      <c r="A186" s="32"/>
      <c r="B186" s="33"/>
      <c r="C186" s="172" t="s">
        <v>199</v>
      </c>
      <c r="D186" s="172" t="s">
        <v>131</v>
      </c>
      <c r="E186" s="173" t="s">
        <v>255</v>
      </c>
      <c r="F186" s="174" t="s">
        <v>256</v>
      </c>
      <c r="G186" s="175" t="s">
        <v>257</v>
      </c>
      <c r="H186" s="208"/>
      <c r="I186" s="177"/>
      <c r="J186" s="178">
        <f>ROUND(I186*H186,2)</f>
        <v>0</v>
      </c>
      <c r="K186" s="174" t="s">
        <v>1</v>
      </c>
      <c r="L186" s="37"/>
      <c r="M186" s="179" t="s">
        <v>1</v>
      </c>
      <c r="N186" s="180" t="s">
        <v>38</v>
      </c>
      <c r="O186" s="69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83" t="s">
        <v>171</v>
      </c>
      <c r="AT186" s="183" t="s">
        <v>131</v>
      </c>
      <c r="AU186" s="183" t="s">
        <v>81</v>
      </c>
      <c r="AY186" s="15" t="s">
        <v>130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5" t="s">
        <v>81</v>
      </c>
      <c r="BK186" s="184">
        <f>ROUND(I186*H186,2)</f>
        <v>0</v>
      </c>
      <c r="BL186" s="15" t="s">
        <v>171</v>
      </c>
      <c r="BM186" s="183" t="s">
        <v>258</v>
      </c>
    </row>
    <row r="187" spans="1:65" s="11" customFormat="1" ht="25.9" customHeight="1">
      <c r="B187" s="158"/>
      <c r="C187" s="159"/>
      <c r="D187" s="160" t="s">
        <v>72</v>
      </c>
      <c r="E187" s="161" t="s">
        <v>259</v>
      </c>
      <c r="F187" s="161" t="s">
        <v>260</v>
      </c>
      <c r="G187" s="159"/>
      <c r="H187" s="159"/>
      <c r="I187" s="162"/>
      <c r="J187" s="163">
        <f>BK187</f>
        <v>0</v>
      </c>
      <c r="K187" s="159"/>
      <c r="L187" s="164"/>
      <c r="M187" s="165"/>
      <c r="N187" s="166"/>
      <c r="O187" s="166"/>
      <c r="P187" s="167">
        <f>SUM(P188:P200)</f>
        <v>0</v>
      </c>
      <c r="Q187" s="166"/>
      <c r="R187" s="167">
        <f>SUM(R188:R200)</f>
        <v>0</v>
      </c>
      <c r="S187" s="166"/>
      <c r="T187" s="168">
        <f>SUM(T188:T200)</f>
        <v>0</v>
      </c>
      <c r="AR187" s="169" t="s">
        <v>83</v>
      </c>
      <c r="AT187" s="170" t="s">
        <v>72</v>
      </c>
      <c r="AU187" s="170" t="s">
        <v>73</v>
      </c>
      <c r="AY187" s="169" t="s">
        <v>130</v>
      </c>
      <c r="BK187" s="171">
        <f>SUM(BK188:BK200)</f>
        <v>0</v>
      </c>
    </row>
    <row r="188" spans="1:65" s="2" customFormat="1" ht="24.2" customHeight="1">
      <c r="A188" s="32"/>
      <c r="B188" s="33"/>
      <c r="C188" s="172" t="s">
        <v>261</v>
      </c>
      <c r="D188" s="172" t="s">
        <v>131</v>
      </c>
      <c r="E188" s="173" t="s">
        <v>262</v>
      </c>
      <c r="F188" s="174" t="s">
        <v>263</v>
      </c>
      <c r="G188" s="175" t="s">
        <v>182</v>
      </c>
      <c r="H188" s="176">
        <v>8</v>
      </c>
      <c r="I188" s="177"/>
      <c r="J188" s="178">
        <f t="shared" ref="J188:J200" si="10">ROUND(I188*H188,2)</f>
        <v>0</v>
      </c>
      <c r="K188" s="174" t="s">
        <v>1</v>
      </c>
      <c r="L188" s="37"/>
      <c r="M188" s="179" t="s">
        <v>1</v>
      </c>
      <c r="N188" s="180" t="s">
        <v>38</v>
      </c>
      <c r="O188" s="69"/>
      <c r="P188" s="181">
        <f t="shared" ref="P188:P200" si="11">O188*H188</f>
        <v>0</v>
      </c>
      <c r="Q188" s="181">
        <v>0</v>
      </c>
      <c r="R188" s="181">
        <f t="shared" ref="R188:R200" si="12">Q188*H188</f>
        <v>0</v>
      </c>
      <c r="S188" s="181">
        <v>0</v>
      </c>
      <c r="T188" s="182">
        <f t="shared" ref="T188:T200" si="13"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83" t="s">
        <v>171</v>
      </c>
      <c r="AT188" s="183" t="s">
        <v>131</v>
      </c>
      <c r="AU188" s="183" t="s">
        <v>81</v>
      </c>
      <c r="AY188" s="15" t="s">
        <v>130</v>
      </c>
      <c r="BE188" s="184">
        <f t="shared" ref="BE188:BE200" si="14">IF(N188="základní",J188,0)</f>
        <v>0</v>
      </c>
      <c r="BF188" s="184">
        <f t="shared" ref="BF188:BF200" si="15">IF(N188="snížená",J188,0)</f>
        <v>0</v>
      </c>
      <c r="BG188" s="184">
        <f t="shared" ref="BG188:BG200" si="16">IF(N188="zákl. přenesená",J188,0)</f>
        <v>0</v>
      </c>
      <c r="BH188" s="184">
        <f t="shared" ref="BH188:BH200" si="17">IF(N188="sníž. přenesená",J188,0)</f>
        <v>0</v>
      </c>
      <c r="BI188" s="184">
        <f t="shared" ref="BI188:BI200" si="18">IF(N188="nulová",J188,0)</f>
        <v>0</v>
      </c>
      <c r="BJ188" s="15" t="s">
        <v>81</v>
      </c>
      <c r="BK188" s="184">
        <f t="shared" ref="BK188:BK200" si="19">ROUND(I188*H188,2)</f>
        <v>0</v>
      </c>
      <c r="BL188" s="15" t="s">
        <v>171</v>
      </c>
      <c r="BM188" s="183" t="s">
        <v>264</v>
      </c>
    </row>
    <row r="189" spans="1:65" s="2" customFormat="1" ht="24.2" customHeight="1">
      <c r="A189" s="32"/>
      <c r="B189" s="33"/>
      <c r="C189" s="172" t="s">
        <v>203</v>
      </c>
      <c r="D189" s="172" t="s">
        <v>131</v>
      </c>
      <c r="E189" s="173" t="s">
        <v>265</v>
      </c>
      <c r="F189" s="174" t="s">
        <v>266</v>
      </c>
      <c r="G189" s="175" t="s">
        <v>182</v>
      </c>
      <c r="H189" s="176">
        <v>10</v>
      </c>
      <c r="I189" s="177"/>
      <c r="J189" s="178">
        <f t="shared" si="10"/>
        <v>0</v>
      </c>
      <c r="K189" s="174" t="s">
        <v>1</v>
      </c>
      <c r="L189" s="37"/>
      <c r="M189" s="179" t="s">
        <v>1</v>
      </c>
      <c r="N189" s="180" t="s">
        <v>38</v>
      </c>
      <c r="O189" s="69"/>
      <c r="P189" s="181">
        <f t="shared" si="11"/>
        <v>0</v>
      </c>
      <c r="Q189" s="181">
        <v>0</v>
      </c>
      <c r="R189" s="181">
        <f t="shared" si="12"/>
        <v>0</v>
      </c>
      <c r="S189" s="181">
        <v>0</v>
      </c>
      <c r="T189" s="182">
        <f t="shared" si="1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83" t="s">
        <v>171</v>
      </c>
      <c r="AT189" s="183" t="s">
        <v>131</v>
      </c>
      <c r="AU189" s="183" t="s">
        <v>81</v>
      </c>
      <c r="AY189" s="15" t="s">
        <v>130</v>
      </c>
      <c r="BE189" s="184">
        <f t="shared" si="14"/>
        <v>0</v>
      </c>
      <c r="BF189" s="184">
        <f t="shared" si="15"/>
        <v>0</v>
      </c>
      <c r="BG189" s="184">
        <f t="shared" si="16"/>
        <v>0</v>
      </c>
      <c r="BH189" s="184">
        <f t="shared" si="17"/>
        <v>0</v>
      </c>
      <c r="BI189" s="184">
        <f t="shared" si="18"/>
        <v>0</v>
      </c>
      <c r="BJ189" s="15" t="s">
        <v>81</v>
      </c>
      <c r="BK189" s="184">
        <f t="shared" si="19"/>
        <v>0</v>
      </c>
      <c r="BL189" s="15" t="s">
        <v>171</v>
      </c>
      <c r="BM189" s="183" t="s">
        <v>267</v>
      </c>
    </row>
    <row r="190" spans="1:65" s="2" customFormat="1" ht="24.2" customHeight="1">
      <c r="A190" s="32"/>
      <c r="B190" s="33"/>
      <c r="C190" s="172" t="s">
        <v>268</v>
      </c>
      <c r="D190" s="172" t="s">
        <v>131</v>
      </c>
      <c r="E190" s="173" t="s">
        <v>269</v>
      </c>
      <c r="F190" s="174" t="s">
        <v>270</v>
      </c>
      <c r="G190" s="175" t="s">
        <v>182</v>
      </c>
      <c r="H190" s="176">
        <v>4</v>
      </c>
      <c r="I190" s="177"/>
      <c r="J190" s="178">
        <f t="shared" si="10"/>
        <v>0</v>
      </c>
      <c r="K190" s="174" t="s">
        <v>1</v>
      </c>
      <c r="L190" s="37"/>
      <c r="M190" s="179" t="s">
        <v>1</v>
      </c>
      <c r="N190" s="180" t="s">
        <v>38</v>
      </c>
      <c r="O190" s="69"/>
      <c r="P190" s="181">
        <f t="shared" si="11"/>
        <v>0</v>
      </c>
      <c r="Q190" s="181">
        <v>0</v>
      </c>
      <c r="R190" s="181">
        <f t="shared" si="12"/>
        <v>0</v>
      </c>
      <c r="S190" s="181">
        <v>0</v>
      </c>
      <c r="T190" s="182">
        <f t="shared" si="1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83" t="s">
        <v>171</v>
      </c>
      <c r="AT190" s="183" t="s">
        <v>131</v>
      </c>
      <c r="AU190" s="183" t="s">
        <v>81</v>
      </c>
      <c r="AY190" s="15" t="s">
        <v>130</v>
      </c>
      <c r="BE190" s="184">
        <f t="shared" si="14"/>
        <v>0</v>
      </c>
      <c r="BF190" s="184">
        <f t="shared" si="15"/>
        <v>0</v>
      </c>
      <c r="BG190" s="184">
        <f t="shared" si="16"/>
        <v>0</v>
      </c>
      <c r="BH190" s="184">
        <f t="shared" si="17"/>
        <v>0</v>
      </c>
      <c r="BI190" s="184">
        <f t="shared" si="18"/>
        <v>0</v>
      </c>
      <c r="BJ190" s="15" t="s">
        <v>81</v>
      </c>
      <c r="BK190" s="184">
        <f t="shared" si="19"/>
        <v>0</v>
      </c>
      <c r="BL190" s="15" t="s">
        <v>171</v>
      </c>
      <c r="BM190" s="183" t="s">
        <v>271</v>
      </c>
    </row>
    <row r="191" spans="1:65" s="2" customFormat="1" ht="24.2" customHeight="1">
      <c r="A191" s="32"/>
      <c r="B191" s="33"/>
      <c r="C191" s="172" t="s">
        <v>206</v>
      </c>
      <c r="D191" s="172" t="s">
        <v>131</v>
      </c>
      <c r="E191" s="173" t="s">
        <v>272</v>
      </c>
      <c r="F191" s="174" t="s">
        <v>273</v>
      </c>
      <c r="G191" s="175" t="s">
        <v>182</v>
      </c>
      <c r="H191" s="176">
        <v>5</v>
      </c>
      <c r="I191" s="177"/>
      <c r="J191" s="178">
        <f t="shared" si="10"/>
        <v>0</v>
      </c>
      <c r="K191" s="174" t="s">
        <v>1</v>
      </c>
      <c r="L191" s="37"/>
      <c r="M191" s="179" t="s">
        <v>1</v>
      </c>
      <c r="N191" s="180" t="s">
        <v>38</v>
      </c>
      <c r="O191" s="69"/>
      <c r="P191" s="181">
        <f t="shared" si="11"/>
        <v>0</v>
      </c>
      <c r="Q191" s="181">
        <v>0</v>
      </c>
      <c r="R191" s="181">
        <f t="shared" si="12"/>
        <v>0</v>
      </c>
      <c r="S191" s="181">
        <v>0</v>
      </c>
      <c r="T191" s="182">
        <f t="shared" si="1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83" t="s">
        <v>171</v>
      </c>
      <c r="AT191" s="183" t="s">
        <v>131</v>
      </c>
      <c r="AU191" s="183" t="s">
        <v>81</v>
      </c>
      <c r="AY191" s="15" t="s">
        <v>130</v>
      </c>
      <c r="BE191" s="184">
        <f t="shared" si="14"/>
        <v>0</v>
      </c>
      <c r="BF191" s="184">
        <f t="shared" si="15"/>
        <v>0</v>
      </c>
      <c r="BG191" s="184">
        <f t="shared" si="16"/>
        <v>0</v>
      </c>
      <c r="BH191" s="184">
        <f t="shared" si="17"/>
        <v>0</v>
      </c>
      <c r="BI191" s="184">
        <f t="shared" si="18"/>
        <v>0</v>
      </c>
      <c r="BJ191" s="15" t="s">
        <v>81</v>
      </c>
      <c r="BK191" s="184">
        <f t="shared" si="19"/>
        <v>0</v>
      </c>
      <c r="BL191" s="15" t="s">
        <v>171</v>
      </c>
      <c r="BM191" s="183" t="s">
        <v>274</v>
      </c>
    </row>
    <row r="192" spans="1:65" s="2" customFormat="1" ht="24.2" customHeight="1">
      <c r="A192" s="32"/>
      <c r="B192" s="33"/>
      <c r="C192" s="172" t="s">
        <v>275</v>
      </c>
      <c r="D192" s="172" t="s">
        <v>131</v>
      </c>
      <c r="E192" s="173" t="s">
        <v>276</v>
      </c>
      <c r="F192" s="174" t="s">
        <v>277</v>
      </c>
      <c r="G192" s="175" t="s">
        <v>182</v>
      </c>
      <c r="H192" s="176">
        <v>4</v>
      </c>
      <c r="I192" s="177"/>
      <c r="J192" s="178">
        <f t="shared" si="10"/>
        <v>0</v>
      </c>
      <c r="K192" s="174" t="s">
        <v>1</v>
      </c>
      <c r="L192" s="37"/>
      <c r="M192" s="179" t="s">
        <v>1</v>
      </c>
      <c r="N192" s="180" t="s">
        <v>38</v>
      </c>
      <c r="O192" s="69"/>
      <c r="P192" s="181">
        <f t="shared" si="11"/>
        <v>0</v>
      </c>
      <c r="Q192" s="181">
        <v>0</v>
      </c>
      <c r="R192" s="181">
        <f t="shared" si="12"/>
        <v>0</v>
      </c>
      <c r="S192" s="181">
        <v>0</v>
      </c>
      <c r="T192" s="182">
        <f t="shared" si="1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83" t="s">
        <v>171</v>
      </c>
      <c r="AT192" s="183" t="s">
        <v>131</v>
      </c>
      <c r="AU192" s="183" t="s">
        <v>81</v>
      </c>
      <c r="AY192" s="15" t="s">
        <v>130</v>
      </c>
      <c r="BE192" s="184">
        <f t="shared" si="14"/>
        <v>0</v>
      </c>
      <c r="BF192" s="184">
        <f t="shared" si="15"/>
        <v>0</v>
      </c>
      <c r="BG192" s="184">
        <f t="shared" si="16"/>
        <v>0</v>
      </c>
      <c r="BH192" s="184">
        <f t="shared" si="17"/>
        <v>0</v>
      </c>
      <c r="BI192" s="184">
        <f t="shared" si="18"/>
        <v>0</v>
      </c>
      <c r="BJ192" s="15" t="s">
        <v>81</v>
      </c>
      <c r="BK192" s="184">
        <f t="shared" si="19"/>
        <v>0</v>
      </c>
      <c r="BL192" s="15" t="s">
        <v>171</v>
      </c>
      <c r="BM192" s="183" t="s">
        <v>278</v>
      </c>
    </row>
    <row r="193" spans="1:65" s="2" customFormat="1" ht="24.2" customHeight="1">
      <c r="A193" s="32"/>
      <c r="B193" s="33"/>
      <c r="C193" s="172" t="s">
        <v>210</v>
      </c>
      <c r="D193" s="172" t="s">
        <v>131</v>
      </c>
      <c r="E193" s="173" t="s">
        <v>279</v>
      </c>
      <c r="F193" s="174" t="s">
        <v>280</v>
      </c>
      <c r="G193" s="175" t="s">
        <v>182</v>
      </c>
      <c r="H193" s="176">
        <v>5</v>
      </c>
      <c r="I193" s="177"/>
      <c r="J193" s="178">
        <f t="shared" si="10"/>
        <v>0</v>
      </c>
      <c r="K193" s="174" t="s">
        <v>1</v>
      </c>
      <c r="L193" s="37"/>
      <c r="M193" s="179" t="s">
        <v>1</v>
      </c>
      <c r="N193" s="180" t="s">
        <v>38</v>
      </c>
      <c r="O193" s="69"/>
      <c r="P193" s="181">
        <f t="shared" si="11"/>
        <v>0</v>
      </c>
      <c r="Q193" s="181">
        <v>0</v>
      </c>
      <c r="R193" s="181">
        <f t="shared" si="12"/>
        <v>0</v>
      </c>
      <c r="S193" s="181">
        <v>0</v>
      </c>
      <c r="T193" s="182">
        <f t="shared" si="1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83" t="s">
        <v>171</v>
      </c>
      <c r="AT193" s="183" t="s">
        <v>131</v>
      </c>
      <c r="AU193" s="183" t="s">
        <v>81</v>
      </c>
      <c r="AY193" s="15" t="s">
        <v>130</v>
      </c>
      <c r="BE193" s="184">
        <f t="shared" si="14"/>
        <v>0</v>
      </c>
      <c r="BF193" s="184">
        <f t="shared" si="15"/>
        <v>0</v>
      </c>
      <c r="BG193" s="184">
        <f t="shared" si="16"/>
        <v>0</v>
      </c>
      <c r="BH193" s="184">
        <f t="shared" si="17"/>
        <v>0</v>
      </c>
      <c r="BI193" s="184">
        <f t="shared" si="18"/>
        <v>0</v>
      </c>
      <c r="BJ193" s="15" t="s">
        <v>81</v>
      </c>
      <c r="BK193" s="184">
        <f t="shared" si="19"/>
        <v>0</v>
      </c>
      <c r="BL193" s="15" t="s">
        <v>171</v>
      </c>
      <c r="BM193" s="183" t="s">
        <v>281</v>
      </c>
    </row>
    <row r="194" spans="1:65" s="2" customFormat="1" ht="24.2" customHeight="1">
      <c r="A194" s="32"/>
      <c r="B194" s="33"/>
      <c r="C194" s="172" t="s">
        <v>282</v>
      </c>
      <c r="D194" s="172" t="s">
        <v>131</v>
      </c>
      <c r="E194" s="173" t="s">
        <v>283</v>
      </c>
      <c r="F194" s="174" t="s">
        <v>284</v>
      </c>
      <c r="G194" s="175" t="s">
        <v>226</v>
      </c>
      <c r="H194" s="176">
        <v>2</v>
      </c>
      <c r="I194" s="177"/>
      <c r="J194" s="178">
        <f t="shared" si="10"/>
        <v>0</v>
      </c>
      <c r="K194" s="174" t="s">
        <v>1</v>
      </c>
      <c r="L194" s="37"/>
      <c r="M194" s="179" t="s">
        <v>1</v>
      </c>
      <c r="N194" s="180" t="s">
        <v>38</v>
      </c>
      <c r="O194" s="69"/>
      <c r="P194" s="181">
        <f t="shared" si="11"/>
        <v>0</v>
      </c>
      <c r="Q194" s="181">
        <v>0</v>
      </c>
      <c r="R194" s="181">
        <f t="shared" si="12"/>
        <v>0</v>
      </c>
      <c r="S194" s="181">
        <v>0</v>
      </c>
      <c r="T194" s="182">
        <f t="shared" si="1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83" t="s">
        <v>171</v>
      </c>
      <c r="AT194" s="183" t="s">
        <v>131</v>
      </c>
      <c r="AU194" s="183" t="s">
        <v>81</v>
      </c>
      <c r="AY194" s="15" t="s">
        <v>130</v>
      </c>
      <c r="BE194" s="184">
        <f t="shared" si="14"/>
        <v>0</v>
      </c>
      <c r="BF194" s="184">
        <f t="shared" si="15"/>
        <v>0</v>
      </c>
      <c r="BG194" s="184">
        <f t="shared" si="16"/>
        <v>0</v>
      </c>
      <c r="BH194" s="184">
        <f t="shared" si="17"/>
        <v>0</v>
      </c>
      <c r="BI194" s="184">
        <f t="shared" si="18"/>
        <v>0</v>
      </c>
      <c r="BJ194" s="15" t="s">
        <v>81</v>
      </c>
      <c r="BK194" s="184">
        <f t="shared" si="19"/>
        <v>0</v>
      </c>
      <c r="BL194" s="15" t="s">
        <v>171</v>
      </c>
      <c r="BM194" s="183" t="s">
        <v>285</v>
      </c>
    </row>
    <row r="195" spans="1:65" s="2" customFormat="1" ht="16.5" customHeight="1">
      <c r="A195" s="32"/>
      <c r="B195" s="33"/>
      <c r="C195" s="172" t="s">
        <v>213</v>
      </c>
      <c r="D195" s="172" t="s">
        <v>131</v>
      </c>
      <c r="E195" s="173" t="s">
        <v>286</v>
      </c>
      <c r="F195" s="174" t="s">
        <v>287</v>
      </c>
      <c r="G195" s="175" t="s">
        <v>226</v>
      </c>
      <c r="H195" s="176">
        <v>10</v>
      </c>
      <c r="I195" s="177"/>
      <c r="J195" s="178">
        <f t="shared" si="10"/>
        <v>0</v>
      </c>
      <c r="K195" s="174" t="s">
        <v>1</v>
      </c>
      <c r="L195" s="37"/>
      <c r="M195" s="179" t="s">
        <v>1</v>
      </c>
      <c r="N195" s="180" t="s">
        <v>38</v>
      </c>
      <c r="O195" s="69"/>
      <c r="P195" s="181">
        <f t="shared" si="11"/>
        <v>0</v>
      </c>
      <c r="Q195" s="181">
        <v>0</v>
      </c>
      <c r="R195" s="181">
        <f t="shared" si="12"/>
        <v>0</v>
      </c>
      <c r="S195" s="181">
        <v>0</v>
      </c>
      <c r="T195" s="182">
        <f t="shared" si="1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83" t="s">
        <v>171</v>
      </c>
      <c r="AT195" s="183" t="s">
        <v>131</v>
      </c>
      <c r="AU195" s="183" t="s">
        <v>81</v>
      </c>
      <c r="AY195" s="15" t="s">
        <v>130</v>
      </c>
      <c r="BE195" s="184">
        <f t="shared" si="14"/>
        <v>0</v>
      </c>
      <c r="BF195" s="184">
        <f t="shared" si="15"/>
        <v>0</v>
      </c>
      <c r="BG195" s="184">
        <f t="shared" si="16"/>
        <v>0</v>
      </c>
      <c r="BH195" s="184">
        <f t="shared" si="17"/>
        <v>0</v>
      </c>
      <c r="BI195" s="184">
        <f t="shared" si="18"/>
        <v>0</v>
      </c>
      <c r="BJ195" s="15" t="s">
        <v>81</v>
      </c>
      <c r="BK195" s="184">
        <f t="shared" si="19"/>
        <v>0</v>
      </c>
      <c r="BL195" s="15" t="s">
        <v>171</v>
      </c>
      <c r="BM195" s="183" t="s">
        <v>288</v>
      </c>
    </row>
    <row r="196" spans="1:65" s="2" customFormat="1" ht="21.75" customHeight="1">
      <c r="A196" s="32"/>
      <c r="B196" s="33"/>
      <c r="C196" s="172" t="s">
        <v>289</v>
      </c>
      <c r="D196" s="172" t="s">
        <v>131</v>
      </c>
      <c r="E196" s="173" t="s">
        <v>290</v>
      </c>
      <c r="F196" s="174" t="s">
        <v>291</v>
      </c>
      <c r="G196" s="175" t="s">
        <v>182</v>
      </c>
      <c r="H196" s="176">
        <v>18</v>
      </c>
      <c r="I196" s="177"/>
      <c r="J196" s="178">
        <f t="shared" si="10"/>
        <v>0</v>
      </c>
      <c r="K196" s="174" t="s">
        <v>1</v>
      </c>
      <c r="L196" s="37"/>
      <c r="M196" s="179" t="s">
        <v>1</v>
      </c>
      <c r="N196" s="180" t="s">
        <v>38</v>
      </c>
      <c r="O196" s="69"/>
      <c r="P196" s="181">
        <f t="shared" si="11"/>
        <v>0</v>
      </c>
      <c r="Q196" s="181">
        <v>0</v>
      </c>
      <c r="R196" s="181">
        <f t="shared" si="12"/>
        <v>0</v>
      </c>
      <c r="S196" s="181">
        <v>0</v>
      </c>
      <c r="T196" s="182">
        <f t="shared" si="1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83" t="s">
        <v>171</v>
      </c>
      <c r="AT196" s="183" t="s">
        <v>131</v>
      </c>
      <c r="AU196" s="183" t="s">
        <v>81</v>
      </c>
      <c r="AY196" s="15" t="s">
        <v>130</v>
      </c>
      <c r="BE196" s="184">
        <f t="shared" si="14"/>
        <v>0</v>
      </c>
      <c r="BF196" s="184">
        <f t="shared" si="15"/>
        <v>0</v>
      </c>
      <c r="BG196" s="184">
        <f t="shared" si="16"/>
        <v>0</v>
      </c>
      <c r="BH196" s="184">
        <f t="shared" si="17"/>
        <v>0</v>
      </c>
      <c r="BI196" s="184">
        <f t="shared" si="18"/>
        <v>0</v>
      </c>
      <c r="BJ196" s="15" t="s">
        <v>81</v>
      </c>
      <c r="BK196" s="184">
        <f t="shared" si="19"/>
        <v>0</v>
      </c>
      <c r="BL196" s="15" t="s">
        <v>171</v>
      </c>
      <c r="BM196" s="183" t="s">
        <v>292</v>
      </c>
    </row>
    <row r="197" spans="1:65" s="2" customFormat="1" ht="21.75" customHeight="1">
      <c r="A197" s="32"/>
      <c r="B197" s="33"/>
      <c r="C197" s="172" t="s">
        <v>217</v>
      </c>
      <c r="D197" s="172" t="s">
        <v>131</v>
      </c>
      <c r="E197" s="173" t="s">
        <v>293</v>
      </c>
      <c r="F197" s="174" t="s">
        <v>294</v>
      </c>
      <c r="G197" s="175" t="s">
        <v>182</v>
      </c>
      <c r="H197" s="176">
        <v>18</v>
      </c>
      <c r="I197" s="177"/>
      <c r="J197" s="178">
        <f t="shared" si="10"/>
        <v>0</v>
      </c>
      <c r="K197" s="174" t="s">
        <v>1</v>
      </c>
      <c r="L197" s="37"/>
      <c r="M197" s="179" t="s">
        <v>1</v>
      </c>
      <c r="N197" s="180" t="s">
        <v>38</v>
      </c>
      <c r="O197" s="69"/>
      <c r="P197" s="181">
        <f t="shared" si="11"/>
        <v>0</v>
      </c>
      <c r="Q197" s="181">
        <v>0</v>
      </c>
      <c r="R197" s="181">
        <f t="shared" si="12"/>
        <v>0</v>
      </c>
      <c r="S197" s="181">
        <v>0</v>
      </c>
      <c r="T197" s="182">
        <f t="shared" si="1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83" t="s">
        <v>171</v>
      </c>
      <c r="AT197" s="183" t="s">
        <v>131</v>
      </c>
      <c r="AU197" s="183" t="s">
        <v>81</v>
      </c>
      <c r="AY197" s="15" t="s">
        <v>130</v>
      </c>
      <c r="BE197" s="184">
        <f t="shared" si="14"/>
        <v>0</v>
      </c>
      <c r="BF197" s="184">
        <f t="shared" si="15"/>
        <v>0</v>
      </c>
      <c r="BG197" s="184">
        <f t="shared" si="16"/>
        <v>0</v>
      </c>
      <c r="BH197" s="184">
        <f t="shared" si="17"/>
        <v>0</v>
      </c>
      <c r="BI197" s="184">
        <f t="shared" si="18"/>
        <v>0</v>
      </c>
      <c r="BJ197" s="15" t="s">
        <v>81</v>
      </c>
      <c r="BK197" s="184">
        <f t="shared" si="19"/>
        <v>0</v>
      </c>
      <c r="BL197" s="15" t="s">
        <v>171</v>
      </c>
      <c r="BM197" s="183" t="s">
        <v>295</v>
      </c>
    </row>
    <row r="198" spans="1:65" s="2" customFormat="1" ht="21.75" customHeight="1">
      <c r="A198" s="32"/>
      <c r="B198" s="33"/>
      <c r="C198" s="172" t="s">
        <v>296</v>
      </c>
      <c r="D198" s="172" t="s">
        <v>131</v>
      </c>
      <c r="E198" s="173" t="s">
        <v>297</v>
      </c>
      <c r="F198" s="174" t="s">
        <v>298</v>
      </c>
      <c r="G198" s="175" t="s">
        <v>182</v>
      </c>
      <c r="H198" s="176">
        <v>22</v>
      </c>
      <c r="I198" s="177"/>
      <c r="J198" s="178">
        <f t="shared" si="10"/>
        <v>0</v>
      </c>
      <c r="K198" s="174" t="s">
        <v>1</v>
      </c>
      <c r="L198" s="37"/>
      <c r="M198" s="179" t="s">
        <v>1</v>
      </c>
      <c r="N198" s="180" t="s">
        <v>38</v>
      </c>
      <c r="O198" s="69"/>
      <c r="P198" s="181">
        <f t="shared" si="11"/>
        <v>0</v>
      </c>
      <c r="Q198" s="181">
        <v>0</v>
      </c>
      <c r="R198" s="181">
        <f t="shared" si="12"/>
        <v>0</v>
      </c>
      <c r="S198" s="181">
        <v>0</v>
      </c>
      <c r="T198" s="182">
        <f t="shared" si="1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83" t="s">
        <v>171</v>
      </c>
      <c r="AT198" s="183" t="s">
        <v>131</v>
      </c>
      <c r="AU198" s="183" t="s">
        <v>81</v>
      </c>
      <c r="AY198" s="15" t="s">
        <v>130</v>
      </c>
      <c r="BE198" s="184">
        <f t="shared" si="14"/>
        <v>0</v>
      </c>
      <c r="BF198" s="184">
        <f t="shared" si="15"/>
        <v>0</v>
      </c>
      <c r="BG198" s="184">
        <f t="shared" si="16"/>
        <v>0</v>
      </c>
      <c r="BH198" s="184">
        <f t="shared" si="17"/>
        <v>0</v>
      </c>
      <c r="BI198" s="184">
        <f t="shared" si="18"/>
        <v>0</v>
      </c>
      <c r="BJ198" s="15" t="s">
        <v>81</v>
      </c>
      <c r="BK198" s="184">
        <f t="shared" si="19"/>
        <v>0</v>
      </c>
      <c r="BL198" s="15" t="s">
        <v>171</v>
      </c>
      <c r="BM198" s="183" t="s">
        <v>299</v>
      </c>
    </row>
    <row r="199" spans="1:65" s="2" customFormat="1" ht="16.5" customHeight="1">
      <c r="A199" s="32"/>
      <c r="B199" s="33"/>
      <c r="C199" s="172" t="s">
        <v>220</v>
      </c>
      <c r="D199" s="172" t="s">
        <v>131</v>
      </c>
      <c r="E199" s="173" t="s">
        <v>300</v>
      </c>
      <c r="F199" s="174" t="s">
        <v>301</v>
      </c>
      <c r="G199" s="175" t="s">
        <v>226</v>
      </c>
      <c r="H199" s="176">
        <v>0</v>
      </c>
      <c r="I199" s="177"/>
      <c r="J199" s="178">
        <f t="shared" si="10"/>
        <v>0</v>
      </c>
      <c r="K199" s="174" t="s">
        <v>1</v>
      </c>
      <c r="L199" s="37"/>
      <c r="M199" s="179" t="s">
        <v>1</v>
      </c>
      <c r="N199" s="180" t="s">
        <v>38</v>
      </c>
      <c r="O199" s="69"/>
      <c r="P199" s="181">
        <f t="shared" si="11"/>
        <v>0</v>
      </c>
      <c r="Q199" s="181">
        <v>0</v>
      </c>
      <c r="R199" s="181">
        <f t="shared" si="12"/>
        <v>0</v>
      </c>
      <c r="S199" s="181">
        <v>0</v>
      </c>
      <c r="T199" s="182">
        <f t="shared" si="1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83" t="s">
        <v>171</v>
      </c>
      <c r="AT199" s="183" t="s">
        <v>131</v>
      </c>
      <c r="AU199" s="183" t="s">
        <v>81</v>
      </c>
      <c r="AY199" s="15" t="s">
        <v>130</v>
      </c>
      <c r="BE199" s="184">
        <f t="shared" si="14"/>
        <v>0</v>
      </c>
      <c r="BF199" s="184">
        <f t="shared" si="15"/>
        <v>0</v>
      </c>
      <c r="BG199" s="184">
        <f t="shared" si="16"/>
        <v>0</v>
      </c>
      <c r="BH199" s="184">
        <f t="shared" si="17"/>
        <v>0</v>
      </c>
      <c r="BI199" s="184">
        <f t="shared" si="18"/>
        <v>0</v>
      </c>
      <c r="BJ199" s="15" t="s">
        <v>81</v>
      </c>
      <c r="BK199" s="184">
        <f t="shared" si="19"/>
        <v>0</v>
      </c>
      <c r="BL199" s="15" t="s">
        <v>171</v>
      </c>
      <c r="BM199" s="183" t="s">
        <v>302</v>
      </c>
    </row>
    <row r="200" spans="1:65" s="2" customFormat="1" ht="21.75" customHeight="1">
      <c r="A200" s="32"/>
      <c r="B200" s="33"/>
      <c r="C200" s="172" t="s">
        <v>303</v>
      </c>
      <c r="D200" s="172" t="s">
        <v>131</v>
      </c>
      <c r="E200" s="173" t="s">
        <v>304</v>
      </c>
      <c r="F200" s="174" t="s">
        <v>305</v>
      </c>
      <c r="G200" s="175" t="s">
        <v>257</v>
      </c>
      <c r="H200" s="208"/>
      <c r="I200" s="177"/>
      <c r="J200" s="178">
        <f t="shared" si="10"/>
        <v>0</v>
      </c>
      <c r="K200" s="174" t="s">
        <v>1</v>
      </c>
      <c r="L200" s="37"/>
      <c r="M200" s="179" t="s">
        <v>1</v>
      </c>
      <c r="N200" s="180" t="s">
        <v>38</v>
      </c>
      <c r="O200" s="69"/>
      <c r="P200" s="181">
        <f t="shared" si="11"/>
        <v>0</v>
      </c>
      <c r="Q200" s="181">
        <v>0</v>
      </c>
      <c r="R200" s="181">
        <f t="shared" si="12"/>
        <v>0</v>
      </c>
      <c r="S200" s="181">
        <v>0</v>
      </c>
      <c r="T200" s="182">
        <f t="shared" si="1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83" t="s">
        <v>171</v>
      </c>
      <c r="AT200" s="183" t="s">
        <v>131</v>
      </c>
      <c r="AU200" s="183" t="s">
        <v>81</v>
      </c>
      <c r="AY200" s="15" t="s">
        <v>130</v>
      </c>
      <c r="BE200" s="184">
        <f t="shared" si="14"/>
        <v>0</v>
      </c>
      <c r="BF200" s="184">
        <f t="shared" si="15"/>
        <v>0</v>
      </c>
      <c r="BG200" s="184">
        <f t="shared" si="16"/>
        <v>0</v>
      </c>
      <c r="BH200" s="184">
        <f t="shared" si="17"/>
        <v>0</v>
      </c>
      <c r="BI200" s="184">
        <f t="shared" si="18"/>
        <v>0</v>
      </c>
      <c r="BJ200" s="15" t="s">
        <v>81</v>
      </c>
      <c r="BK200" s="184">
        <f t="shared" si="19"/>
        <v>0</v>
      </c>
      <c r="BL200" s="15" t="s">
        <v>171</v>
      </c>
      <c r="BM200" s="183" t="s">
        <v>306</v>
      </c>
    </row>
    <row r="201" spans="1:65" s="11" customFormat="1" ht="25.9" customHeight="1">
      <c r="B201" s="158"/>
      <c r="C201" s="159"/>
      <c r="D201" s="160" t="s">
        <v>72</v>
      </c>
      <c r="E201" s="161" t="s">
        <v>307</v>
      </c>
      <c r="F201" s="161" t="s">
        <v>308</v>
      </c>
      <c r="G201" s="159"/>
      <c r="H201" s="159"/>
      <c r="I201" s="162"/>
      <c r="J201" s="163">
        <f>BK201</f>
        <v>0</v>
      </c>
      <c r="K201" s="159"/>
      <c r="L201" s="164"/>
      <c r="M201" s="165"/>
      <c r="N201" s="166"/>
      <c r="O201" s="166"/>
      <c r="P201" s="167">
        <f>SUM(P202:P212)</f>
        <v>0</v>
      </c>
      <c r="Q201" s="166"/>
      <c r="R201" s="167">
        <f>SUM(R202:R212)</f>
        <v>0</v>
      </c>
      <c r="S201" s="166"/>
      <c r="T201" s="168">
        <f>SUM(T202:T212)</f>
        <v>0</v>
      </c>
      <c r="AR201" s="169" t="s">
        <v>83</v>
      </c>
      <c r="AT201" s="170" t="s">
        <v>72</v>
      </c>
      <c r="AU201" s="170" t="s">
        <v>73</v>
      </c>
      <c r="AY201" s="169" t="s">
        <v>130</v>
      </c>
      <c r="BK201" s="171">
        <f>SUM(BK202:BK212)</f>
        <v>0</v>
      </c>
    </row>
    <row r="202" spans="1:65" s="2" customFormat="1" ht="21.75" customHeight="1">
      <c r="A202" s="32"/>
      <c r="B202" s="33"/>
      <c r="C202" s="172" t="s">
        <v>223</v>
      </c>
      <c r="D202" s="172" t="s">
        <v>131</v>
      </c>
      <c r="E202" s="173" t="s">
        <v>309</v>
      </c>
      <c r="F202" s="174" t="s">
        <v>310</v>
      </c>
      <c r="G202" s="175" t="s">
        <v>182</v>
      </c>
      <c r="H202" s="176">
        <v>14</v>
      </c>
      <c r="I202" s="177"/>
      <c r="J202" s="178">
        <f t="shared" ref="J202:J212" si="20">ROUND(I202*H202,2)</f>
        <v>0</v>
      </c>
      <c r="K202" s="174" t="s">
        <v>1</v>
      </c>
      <c r="L202" s="37"/>
      <c r="M202" s="179" t="s">
        <v>1</v>
      </c>
      <c r="N202" s="180" t="s">
        <v>38</v>
      </c>
      <c r="O202" s="69"/>
      <c r="P202" s="181">
        <f t="shared" ref="P202:P212" si="21">O202*H202</f>
        <v>0</v>
      </c>
      <c r="Q202" s="181">
        <v>0</v>
      </c>
      <c r="R202" s="181">
        <f t="shared" ref="R202:R212" si="22">Q202*H202</f>
        <v>0</v>
      </c>
      <c r="S202" s="181">
        <v>0</v>
      </c>
      <c r="T202" s="182">
        <f t="shared" ref="T202:T212" si="23"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83" t="s">
        <v>171</v>
      </c>
      <c r="AT202" s="183" t="s">
        <v>131</v>
      </c>
      <c r="AU202" s="183" t="s">
        <v>81</v>
      </c>
      <c r="AY202" s="15" t="s">
        <v>130</v>
      </c>
      <c r="BE202" s="184">
        <f t="shared" ref="BE202:BE212" si="24">IF(N202="základní",J202,0)</f>
        <v>0</v>
      </c>
      <c r="BF202" s="184">
        <f t="shared" ref="BF202:BF212" si="25">IF(N202="snížená",J202,0)</f>
        <v>0</v>
      </c>
      <c r="BG202" s="184">
        <f t="shared" ref="BG202:BG212" si="26">IF(N202="zákl. přenesená",J202,0)</f>
        <v>0</v>
      </c>
      <c r="BH202" s="184">
        <f t="shared" ref="BH202:BH212" si="27">IF(N202="sníž. přenesená",J202,0)</f>
        <v>0</v>
      </c>
      <c r="BI202" s="184">
        <f t="shared" ref="BI202:BI212" si="28">IF(N202="nulová",J202,0)</f>
        <v>0</v>
      </c>
      <c r="BJ202" s="15" t="s">
        <v>81</v>
      </c>
      <c r="BK202" s="184">
        <f t="shared" ref="BK202:BK212" si="29">ROUND(I202*H202,2)</f>
        <v>0</v>
      </c>
      <c r="BL202" s="15" t="s">
        <v>171</v>
      </c>
      <c r="BM202" s="183" t="s">
        <v>311</v>
      </c>
    </row>
    <row r="203" spans="1:65" s="2" customFormat="1" ht="21.75" customHeight="1">
      <c r="A203" s="32"/>
      <c r="B203" s="33"/>
      <c r="C203" s="172" t="s">
        <v>312</v>
      </c>
      <c r="D203" s="172" t="s">
        <v>131</v>
      </c>
      <c r="E203" s="173" t="s">
        <v>313</v>
      </c>
      <c r="F203" s="174" t="s">
        <v>314</v>
      </c>
      <c r="G203" s="175" t="s">
        <v>182</v>
      </c>
      <c r="H203" s="176">
        <v>22</v>
      </c>
      <c r="I203" s="177"/>
      <c r="J203" s="178">
        <f t="shared" si="20"/>
        <v>0</v>
      </c>
      <c r="K203" s="174" t="s">
        <v>1</v>
      </c>
      <c r="L203" s="37"/>
      <c r="M203" s="179" t="s">
        <v>1</v>
      </c>
      <c r="N203" s="180" t="s">
        <v>38</v>
      </c>
      <c r="O203" s="69"/>
      <c r="P203" s="181">
        <f t="shared" si="21"/>
        <v>0</v>
      </c>
      <c r="Q203" s="181">
        <v>0</v>
      </c>
      <c r="R203" s="181">
        <f t="shared" si="22"/>
        <v>0</v>
      </c>
      <c r="S203" s="181">
        <v>0</v>
      </c>
      <c r="T203" s="182">
        <f t="shared" si="2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83" t="s">
        <v>171</v>
      </c>
      <c r="AT203" s="183" t="s">
        <v>131</v>
      </c>
      <c r="AU203" s="183" t="s">
        <v>81</v>
      </c>
      <c r="AY203" s="15" t="s">
        <v>130</v>
      </c>
      <c r="BE203" s="184">
        <f t="shared" si="24"/>
        <v>0</v>
      </c>
      <c r="BF203" s="184">
        <f t="shared" si="25"/>
        <v>0</v>
      </c>
      <c r="BG203" s="184">
        <f t="shared" si="26"/>
        <v>0</v>
      </c>
      <c r="BH203" s="184">
        <f t="shared" si="27"/>
        <v>0</v>
      </c>
      <c r="BI203" s="184">
        <f t="shared" si="28"/>
        <v>0</v>
      </c>
      <c r="BJ203" s="15" t="s">
        <v>81</v>
      </c>
      <c r="BK203" s="184">
        <f t="shared" si="29"/>
        <v>0</v>
      </c>
      <c r="BL203" s="15" t="s">
        <v>171</v>
      </c>
      <c r="BM203" s="183" t="s">
        <v>315</v>
      </c>
    </row>
    <row r="204" spans="1:65" s="2" customFormat="1" ht="24.2" customHeight="1">
      <c r="A204" s="32"/>
      <c r="B204" s="33"/>
      <c r="C204" s="172" t="s">
        <v>227</v>
      </c>
      <c r="D204" s="172" t="s">
        <v>131</v>
      </c>
      <c r="E204" s="173" t="s">
        <v>316</v>
      </c>
      <c r="F204" s="174" t="s">
        <v>317</v>
      </c>
      <c r="G204" s="175" t="s">
        <v>182</v>
      </c>
      <c r="H204" s="176">
        <v>1</v>
      </c>
      <c r="I204" s="177"/>
      <c r="J204" s="178">
        <f t="shared" si="20"/>
        <v>0</v>
      </c>
      <c r="K204" s="174" t="s">
        <v>1</v>
      </c>
      <c r="L204" s="37"/>
      <c r="M204" s="179" t="s">
        <v>1</v>
      </c>
      <c r="N204" s="180" t="s">
        <v>38</v>
      </c>
      <c r="O204" s="69"/>
      <c r="P204" s="181">
        <f t="shared" si="21"/>
        <v>0</v>
      </c>
      <c r="Q204" s="181">
        <v>0</v>
      </c>
      <c r="R204" s="181">
        <f t="shared" si="22"/>
        <v>0</v>
      </c>
      <c r="S204" s="181">
        <v>0</v>
      </c>
      <c r="T204" s="182">
        <f t="shared" si="2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83" t="s">
        <v>171</v>
      </c>
      <c r="AT204" s="183" t="s">
        <v>131</v>
      </c>
      <c r="AU204" s="183" t="s">
        <v>81</v>
      </c>
      <c r="AY204" s="15" t="s">
        <v>130</v>
      </c>
      <c r="BE204" s="184">
        <f t="shared" si="24"/>
        <v>0</v>
      </c>
      <c r="BF204" s="184">
        <f t="shared" si="25"/>
        <v>0</v>
      </c>
      <c r="BG204" s="184">
        <f t="shared" si="26"/>
        <v>0</v>
      </c>
      <c r="BH204" s="184">
        <f t="shared" si="27"/>
        <v>0</v>
      </c>
      <c r="BI204" s="184">
        <f t="shared" si="28"/>
        <v>0</v>
      </c>
      <c r="BJ204" s="15" t="s">
        <v>81</v>
      </c>
      <c r="BK204" s="184">
        <f t="shared" si="29"/>
        <v>0</v>
      </c>
      <c r="BL204" s="15" t="s">
        <v>171</v>
      </c>
      <c r="BM204" s="183" t="s">
        <v>318</v>
      </c>
    </row>
    <row r="205" spans="1:65" s="2" customFormat="1" ht="16.5" customHeight="1">
      <c r="A205" s="32"/>
      <c r="B205" s="33"/>
      <c r="C205" s="172" t="s">
        <v>319</v>
      </c>
      <c r="D205" s="172" t="s">
        <v>131</v>
      </c>
      <c r="E205" s="173" t="s">
        <v>320</v>
      </c>
      <c r="F205" s="174" t="s">
        <v>321</v>
      </c>
      <c r="G205" s="175" t="s">
        <v>226</v>
      </c>
      <c r="H205" s="176">
        <v>2</v>
      </c>
      <c r="I205" s="177"/>
      <c r="J205" s="178">
        <f t="shared" si="20"/>
        <v>0</v>
      </c>
      <c r="K205" s="174" t="s">
        <v>1</v>
      </c>
      <c r="L205" s="37"/>
      <c r="M205" s="179" t="s">
        <v>1</v>
      </c>
      <c r="N205" s="180" t="s">
        <v>38</v>
      </c>
      <c r="O205" s="69"/>
      <c r="P205" s="181">
        <f t="shared" si="21"/>
        <v>0</v>
      </c>
      <c r="Q205" s="181">
        <v>0</v>
      </c>
      <c r="R205" s="181">
        <f t="shared" si="22"/>
        <v>0</v>
      </c>
      <c r="S205" s="181">
        <v>0</v>
      </c>
      <c r="T205" s="182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83" t="s">
        <v>171</v>
      </c>
      <c r="AT205" s="183" t="s">
        <v>131</v>
      </c>
      <c r="AU205" s="183" t="s">
        <v>81</v>
      </c>
      <c r="AY205" s="15" t="s">
        <v>130</v>
      </c>
      <c r="BE205" s="184">
        <f t="shared" si="24"/>
        <v>0</v>
      </c>
      <c r="BF205" s="184">
        <f t="shared" si="25"/>
        <v>0</v>
      </c>
      <c r="BG205" s="184">
        <f t="shared" si="26"/>
        <v>0</v>
      </c>
      <c r="BH205" s="184">
        <f t="shared" si="27"/>
        <v>0</v>
      </c>
      <c r="BI205" s="184">
        <f t="shared" si="28"/>
        <v>0</v>
      </c>
      <c r="BJ205" s="15" t="s">
        <v>81</v>
      </c>
      <c r="BK205" s="184">
        <f t="shared" si="29"/>
        <v>0</v>
      </c>
      <c r="BL205" s="15" t="s">
        <v>171</v>
      </c>
      <c r="BM205" s="183" t="s">
        <v>322</v>
      </c>
    </row>
    <row r="206" spans="1:65" s="2" customFormat="1" ht="24.2" customHeight="1">
      <c r="A206" s="32"/>
      <c r="B206" s="33"/>
      <c r="C206" s="209" t="s">
        <v>233</v>
      </c>
      <c r="D206" s="209" t="s">
        <v>323</v>
      </c>
      <c r="E206" s="210" t="s">
        <v>324</v>
      </c>
      <c r="F206" s="211" t="s">
        <v>325</v>
      </c>
      <c r="G206" s="212" t="s">
        <v>226</v>
      </c>
      <c r="H206" s="213">
        <v>1</v>
      </c>
      <c r="I206" s="214"/>
      <c r="J206" s="215">
        <f t="shared" si="20"/>
        <v>0</v>
      </c>
      <c r="K206" s="211" t="s">
        <v>1</v>
      </c>
      <c r="L206" s="216"/>
      <c r="M206" s="217" t="s">
        <v>1</v>
      </c>
      <c r="N206" s="218" t="s">
        <v>38</v>
      </c>
      <c r="O206" s="69"/>
      <c r="P206" s="181">
        <f t="shared" si="21"/>
        <v>0</v>
      </c>
      <c r="Q206" s="181">
        <v>0</v>
      </c>
      <c r="R206" s="181">
        <f t="shared" si="22"/>
        <v>0</v>
      </c>
      <c r="S206" s="181">
        <v>0</v>
      </c>
      <c r="T206" s="182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83" t="s">
        <v>206</v>
      </c>
      <c r="AT206" s="183" t="s">
        <v>323</v>
      </c>
      <c r="AU206" s="183" t="s">
        <v>81</v>
      </c>
      <c r="AY206" s="15" t="s">
        <v>130</v>
      </c>
      <c r="BE206" s="184">
        <f t="shared" si="24"/>
        <v>0</v>
      </c>
      <c r="BF206" s="184">
        <f t="shared" si="25"/>
        <v>0</v>
      </c>
      <c r="BG206" s="184">
        <f t="shared" si="26"/>
        <v>0</v>
      </c>
      <c r="BH206" s="184">
        <f t="shared" si="27"/>
        <v>0</v>
      </c>
      <c r="BI206" s="184">
        <f t="shared" si="28"/>
        <v>0</v>
      </c>
      <c r="BJ206" s="15" t="s">
        <v>81</v>
      </c>
      <c r="BK206" s="184">
        <f t="shared" si="29"/>
        <v>0</v>
      </c>
      <c r="BL206" s="15" t="s">
        <v>171</v>
      </c>
      <c r="BM206" s="183" t="s">
        <v>326</v>
      </c>
    </row>
    <row r="207" spans="1:65" s="2" customFormat="1" ht="16.5" customHeight="1">
      <c r="A207" s="32"/>
      <c r="B207" s="33"/>
      <c r="C207" s="209" t="s">
        <v>327</v>
      </c>
      <c r="D207" s="209" t="s">
        <v>323</v>
      </c>
      <c r="E207" s="210" t="s">
        <v>328</v>
      </c>
      <c r="F207" s="211" t="s">
        <v>329</v>
      </c>
      <c r="G207" s="212" t="s">
        <v>226</v>
      </c>
      <c r="H207" s="213">
        <v>1</v>
      </c>
      <c r="I207" s="214"/>
      <c r="J207" s="215">
        <f t="shared" si="20"/>
        <v>0</v>
      </c>
      <c r="K207" s="211" t="s">
        <v>1</v>
      </c>
      <c r="L207" s="216"/>
      <c r="M207" s="217" t="s">
        <v>1</v>
      </c>
      <c r="N207" s="218" t="s">
        <v>38</v>
      </c>
      <c r="O207" s="69"/>
      <c r="P207" s="181">
        <f t="shared" si="21"/>
        <v>0</v>
      </c>
      <c r="Q207" s="181">
        <v>0</v>
      </c>
      <c r="R207" s="181">
        <f t="shared" si="22"/>
        <v>0</v>
      </c>
      <c r="S207" s="181">
        <v>0</v>
      </c>
      <c r="T207" s="182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83" t="s">
        <v>206</v>
      </c>
      <c r="AT207" s="183" t="s">
        <v>323</v>
      </c>
      <c r="AU207" s="183" t="s">
        <v>81</v>
      </c>
      <c r="AY207" s="15" t="s">
        <v>130</v>
      </c>
      <c r="BE207" s="184">
        <f t="shared" si="24"/>
        <v>0</v>
      </c>
      <c r="BF207" s="184">
        <f t="shared" si="25"/>
        <v>0</v>
      </c>
      <c r="BG207" s="184">
        <f t="shared" si="26"/>
        <v>0</v>
      </c>
      <c r="BH207" s="184">
        <f t="shared" si="27"/>
        <v>0</v>
      </c>
      <c r="BI207" s="184">
        <f t="shared" si="28"/>
        <v>0</v>
      </c>
      <c r="BJ207" s="15" t="s">
        <v>81</v>
      </c>
      <c r="BK207" s="184">
        <f t="shared" si="29"/>
        <v>0</v>
      </c>
      <c r="BL207" s="15" t="s">
        <v>171</v>
      </c>
      <c r="BM207" s="183" t="s">
        <v>330</v>
      </c>
    </row>
    <row r="208" spans="1:65" s="2" customFormat="1" ht="24.2" customHeight="1">
      <c r="A208" s="32"/>
      <c r="B208" s="33"/>
      <c r="C208" s="172" t="s">
        <v>239</v>
      </c>
      <c r="D208" s="172" t="s">
        <v>131</v>
      </c>
      <c r="E208" s="173" t="s">
        <v>331</v>
      </c>
      <c r="F208" s="174" t="s">
        <v>332</v>
      </c>
      <c r="G208" s="175" t="s">
        <v>182</v>
      </c>
      <c r="H208" s="176">
        <v>36</v>
      </c>
      <c r="I208" s="177"/>
      <c r="J208" s="178">
        <f t="shared" si="20"/>
        <v>0</v>
      </c>
      <c r="K208" s="174" t="s">
        <v>1</v>
      </c>
      <c r="L208" s="37"/>
      <c r="M208" s="179" t="s">
        <v>1</v>
      </c>
      <c r="N208" s="180" t="s">
        <v>38</v>
      </c>
      <c r="O208" s="69"/>
      <c r="P208" s="181">
        <f t="shared" si="21"/>
        <v>0</v>
      </c>
      <c r="Q208" s="181">
        <v>0</v>
      </c>
      <c r="R208" s="181">
        <f t="shared" si="22"/>
        <v>0</v>
      </c>
      <c r="S208" s="181">
        <v>0</v>
      </c>
      <c r="T208" s="182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83" t="s">
        <v>171</v>
      </c>
      <c r="AT208" s="183" t="s">
        <v>131</v>
      </c>
      <c r="AU208" s="183" t="s">
        <v>81</v>
      </c>
      <c r="AY208" s="15" t="s">
        <v>130</v>
      </c>
      <c r="BE208" s="184">
        <f t="shared" si="24"/>
        <v>0</v>
      </c>
      <c r="BF208" s="184">
        <f t="shared" si="25"/>
        <v>0</v>
      </c>
      <c r="BG208" s="184">
        <f t="shared" si="26"/>
        <v>0</v>
      </c>
      <c r="BH208" s="184">
        <f t="shared" si="27"/>
        <v>0</v>
      </c>
      <c r="BI208" s="184">
        <f t="shared" si="28"/>
        <v>0</v>
      </c>
      <c r="BJ208" s="15" t="s">
        <v>81</v>
      </c>
      <c r="BK208" s="184">
        <f t="shared" si="29"/>
        <v>0</v>
      </c>
      <c r="BL208" s="15" t="s">
        <v>171</v>
      </c>
      <c r="BM208" s="183" t="s">
        <v>178</v>
      </c>
    </row>
    <row r="209" spans="1:65" s="2" customFormat="1" ht="16.5" customHeight="1">
      <c r="A209" s="32"/>
      <c r="B209" s="33"/>
      <c r="C209" s="172" t="s">
        <v>333</v>
      </c>
      <c r="D209" s="172" t="s">
        <v>131</v>
      </c>
      <c r="E209" s="173" t="s">
        <v>334</v>
      </c>
      <c r="F209" s="174" t="s">
        <v>335</v>
      </c>
      <c r="G209" s="175" t="s">
        <v>182</v>
      </c>
      <c r="H209" s="176">
        <v>36</v>
      </c>
      <c r="I209" s="177"/>
      <c r="J209" s="178">
        <f t="shared" si="20"/>
        <v>0</v>
      </c>
      <c r="K209" s="174" t="s">
        <v>1</v>
      </c>
      <c r="L209" s="37"/>
      <c r="M209" s="179" t="s">
        <v>1</v>
      </c>
      <c r="N209" s="180" t="s">
        <v>38</v>
      </c>
      <c r="O209" s="69"/>
      <c r="P209" s="181">
        <f t="shared" si="21"/>
        <v>0</v>
      </c>
      <c r="Q209" s="181">
        <v>0</v>
      </c>
      <c r="R209" s="181">
        <f t="shared" si="22"/>
        <v>0</v>
      </c>
      <c r="S209" s="181">
        <v>0</v>
      </c>
      <c r="T209" s="182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83" t="s">
        <v>171</v>
      </c>
      <c r="AT209" s="183" t="s">
        <v>131</v>
      </c>
      <c r="AU209" s="183" t="s">
        <v>81</v>
      </c>
      <c r="AY209" s="15" t="s">
        <v>130</v>
      </c>
      <c r="BE209" s="184">
        <f t="shared" si="24"/>
        <v>0</v>
      </c>
      <c r="BF209" s="184">
        <f t="shared" si="25"/>
        <v>0</v>
      </c>
      <c r="BG209" s="184">
        <f t="shared" si="26"/>
        <v>0</v>
      </c>
      <c r="BH209" s="184">
        <f t="shared" si="27"/>
        <v>0</v>
      </c>
      <c r="BI209" s="184">
        <f t="shared" si="28"/>
        <v>0</v>
      </c>
      <c r="BJ209" s="15" t="s">
        <v>81</v>
      </c>
      <c r="BK209" s="184">
        <f t="shared" si="29"/>
        <v>0</v>
      </c>
      <c r="BL209" s="15" t="s">
        <v>171</v>
      </c>
      <c r="BM209" s="183" t="s">
        <v>336</v>
      </c>
    </row>
    <row r="210" spans="1:65" s="2" customFormat="1" ht="16.5" customHeight="1">
      <c r="A210" s="32"/>
      <c r="B210" s="33"/>
      <c r="C210" s="172" t="s">
        <v>247</v>
      </c>
      <c r="D210" s="172" t="s">
        <v>131</v>
      </c>
      <c r="E210" s="173" t="s">
        <v>337</v>
      </c>
      <c r="F210" s="174" t="s">
        <v>338</v>
      </c>
      <c r="G210" s="175" t="s">
        <v>226</v>
      </c>
      <c r="H210" s="176">
        <v>1</v>
      </c>
      <c r="I210" s="177"/>
      <c r="J210" s="178">
        <f t="shared" si="20"/>
        <v>0</v>
      </c>
      <c r="K210" s="174" t="s">
        <v>1</v>
      </c>
      <c r="L210" s="37"/>
      <c r="M210" s="179" t="s">
        <v>1</v>
      </c>
      <c r="N210" s="180" t="s">
        <v>38</v>
      </c>
      <c r="O210" s="69"/>
      <c r="P210" s="181">
        <f t="shared" si="21"/>
        <v>0</v>
      </c>
      <c r="Q210" s="181">
        <v>0</v>
      </c>
      <c r="R210" s="181">
        <f t="shared" si="22"/>
        <v>0</v>
      </c>
      <c r="S210" s="181">
        <v>0</v>
      </c>
      <c r="T210" s="182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83" t="s">
        <v>171</v>
      </c>
      <c r="AT210" s="183" t="s">
        <v>131</v>
      </c>
      <c r="AU210" s="183" t="s">
        <v>81</v>
      </c>
      <c r="AY210" s="15" t="s">
        <v>130</v>
      </c>
      <c r="BE210" s="184">
        <f t="shared" si="24"/>
        <v>0</v>
      </c>
      <c r="BF210" s="184">
        <f t="shared" si="25"/>
        <v>0</v>
      </c>
      <c r="BG210" s="184">
        <f t="shared" si="26"/>
        <v>0</v>
      </c>
      <c r="BH210" s="184">
        <f t="shared" si="27"/>
        <v>0</v>
      </c>
      <c r="BI210" s="184">
        <f t="shared" si="28"/>
        <v>0</v>
      </c>
      <c r="BJ210" s="15" t="s">
        <v>81</v>
      </c>
      <c r="BK210" s="184">
        <f t="shared" si="29"/>
        <v>0</v>
      </c>
      <c r="BL210" s="15" t="s">
        <v>171</v>
      </c>
      <c r="BM210" s="183" t="s">
        <v>339</v>
      </c>
    </row>
    <row r="211" spans="1:65" s="2" customFormat="1" ht="16.5" customHeight="1">
      <c r="A211" s="32"/>
      <c r="B211" s="33"/>
      <c r="C211" s="172" t="s">
        <v>340</v>
      </c>
      <c r="D211" s="172" t="s">
        <v>131</v>
      </c>
      <c r="E211" s="173" t="s">
        <v>341</v>
      </c>
      <c r="F211" s="174" t="s">
        <v>342</v>
      </c>
      <c r="G211" s="175" t="s">
        <v>198</v>
      </c>
      <c r="H211" s="176">
        <v>1</v>
      </c>
      <c r="I211" s="177"/>
      <c r="J211" s="178">
        <f t="shared" si="20"/>
        <v>0</v>
      </c>
      <c r="K211" s="174" t="s">
        <v>1</v>
      </c>
      <c r="L211" s="37"/>
      <c r="M211" s="179" t="s">
        <v>1</v>
      </c>
      <c r="N211" s="180" t="s">
        <v>38</v>
      </c>
      <c r="O211" s="69"/>
      <c r="P211" s="181">
        <f t="shared" si="21"/>
        <v>0</v>
      </c>
      <c r="Q211" s="181">
        <v>0</v>
      </c>
      <c r="R211" s="181">
        <f t="shared" si="22"/>
        <v>0</v>
      </c>
      <c r="S211" s="181">
        <v>0</v>
      </c>
      <c r="T211" s="182">
        <f t="shared" si="2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83" t="s">
        <v>171</v>
      </c>
      <c r="AT211" s="183" t="s">
        <v>131</v>
      </c>
      <c r="AU211" s="183" t="s">
        <v>81</v>
      </c>
      <c r="AY211" s="15" t="s">
        <v>130</v>
      </c>
      <c r="BE211" s="184">
        <f t="shared" si="24"/>
        <v>0</v>
      </c>
      <c r="BF211" s="184">
        <f t="shared" si="25"/>
        <v>0</v>
      </c>
      <c r="BG211" s="184">
        <f t="shared" si="26"/>
        <v>0</v>
      </c>
      <c r="BH211" s="184">
        <f t="shared" si="27"/>
        <v>0</v>
      </c>
      <c r="BI211" s="184">
        <f t="shared" si="28"/>
        <v>0</v>
      </c>
      <c r="BJ211" s="15" t="s">
        <v>81</v>
      </c>
      <c r="BK211" s="184">
        <f t="shared" si="29"/>
        <v>0</v>
      </c>
      <c r="BL211" s="15" t="s">
        <v>171</v>
      </c>
      <c r="BM211" s="183" t="s">
        <v>343</v>
      </c>
    </row>
    <row r="212" spans="1:65" s="2" customFormat="1" ht="21.75" customHeight="1">
      <c r="A212" s="32"/>
      <c r="B212" s="33"/>
      <c r="C212" s="172" t="s">
        <v>250</v>
      </c>
      <c r="D212" s="172" t="s">
        <v>131</v>
      </c>
      <c r="E212" s="173" t="s">
        <v>344</v>
      </c>
      <c r="F212" s="174" t="s">
        <v>345</v>
      </c>
      <c r="G212" s="175" t="s">
        <v>257</v>
      </c>
      <c r="H212" s="208"/>
      <c r="I212" s="177"/>
      <c r="J212" s="178">
        <f t="shared" si="20"/>
        <v>0</v>
      </c>
      <c r="K212" s="174" t="s">
        <v>1</v>
      </c>
      <c r="L212" s="37"/>
      <c r="M212" s="179" t="s">
        <v>1</v>
      </c>
      <c r="N212" s="180" t="s">
        <v>38</v>
      </c>
      <c r="O212" s="69"/>
      <c r="P212" s="181">
        <f t="shared" si="21"/>
        <v>0</v>
      </c>
      <c r="Q212" s="181">
        <v>0</v>
      </c>
      <c r="R212" s="181">
        <f t="shared" si="22"/>
        <v>0</v>
      </c>
      <c r="S212" s="181">
        <v>0</v>
      </c>
      <c r="T212" s="182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83" t="s">
        <v>171</v>
      </c>
      <c r="AT212" s="183" t="s">
        <v>131</v>
      </c>
      <c r="AU212" s="183" t="s">
        <v>81</v>
      </c>
      <c r="AY212" s="15" t="s">
        <v>130</v>
      </c>
      <c r="BE212" s="184">
        <f t="shared" si="24"/>
        <v>0</v>
      </c>
      <c r="BF212" s="184">
        <f t="shared" si="25"/>
        <v>0</v>
      </c>
      <c r="BG212" s="184">
        <f t="shared" si="26"/>
        <v>0</v>
      </c>
      <c r="BH212" s="184">
        <f t="shared" si="27"/>
        <v>0</v>
      </c>
      <c r="BI212" s="184">
        <f t="shared" si="28"/>
        <v>0</v>
      </c>
      <c r="BJ212" s="15" t="s">
        <v>81</v>
      </c>
      <c r="BK212" s="184">
        <f t="shared" si="29"/>
        <v>0</v>
      </c>
      <c r="BL212" s="15" t="s">
        <v>171</v>
      </c>
      <c r="BM212" s="183" t="s">
        <v>346</v>
      </c>
    </row>
    <row r="213" spans="1:65" s="11" customFormat="1" ht="25.9" customHeight="1">
      <c r="B213" s="158"/>
      <c r="C213" s="159"/>
      <c r="D213" s="160" t="s">
        <v>72</v>
      </c>
      <c r="E213" s="161" t="s">
        <v>347</v>
      </c>
      <c r="F213" s="161" t="s">
        <v>348</v>
      </c>
      <c r="G213" s="159"/>
      <c r="H213" s="159"/>
      <c r="I213" s="162"/>
      <c r="J213" s="163">
        <f>BK213</f>
        <v>0</v>
      </c>
      <c r="K213" s="159"/>
      <c r="L213" s="164"/>
      <c r="M213" s="165"/>
      <c r="N213" s="166"/>
      <c r="O213" s="166"/>
      <c r="P213" s="167">
        <f>SUM(P214:P216)</f>
        <v>0</v>
      </c>
      <c r="Q213" s="166"/>
      <c r="R213" s="167">
        <f>SUM(R214:R216)</f>
        <v>0</v>
      </c>
      <c r="S213" s="166"/>
      <c r="T213" s="168">
        <f>SUM(T214:T216)</f>
        <v>0</v>
      </c>
      <c r="AR213" s="169" t="s">
        <v>83</v>
      </c>
      <c r="AT213" s="170" t="s">
        <v>72</v>
      </c>
      <c r="AU213" s="170" t="s">
        <v>73</v>
      </c>
      <c r="AY213" s="169" t="s">
        <v>130</v>
      </c>
      <c r="BK213" s="171">
        <f>SUM(BK214:BK216)</f>
        <v>0</v>
      </c>
    </row>
    <row r="214" spans="1:65" s="2" customFormat="1" ht="16.5" customHeight="1">
      <c r="A214" s="32"/>
      <c r="B214" s="33"/>
      <c r="C214" s="172" t="s">
        <v>349</v>
      </c>
      <c r="D214" s="172" t="s">
        <v>131</v>
      </c>
      <c r="E214" s="173" t="s">
        <v>350</v>
      </c>
      <c r="F214" s="174" t="s">
        <v>351</v>
      </c>
      <c r="G214" s="175" t="s">
        <v>352</v>
      </c>
      <c r="H214" s="176">
        <v>1</v>
      </c>
      <c r="I214" s="177"/>
      <c r="J214" s="178">
        <f>ROUND(I214*H214,2)</f>
        <v>0</v>
      </c>
      <c r="K214" s="174" t="s">
        <v>1</v>
      </c>
      <c r="L214" s="37"/>
      <c r="M214" s="179" t="s">
        <v>1</v>
      </c>
      <c r="N214" s="180" t="s">
        <v>38</v>
      </c>
      <c r="O214" s="69"/>
      <c r="P214" s="181">
        <f>O214*H214</f>
        <v>0</v>
      </c>
      <c r="Q214" s="181">
        <v>0</v>
      </c>
      <c r="R214" s="181">
        <f>Q214*H214</f>
        <v>0</v>
      </c>
      <c r="S214" s="181">
        <v>0</v>
      </c>
      <c r="T214" s="182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83" t="s">
        <v>171</v>
      </c>
      <c r="AT214" s="183" t="s">
        <v>131</v>
      </c>
      <c r="AU214" s="183" t="s">
        <v>81</v>
      </c>
      <c r="AY214" s="15" t="s">
        <v>130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5" t="s">
        <v>81</v>
      </c>
      <c r="BK214" s="184">
        <f>ROUND(I214*H214,2)</f>
        <v>0</v>
      </c>
      <c r="BL214" s="15" t="s">
        <v>171</v>
      </c>
      <c r="BM214" s="183" t="s">
        <v>353</v>
      </c>
    </row>
    <row r="215" spans="1:65" s="2" customFormat="1" ht="16.5" customHeight="1">
      <c r="A215" s="32"/>
      <c r="B215" s="33"/>
      <c r="C215" s="172" t="s">
        <v>254</v>
      </c>
      <c r="D215" s="172" t="s">
        <v>131</v>
      </c>
      <c r="E215" s="173" t="s">
        <v>354</v>
      </c>
      <c r="F215" s="174" t="s">
        <v>355</v>
      </c>
      <c r="G215" s="175" t="s">
        <v>352</v>
      </c>
      <c r="H215" s="176">
        <v>1</v>
      </c>
      <c r="I215" s="177"/>
      <c r="J215" s="178">
        <f>ROUND(I215*H215,2)</f>
        <v>0</v>
      </c>
      <c r="K215" s="174" t="s">
        <v>1</v>
      </c>
      <c r="L215" s="37"/>
      <c r="M215" s="179" t="s">
        <v>1</v>
      </c>
      <c r="N215" s="180" t="s">
        <v>38</v>
      </c>
      <c r="O215" s="69"/>
      <c r="P215" s="181">
        <f>O215*H215</f>
        <v>0</v>
      </c>
      <c r="Q215" s="181">
        <v>0</v>
      </c>
      <c r="R215" s="181">
        <f>Q215*H215</f>
        <v>0</v>
      </c>
      <c r="S215" s="181">
        <v>0</v>
      </c>
      <c r="T215" s="182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83" t="s">
        <v>171</v>
      </c>
      <c r="AT215" s="183" t="s">
        <v>131</v>
      </c>
      <c r="AU215" s="183" t="s">
        <v>81</v>
      </c>
      <c r="AY215" s="15" t="s">
        <v>130</v>
      </c>
      <c r="BE215" s="184">
        <f>IF(N215="základní",J215,0)</f>
        <v>0</v>
      </c>
      <c r="BF215" s="184">
        <f>IF(N215="snížená",J215,0)</f>
        <v>0</v>
      </c>
      <c r="BG215" s="184">
        <f>IF(N215="zákl. přenesená",J215,0)</f>
        <v>0</v>
      </c>
      <c r="BH215" s="184">
        <f>IF(N215="sníž. přenesená",J215,0)</f>
        <v>0</v>
      </c>
      <c r="BI215" s="184">
        <f>IF(N215="nulová",J215,0)</f>
        <v>0</v>
      </c>
      <c r="BJ215" s="15" t="s">
        <v>81</v>
      </c>
      <c r="BK215" s="184">
        <f>ROUND(I215*H215,2)</f>
        <v>0</v>
      </c>
      <c r="BL215" s="15" t="s">
        <v>171</v>
      </c>
      <c r="BM215" s="183" t="s">
        <v>356</v>
      </c>
    </row>
    <row r="216" spans="1:65" s="2" customFormat="1" ht="21.75" customHeight="1">
      <c r="A216" s="32"/>
      <c r="B216" s="33"/>
      <c r="C216" s="172" t="s">
        <v>357</v>
      </c>
      <c r="D216" s="172" t="s">
        <v>131</v>
      </c>
      <c r="E216" s="173" t="s">
        <v>358</v>
      </c>
      <c r="F216" s="174" t="s">
        <v>359</v>
      </c>
      <c r="G216" s="175" t="s">
        <v>257</v>
      </c>
      <c r="H216" s="208"/>
      <c r="I216" s="177"/>
      <c r="J216" s="178">
        <f>ROUND(I216*H216,2)</f>
        <v>0</v>
      </c>
      <c r="K216" s="174" t="s">
        <v>1</v>
      </c>
      <c r="L216" s="37"/>
      <c r="M216" s="179" t="s">
        <v>1</v>
      </c>
      <c r="N216" s="180" t="s">
        <v>38</v>
      </c>
      <c r="O216" s="69"/>
      <c r="P216" s="181">
        <f>O216*H216</f>
        <v>0</v>
      </c>
      <c r="Q216" s="181">
        <v>0</v>
      </c>
      <c r="R216" s="181">
        <f>Q216*H216</f>
        <v>0</v>
      </c>
      <c r="S216" s="181">
        <v>0</v>
      </c>
      <c r="T216" s="182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83" t="s">
        <v>171</v>
      </c>
      <c r="AT216" s="183" t="s">
        <v>131</v>
      </c>
      <c r="AU216" s="183" t="s">
        <v>81</v>
      </c>
      <c r="AY216" s="15" t="s">
        <v>130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5" t="s">
        <v>81</v>
      </c>
      <c r="BK216" s="184">
        <f>ROUND(I216*H216,2)</f>
        <v>0</v>
      </c>
      <c r="BL216" s="15" t="s">
        <v>171</v>
      </c>
      <c r="BM216" s="183" t="s">
        <v>360</v>
      </c>
    </row>
    <row r="217" spans="1:65" s="11" customFormat="1" ht="25.9" customHeight="1">
      <c r="B217" s="158"/>
      <c r="C217" s="159"/>
      <c r="D217" s="160" t="s">
        <v>72</v>
      </c>
      <c r="E217" s="161" t="s">
        <v>361</v>
      </c>
      <c r="F217" s="161" t="s">
        <v>362</v>
      </c>
      <c r="G217" s="159"/>
      <c r="H217" s="159"/>
      <c r="I217" s="162"/>
      <c r="J217" s="163">
        <f>BK217</f>
        <v>0</v>
      </c>
      <c r="K217" s="159"/>
      <c r="L217" s="164"/>
      <c r="M217" s="165"/>
      <c r="N217" s="166"/>
      <c r="O217" s="166"/>
      <c r="P217" s="167">
        <f>SUM(P218:P233)</f>
        <v>0</v>
      </c>
      <c r="Q217" s="166"/>
      <c r="R217" s="167">
        <f>SUM(R218:R233)</f>
        <v>0</v>
      </c>
      <c r="S217" s="166"/>
      <c r="T217" s="168">
        <f>SUM(T218:T233)</f>
        <v>0</v>
      </c>
      <c r="AR217" s="169" t="s">
        <v>83</v>
      </c>
      <c r="AT217" s="170" t="s">
        <v>72</v>
      </c>
      <c r="AU217" s="170" t="s">
        <v>73</v>
      </c>
      <c r="AY217" s="169" t="s">
        <v>130</v>
      </c>
      <c r="BK217" s="171">
        <f>SUM(BK218:BK233)</f>
        <v>0</v>
      </c>
    </row>
    <row r="218" spans="1:65" s="2" customFormat="1" ht="21.75" customHeight="1">
      <c r="A218" s="32"/>
      <c r="B218" s="33"/>
      <c r="C218" s="172" t="s">
        <v>258</v>
      </c>
      <c r="D218" s="172" t="s">
        <v>131</v>
      </c>
      <c r="E218" s="173" t="s">
        <v>363</v>
      </c>
      <c r="F218" s="174" t="s">
        <v>364</v>
      </c>
      <c r="G218" s="175" t="s">
        <v>134</v>
      </c>
      <c r="H218" s="176">
        <v>11.4</v>
      </c>
      <c r="I218" s="177"/>
      <c r="J218" s="178">
        <f>ROUND(I218*H218,2)</f>
        <v>0</v>
      </c>
      <c r="K218" s="174" t="s">
        <v>1</v>
      </c>
      <c r="L218" s="37"/>
      <c r="M218" s="179" t="s">
        <v>1</v>
      </c>
      <c r="N218" s="180" t="s">
        <v>38</v>
      </c>
      <c r="O218" s="69"/>
      <c r="P218" s="181">
        <f>O218*H218</f>
        <v>0</v>
      </c>
      <c r="Q218" s="181">
        <v>0</v>
      </c>
      <c r="R218" s="181">
        <f>Q218*H218</f>
        <v>0</v>
      </c>
      <c r="S218" s="181">
        <v>0</v>
      </c>
      <c r="T218" s="182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83" t="s">
        <v>171</v>
      </c>
      <c r="AT218" s="183" t="s">
        <v>131</v>
      </c>
      <c r="AU218" s="183" t="s">
        <v>81</v>
      </c>
      <c r="AY218" s="15" t="s">
        <v>130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5" t="s">
        <v>81</v>
      </c>
      <c r="BK218" s="184">
        <f>ROUND(I218*H218,2)</f>
        <v>0</v>
      </c>
      <c r="BL218" s="15" t="s">
        <v>171</v>
      </c>
      <c r="BM218" s="183" t="s">
        <v>365</v>
      </c>
    </row>
    <row r="219" spans="1:65" s="12" customFormat="1" ht="11.25">
      <c r="B219" s="185"/>
      <c r="C219" s="186"/>
      <c r="D219" s="187" t="s">
        <v>137</v>
      </c>
      <c r="E219" s="188" t="s">
        <v>1</v>
      </c>
      <c r="F219" s="189" t="s">
        <v>366</v>
      </c>
      <c r="G219" s="186"/>
      <c r="H219" s="190">
        <v>11.4</v>
      </c>
      <c r="I219" s="191"/>
      <c r="J219" s="186"/>
      <c r="K219" s="186"/>
      <c r="L219" s="192"/>
      <c r="M219" s="193"/>
      <c r="N219" s="194"/>
      <c r="O219" s="194"/>
      <c r="P219" s="194"/>
      <c r="Q219" s="194"/>
      <c r="R219" s="194"/>
      <c r="S219" s="194"/>
      <c r="T219" s="195"/>
      <c r="AT219" s="196" t="s">
        <v>137</v>
      </c>
      <c r="AU219" s="196" t="s">
        <v>81</v>
      </c>
      <c r="AV219" s="12" t="s">
        <v>83</v>
      </c>
      <c r="AW219" s="12" t="s">
        <v>30</v>
      </c>
      <c r="AX219" s="12" t="s">
        <v>73</v>
      </c>
      <c r="AY219" s="196" t="s">
        <v>130</v>
      </c>
    </row>
    <row r="220" spans="1:65" s="13" customFormat="1" ht="11.25">
      <c r="B220" s="197"/>
      <c r="C220" s="198"/>
      <c r="D220" s="187" t="s">
        <v>137</v>
      </c>
      <c r="E220" s="199" t="s">
        <v>1</v>
      </c>
      <c r="F220" s="200" t="s">
        <v>139</v>
      </c>
      <c r="G220" s="198"/>
      <c r="H220" s="201">
        <v>11.4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137</v>
      </c>
      <c r="AU220" s="207" t="s">
        <v>81</v>
      </c>
      <c r="AV220" s="13" t="s">
        <v>136</v>
      </c>
      <c r="AW220" s="13" t="s">
        <v>30</v>
      </c>
      <c r="AX220" s="13" t="s">
        <v>81</v>
      </c>
      <c r="AY220" s="207" t="s">
        <v>130</v>
      </c>
    </row>
    <row r="221" spans="1:65" s="2" customFormat="1" ht="21.75" customHeight="1">
      <c r="A221" s="32"/>
      <c r="B221" s="33"/>
      <c r="C221" s="209" t="s">
        <v>367</v>
      </c>
      <c r="D221" s="209" t="s">
        <v>323</v>
      </c>
      <c r="E221" s="210" t="s">
        <v>368</v>
      </c>
      <c r="F221" s="211" t="s">
        <v>369</v>
      </c>
      <c r="G221" s="212" t="s">
        <v>156</v>
      </c>
      <c r="H221" s="213">
        <v>0.39800000000000002</v>
      </c>
      <c r="I221" s="214"/>
      <c r="J221" s="215">
        <f>ROUND(I221*H221,2)</f>
        <v>0</v>
      </c>
      <c r="K221" s="211" t="s">
        <v>1</v>
      </c>
      <c r="L221" s="216"/>
      <c r="M221" s="217" t="s">
        <v>1</v>
      </c>
      <c r="N221" s="218" t="s">
        <v>38</v>
      </c>
      <c r="O221" s="69"/>
      <c r="P221" s="181">
        <f>O221*H221</f>
        <v>0</v>
      </c>
      <c r="Q221" s="181">
        <v>0</v>
      </c>
      <c r="R221" s="181">
        <f>Q221*H221</f>
        <v>0</v>
      </c>
      <c r="S221" s="181">
        <v>0</v>
      </c>
      <c r="T221" s="182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83" t="s">
        <v>206</v>
      </c>
      <c r="AT221" s="183" t="s">
        <v>323</v>
      </c>
      <c r="AU221" s="183" t="s">
        <v>81</v>
      </c>
      <c r="AY221" s="15" t="s">
        <v>130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15" t="s">
        <v>81</v>
      </c>
      <c r="BK221" s="184">
        <f>ROUND(I221*H221,2)</f>
        <v>0</v>
      </c>
      <c r="BL221" s="15" t="s">
        <v>171</v>
      </c>
      <c r="BM221" s="183" t="s">
        <v>370</v>
      </c>
    </row>
    <row r="222" spans="1:65" s="12" customFormat="1" ht="11.25">
      <c r="B222" s="185"/>
      <c r="C222" s="186"/>
      <c r="D222" s="187" t="s">
        <v>137</v>
      </c>
      <c r="E222" s="188" t="s">
        <v>1</v>
      </c>
      <c r="F222" s="189" t="s">
        <v>371</v>
      </c>
      <c r="G222" s="186"/>
      <c r="H222" s="190">
        <v>0.27700000000000002</v>
      </c>
      <c r="I222" s="191"/>
      <c r="J222" s="186"/>
      <c r="K222" s="186"/>
      <c r="L222" s="192"/>
      <c r="M222" s="193"/>
      <c r="N222" s="194"/>
      <c r="O222" s="194"/>
      <c r="P222" s="194"/>
      <c r="Q222" s="194"/>
      <c r="R222" s="194"/>
      <c r="S222" s="194"/>
      <c r="T222" s="195"/>
      <c r="AT222" s="196" t="s">
        <v>137</v>
      </c>
      <c r="AU222" s="196" t="s">
        <v>81</v>
      </c>
      <c r="AV222" s="12" t="s">
        <v>83</v>
      </c>
      <c r="AW222" s="12" t="s">
        <v>30</v>
      </c>
      <c r="AX222" s="12" t="s">
        <v>73</v>
      </c>
      <c r="AY222" s="196" t="s">
        <v>130</v>
      </c>
    </row>
    <row r="223" spans="1:65" s="12" customFormat="1" ht="11.25">
      <c r="B223" s="185"/>
      <c r="C223" s="186"/>
      <c r="D223" s="187" t="s">
        <v>137</v>
      </c>
      <c r="E223" s="188" t="s">
        <v>1</v>
      </c>
      <c r="F223" s="189" t="s">
        <v>372</v>
      </c>
      <c r="G223" s="186"/>
      <c r="H223" s="190">
        <v>0.121</v>
      </c>
      <c r="I223" s="191"/>
      <c r="J223" s="186"/>
      <c r="K223" s="186"/>
      <c r="L223" s="192"/>
      <c r="M223" s="193"/>
      <c r="N223" s="194"/>
      <c r="O223" s="194"/>
      <c r="P223" s="194"/>
      <c r="Q223" s="194"/>
      <c r="R223" s="194"/>
      <c r="S223" s="194"/>
      <c r="T223" s="195"/>
      <c r="AT223" s="196" t="s">
        <v>137</v>
      </c>
      <c r="AU223" s="196" t="s">
        <v>81</v>
      </c>
      <c r="AV223" s="12" t="s">
        <v>83</v>
      </c>
      <c r="AW223" s="12" t="s">
        <v>30</v>
      </c>
      <c r="AX223" s="12" t="s">
        <v>73</v>
      </c>
      <c r="AY223" s="196" t="s">
        <v>130</v>
      </c>
    </row>
    <row r="224" spans="1:65" s="13" customFormat="1" ht="11.25">
      <c r="B224" s="197"/>
      <c r="C224" s="198"/>
      <c r="D224" s="187" t="s">
        <v>137</v>
      </c>
      <c r="E224" s="199" t="s">
        <v>1</v>
      </c>
      <c r="F224" s="200" t="s">
        <v>139</v>
      </c>
      <c r="G224" s="198"/>
      <c r="H224" s="201">
        <v>0.39800000000000002</v>
      </c>
      <c r="I224" s="202"/>
      <c r="J224" s="198"/>
      <c r="K224" s="198"/>
      <c r="L224" s="203"/>
      <c r="M224" s="204"/>
      <c r="N224" s="205"/>
      <c r="O224" s="205"/>
      <c r="P224" s="205"/>
      <c r="Q224" s="205"/>
      <c r="R224" s="205"/>
      <c r="S224" s="205"/>
      <c r="T224" s="206"/>
      <c r="AT224" s="207" t="s">
        <v>137</v>
      </c>
      <c r="AU224" s="207" t="s">
        <v>81</v>
      </c>
      <c r="AV224" s="13" t="s">
        <v>136</v>
      </c>
      <c r="AW224" s="13" t="s">
        <v>30</v>
      </c>
      <c r="AX224" s="13" t="s">
        <v>81</v>
      </c>
      <c r="AY224" s="207" t="s">
        <v>130</v>
      </c>
    </row>
    <row r="225" spans="1:65" s="2" customFormat="1" ht="21.75" customHeight="1">
      <c r="A225" s="32"/>
      <c r="B225" s="33"/>
      <c r="C225" s="172" t="s">
        <v>264</v>
      </c>
      <c r="D225" s="172" t="s">
        <v>131</v>
      </c>
      <c r="E225" s="173" t="s">
        <v>373</v>
      </c>
      <c r="F225" s="174" t="s">
        <v>374</v>
      </c>
      <c r="G225" s="175" t="s">
        <v>134</v>
      </c>
      <c r="H225" s="176">
        <v>11.4</v>
      </c>
      <c r="I225" s="177"/>
      <c r="J225" s="178">
        <f>ROUND(I225*H225,2)</f>
        <v>0</v>
      </c>
      <c r="K225" s="174" t="s">
        <v>1</v>
      </c>
      <c r="L225" s="37"/>
      <c r="M225" s="179" t="s">
        <v>1</v>
      </c>
      <c r="N225" s="180" t="s">
        <v>38</v>
      </c>
      <c r="O225" s="69"/>
      <c r="P225" s="181">
        <f>O225*H225</f>
        <v>0</v>
      </c>
      <c r="Q225" s="181">
        <v>0</v>
      </c>
      <c r="R225" s="181">
        <f>Q225*H225</f>
        <v>0</v>
      </c>
      <c r="S225" s="181">
        <v>0</v>
      </c>
      <c r="T225" s="182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83" t="s">
        <v>171</v>
      </c>
      <c r="AT225" s="183" t="s">
        <v>131</v>
      </c>
      <c r="AU225" s="183" t="s">
        <v>81</v>
      </c>
      <c r="AY225" s="15" t="s">
        <v>130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5" t="s">
        <v>81</v>
      </c>
      <c r="BK225" s="184">
        <f>ROUND(I225*H225,2)</f>
        <v>0</v>
      </c>
      <c r="BL225" s="15" t="s">
        <v>171</v>
      </c>
      <c r="BM225" s="183" t="s">
        <v>375</v>
      </c>
    </row>
    <row r="226" spans="1:65" s="2" customFormat="1" ht="16.5" customHeight="1">
      <c r="A226" s="32"/>
      <c r="B226" s="33"/>
      <c r="C226" s="172" t="s">
        <v>376</v>
      </c>
      <c r="D226" s="172" t="s">
        <v>131</v>
      </c>
      <c r="E226" s="173" t="s">
        <v>377</v>
      </c>
      <c r="F226" s="174" t="s">
        <v>378</v>
      </c>
      <c r="G226" s="175" t="s">
        <v>134</v>
      </c>
      <c r="H226" s="176">
        <v>1.8620000000000001</v>
      </c>
      <c r="I226" s="177"/>
      <c r="J226" s="178">
        <f>ROUND(I226*H226,2)</f>
        <v>0</v>
      </c>
      <c r="K226" s="174" t="s">
        <v>1</v>
      </c>
      <c r="L226" s="37"/>
      <c r="M226" s="179" t="s">
        <v>1</v>
      </c>
      <c r="N226" s="180" t="s">
        <v>38</v>
      </c>
      <c r="O226" s="69"/>
      <c r="P226" s="181">
        <f>O226*H226</f>
        <v>0</v>
      </c>
      <c r="Q226" s="181">
        <v>0</v>
      </c>
      <c r="R226" s="181">
        <f>Q226*H226</f>
        <v>0</v>
      </c>
      <c r="S226" s="181">
        <v>0</v>
      </c>
      <c r="T226" s="182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83" t="s">
        <v>171</v>
      </c>
      <c r="AT226" s="183" t="s">
        <v>131</v>
      </c>
      <c r="AU226" s="183" t="s">
        <v>81</v>
      </c>
      <c r="AY226" s="15" t="s">
        <v>130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5" t="s">
        <v>81</v>
      </c>
      <c r="BK226" s="184">
        <f>ROUND(I226*H226,2)</f>
        <v>0</v>
      </c>
      <c r="BL226" s="15" t="s">
        <v>171</v>
      </c>
      <c r="BM226" s="183" t="s">
        <v>379</v>
      </c>
    </row>
    <row r="227" spans="1:65" s="12" customFormat="1" ht="11.25">
      <c r="B227" s="185"/>
      <c r="C227" s="186"/>
      <c r="D227" s="187" t="s">
        <v>137</v>
      </c>
      <c r="E227" s="188" t="s">
        <v>1</v>
      </c>
      <c r="F227" s="189" t="s">
        <v>380</v>
      </c>
      <c r="G227" s="186"/>
      <c r="H227" s="190">
        <v>1.8620000000000001</v>
      </c>
      <c r="I227" s="191"/>
      <c r="J227" s="186"/>
      <c r="K227" s="186"/>
      <c r="L227" s="192"/>
      <c r="M227" s="193"/>
      <c r="N227" s="194"/>
      <c r="O227" s="194"/>
      <c r="P227" s="194"/>
      <c r="Q227" s="194"/>
      <c r="R227" s="194"/>
      <c r="S227" s="194"/>
      <c r="T227" s="195"/>
      <c r="AT227" s="196" t="s">
        <v>137</v>
      </c>
      <c r="AU227" s="196" t="s">
        <v>81</v>
      </c>
      <c r="AV227" s="12" t="s">
        <v>83</v>
      </c>
      <c r="AW227" s="12" t="s">
        <v>30</v>
      </c>
      <c r="AX227" s="12" t="s">
        <v>73</v>
      </c>
      <c r="AY227" s="196" t="s">
        <v>130</v>
      </c>
    </row>
    <row r="228" spans="1:65" s="13" customFormat="1" ht="11.25">
      <c r="B228" s="197"/>
      <c r="C228" s="198"/>
      <c r="D228" s="187" t="s">
        <v>137</v>
      </c>
      <c r="E228" s="199" t="s">
        <v>1</v>
      </c>
      <c r="F228" s="200" t="s">
        <v>139</v>
      </c>
      <c r="G228" s="198"/>
      <c r="H228" s="201">
        <v>1.8620000000000001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137</v>
      </c>
      <c r="AU228" s="207" t="s">
        <v>81</v>
      </c>
      <c r="AV228" s="13" t="s">
        <v>136</v>
      </c>
      <c r="AW228" s="13" t="s">
        <v>30</v>
      </c>
      <c r="AX228" s="13" t="s">
        <v>81</v>
      </c>
      <c r="AY228" s="207" t="s">
        <v>130</v>
      </c>
    </row>
    <row r="229" spans="1:65" s="2" customFormat="1" ht="16.5" customHeight="1">
      <c r="A229" s="32"/>
      <c r="B229" s="33"/>
      <c r="C229" s="209" t="s">
        <v>267</v>
      </c>
      <c r="D229" s="209" t="s">
        <v>323</v>
      </c>
      <c r="E229" s="210" t="s">
        <v>381</v>
      </c>
      <c r="F229" s="211" t="s">
        <v>382</v>
      </c>
      <c r="G229" s="212" t="s">
        <v>134</v>
      </c>
      <c r="H229" s="213">
        <v>29.172000000000001</v>
      </c>
      <c r="I229" s="214"/>
      <c r="J229" s="215">
        <f>ROUND(I229*H229,2)</f>
        <v>0</v>
      </c>
      <c r="K229" s="211" t="s">
        <v>1</v>
      </c>
      <c r="L229" s="216"/>
      <c r="M229" s="217" t="s">
        <v>1</v>
      </c>
      <c r="N229" s="218" t="s">
        <v>38</v>
      </c>
      <c r="O229" s="69"/>
      <c r="P229" s="181">
        <f>O229*H229</f>
        <v>0</v>
      </c>
      <c r="Q229" s="181">
        <v>0</v>
      </c>
      <c r="R229" s="181">
        <f>Q229*H229</f>
        <v>0</v>
      </c>
      <c r="S229" s="181">
        <v>0</v>
      </c>
      <c r="T229" s="182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83" t="s">
        <v>206</v>
      </c>
      <c r="AT229" s="183" t="s">
        <v>323</v>
      </c>
      <c r="AU229" s="183" t="s">
        <v>81</v>
      </c>
      <c r="AY229" s="15" t="s">
        <v>130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5" t="s">
        <v>81</v>
      </c>
      <c r="BK229" s="184">
        <f>ROUND(I229*H229,2)</f>
        <v>0</v>
      </c>
      <c r="BL229" s="15" t="s">
        <v>171</v>
      </c>
      <c r="BM229" s="183" t="s">
        <v>383</v>
      </c>
    </row>
    <row r="230" spans="1:65" s="12" customFormat="1" ht="11.25">
      <c r="B230" s="185"/>
      <c r="C230" s="186"/>
      <c r="D230" s="187" t="s">
        <v>137</v>
      </c>
      <c r="E230" s="188" t="s">
        <v>1</v>
      </c>
      <c r="F230" s="189" t="s">
        <v>384</v>
      </c>
      <c r="G230" s="186"/>
      <c r="H230" s="190">
        <v>29.172000000000001</v>
      </c>
      <c r="I230" s="191"/>
      <c r="J230" s="186"/>
      <c r="K230" s="186"/>
      <c r="L230" s="192"/>
      <c r="M230" s="193"/>
      <c r="N230" s="194"/>
      <c r="O230" s="194"/>
      <c r="P230" s="194"/>
      <c r="Q230" s="194"/>
      <c r="R230" s="194"/>
      <c r="S230" s="194"/>
      <c r="T230" s="195"/>
      <c r="AT230" s="196" t="s">
        <v>137</v>
      </c>
      <c r="AU230" s="196" t="s">
        <v>81</v>
      </c>
      <c r="AV230" s="12" t="s">
        <v>83</v>
      </c>
      <c r="AW230" s="12" t="s">
        <v>30</v>
      </c>
      <c r="AX230" s="12" t="s">
        <v>73</v>
      </c>
      <c r="AY230" s="196" t="s">
        <v>130</v>
      </c>
    </row>
    <row r="231" spans="1:65" s="13" customFormat="1" ht="11.25">
      <c r="B231" s="197"/>
      <c r="C231" s="198"/>
      <c r="D231" s="187" t="s">
        <v>137</v>
      </c>
      <c r="E231" s="199" t="s">
        <v>1</v>
      </c>
      <c r="F231" s="200" t="s">
        <v>139</v>
      </c>
      <c r="G231" s="198"/>
      <c r="H231" s="201">
        <v>29.172000000000001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137</v>
      </c>
      <c r="AU231" s="207" t="s">
        <v>81</v>
      </c>
      <c r="AV231" s="13" t="s">
        <v>136</v>
      </c>
      <c r="AW231" s="13" t="s">
        <v>30</v>
      </c>
      <c r="AX231" s="13" t="s">
        <v>81</v>
      </c>
      <c r="AY231" s="207" t="s">
        <v>130</v>
      </c>
    </row>
    <row r="232" spans="1:65" s="2" customFormat="1" ht="21.75" customHeight="1">
      <c r="A232" s="32"/>
      <c r="B232" s="33"/>
      <c r="C232" s="172" t="s">
        <v>128</v>
      </c>
      <c r="D232" s="172" t="s">
        <v>131</v>
      </c>
      <c r="E232" s="173" t="s">
        <v>385</v>
      </c>
      <c r="F232" s="174" t="s">
        <v>386</v>
      </c>
      <c r="G232" s="175" t="s">
        <v>156</v>
      </c>
      <c r="H232" s="176">
        <v>1.04</v>
      </c>
      <c r="I232" s="177"/>
      <c r="J232" s="178">
        <f>ROUND(I232*H232,2)</f>
        <v>0</v>
      </c>
      <c r="K232" s="174" t="s">
        <v>1</v>
      </c>
      <c r="L232" s="37"/>
      <c r="M232" s="179" t="s">
        <v>1</v>
      </c>
      <c r="N232" s="180" t="s">
        <v>38</v>
      </c>
      <c r="O232" s="69"/>
      <c r="P232" s="181">
        <f>O232*H232</f>
        <v>0</v>
      </c>
      <c r="Q232" s="181">
        <v>0</v>
      </c>
      <c r="R232" s="181">
        <f>Q232*H232</f>
        <v>0</v>
      </c>
      <c r="S232" s="181">
        <v>0</v>
      </c>
      <c r="T232" s="182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83" t="s">
        <v>171</v>
      </c>
      <c r="AT232" s="183" t="s">
        <v>131</v>
      </c>
      <c r="AU232" s="183" t="s">
        <v>81</v>
      </c>
      <c r="AY232" s="15" t="s">
        <v>130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5" t="s">
        <v>81</v>
      </c>
      <c r="BK232" s="184">
        <f>ROUND(I232*H232,2)</f>
        <v>0</v>
      </c>
      <c r="BL232" s="15" t="s">
        <v>171</v>
      </c>
      <c r="BM232" s="183" t="s">
        <v>387</v>
      </c>
    </row>
    <row r="233" spans="1:65" s="2" customFormat="1" ht="21.75" customHeight="1">
      <c r="A233" s="32"/>
      <c r="B233" s="33"/>
      <c r="C233" s="172" t="s">
        <v>271</v>
      </c>
      <c r="D233" s="172" t="s">
        <v>131</v>
      </c>
      <c r="E233" s="173" t="s">
        <v>388</v>
      </c>
      <c r="F233" s="174" t="s">
        <v>389</v>
      </c>
      <c r="G233" s="175" t="s">
        <v>257</v>
      </c>
      <c r="H233" s="208"/>
      <c r="I233" s="177"/>
      <c r="J233" s="178">
        <f>ROUND(I233*H233,2)</f>
        <v>0</v>
      </c>
      <c r="K233" s="174" t="s">
        <v>1</v>
      </c>
      <c r="L233" s="37"/>
      <c r="M233" s="179" t="s">
        <v>1</v>
      </c>
      <c r="N233" s="180" t="s">
        <v>38</v>
      </c>
      <c r="O233" s="69"/>
      <c r="P233" s="181">
        <f>O233*H233</f>
        <v>0</v>
      </c>
      <c r="Q233" s="181">
        <v>0</v>
      </c>
      <c r="R233" s="181">
        <f>Q233*H233</f>
        <v>0</v>
      </c>
      <c r="S233" s="181">
        <v>0</v>
      </c>
      <c r="T233" s="182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83" t="s">
        <v>171</v>
      </c>
      <c r="AT233" s="183" t="s">
        <v>131</v>
      </c>
      <c r="AU233" s="183" t="s">
        <v>81</v>
      </c>
      <c r="AY233" s="15" t="s">
        <v>130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15" t="s">
        <v>81</v>
      </c>
      <c r="BK233" s="184">
        <f>ROUND(I233*H233,2)</f>
        <v>0</v>
      </c>
      <c r="BL233" s="15" t="s">
        <v>171</v>
      </c>
      <c r="BM233" s="183" t="s">
        <v>390</v>
      </c>
    </row>
    <row r="234" spans="1:65" s="11" customFormat="1" ht="25.9" customHeight="1">
      <c r="B234" s="158"/>
      <c r="C234" s="159"/>
      <c r="D234" s="160" t="s">
        <v>72</v>
      </c>
      <c r="E234" s="161" t="s">
        <v>391</v>
      </c>
      <c r="F234" s="161" t="s">
        <v>392</v>
      </c>
      <c r="G234" s="159"/>
      <c r="H234" s="159"/>
      <c r="I234" s="162"/>
      <c r="J234" s="163">
        <f>BK234</f>
        <v>0</v>
      </c>
      <c r="K234" s="159"/>
      <c r="L234" s="164"/>
      <c r="M234" s="165"/>
      <c r="N234" s="166"/>
      <c r="O234" s="166"/>
      <c r="P234" s="167">
        <f>SUM(P235:P241)</f>
        <v>0</v>
      </c>
      <c r="Q234" s="166"/>
      <c r="R234" s="167">
        <f>SUM(R235:R241)</f>
        <v>0</v>
      </c>
      <c r="S234" s="166"/>
      <c r="T234" s="168">
        <f>SUM(T235:T241)</f>
        <v>0</v>
      </c>
      <c r="AR234" s="169" t="s">
        <v>83</v>
      </c>
      <c r="AT234" s="170" t="s">
        <v>72</v>
      </c>
      <c r="AU234" s="170" t="s">
        <v>73</v>
      </c>
      <c r="AY234" s="169" t="s">
        <v>130</v>
      </c>
      <c r="BK234" s="171">
        <f>SUM(BK235:BK241)</f>
        <v>0</v>
      </c>
    </row>
    <row r="235" spans="1:65" s="2" customFormat="1" ht="21.75" customHeight="1">
      <c r="A235" s="32"/>
      <c r="B235" s="33"/>
      <c r="C235" s="172" t="s">
        <v>151</v>
      </c>
      <c r="D235" s="172" t="s">
        <v>131</v>
      </c>
      <c r="E235" s="173" t="s">
        <v>393</v>
      </c>
      <c r="F235" s="174" t="s">
        <v>394</v>
      </c>
      <c r="G235" s="175" t="s">
        <v>226</v>
      </c>
      <c r="H235" s="176">
        <v>1</v>
      </c>
      <c r="I235" s="177"/>
      <c r="J235" s="178">
        <f t="shared" ref="J235:J241" si="30">ROUND(I235*H235,2)</f>
        <v>0</v>
      </c>
      <c r="K235" s="174" t="s">
        <v>1</v>
      </c>
      <c r="L235" s="37"/>
      <c r="M235" s="179" t="s">
        <v>1</v>
      </c>
      <c r="N235" s="180" t="s">
        <v>38</v>
      </c>
      <c r="O235" s="69"/>
      <c r="P235" s="181">
        <f t="shared" ref="P235:P241" si="31">O235*H235</f>
        <v>0</v>
      </c>
      <c r="Q235" s="181">
        <v>0</v>
      </c>
      <c r="R235" s="181">
        <f t="shared" ref="R235:R241" si="32">Q235*H235</f>
        <v>0</v>
      </c>
      <c r="S235" s="181">
        <v>0</v>
      </c>
      <c r="T235" s="182">
        <f t="shared" ref="T235:T241" si="33"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83" t="s">
        <v>171</v>
      </c>
      <c r="AT235" s="183" t="s">
        <v>131</v>
      </c>
      <c r="AU235" s="183" t="s">
        <v>81</v>
      </c>
      <c r="AY235" s="15" t="s">
        <v>130</v>
      </c>
      <c r="BE235" s="184">
        <f t="shared" ref="BE235:BE241" si="34">IF(N235="základní",J235,0)</f>
        <v>0</v>
      </c>
      <c r="BF235" s="184">
        <f t="shared" ref="BF235:BF241" si="35">IF(N235="snížená",J235,0)</f>
        <v>0</v>
      </c>
      <c r="BG235" s="184">
        <f t="shared" ref="BG235:BG241" si="36">IF(N235="zákl. přenesená",J235,0)</f>
        <v>0</v>
      </c>
      <c r="BH235" s="184">
        <f t="shared" ref="BH235:BH241" si="37">IF(N235="sníž. přenesená",J235,0)</f>
        <v>0</v>
      </c>
      <c r="BI235" s="184">
        <f t="shared" ref="BI235:BI241" si="38">IF(N235="nulová",J235,0)</f>
        <v>0</v>
      </c>
      <c r="BJ235" s="15" t="s">
        <v>81</v>
      </c>
      <c r="BK235" s="184">
        <f t="shared" ref="BK235:BK241" si="39">ROUND(I235*H235,2)</f>
        <v>0</v>
      </c>
      <c r="BL235" s="15" t="s">
        <v>171</v>
      </c>
      <c r="BM235" s="183" t="s">
        <v>395</v>
      </c>
    </row>
    <row r="236" spans="1:65" s="2" customFormat="1" ht="24.2" customHeight="1">
      <c r="A236" s="32"/>
      <c r="B236" s="33"/>
      <c r="C236" s="209" t="s">
        <v>274</v>
      </c>
      <c r="D236" s="209" t="s">
        <v>323</v>
      </c>
      <c r="E236" s="210" t="s">
        <v>396</v>
      </c>
      <c r="F236" s="211" t="s">
        <v>397</v>
      </c>
      <c r="G236" s="212" t="s">
        <v>226</v>
      </c>
      <c r="H236" s="213">
        <v>1</v>
      </c>
      <c r="I236" s="214"/>
      <c r="J236" s="215">
        <f t="shared" si="30"/>
        <v>0</v>
      </c>
      <c r="K236" s="211" t="s">
        <v>1</v>
      </c>
      <c r="L236" s="216"/>
      <c r="M236" s="217" t="s">
        <v>1</v>
      </c>
      <c r="N236" s="218" t="s">
        <v>38</v>
      </c>
      <c r="O236" s="69"/>
      <c r="P236" s="181">
        <f t="shared" si="31"/>
        <v>0</v>
      </c>
      <c r="Q236" s="181">
        <v>0</v>
      </c>
      <c r="R236" s="181">
        <f t="shared" si="32"/>
        <v>0</v>
      </c>
      <c r="S236" s="181">
        <v>0</v>
      </c>
      <c r="T236" s="182">
        <f t="shared" si="3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83" t="s">
        <v>206</v>
      </c>
      <c r="AT236" s="183" t="s">
        <v>323</v>
      </c>
      <c r="AU236" s="183" t="s">
        <v>81</v>
      </c>
      <c r="AY236" s="15" t="s">
        <v>130</v>
      </c>
      <c r="BE236" s="184">
        <f t="shared" si="34"/>
        <v>0</v>
      </c>
      <c r="BF236" s="184">
        <f t="shared" si="35"/>
        <v>0</v>
      </c>
      <c r="BG236" s="184">
        <f t="shared" si="36"/>
        <v>0</v>
      </c>
      <c r="BH236" s="184">
        <f t="shared" si="37"/>
        <v>0</v>
      </c>
      <c r="BI236" s="184">
        <f t="shared" si="38"/>
        <v>0</v>
      </c>
      <c r="BJ236" s="15" t="s">
        <v>81</v>
      </c>
      <c r="BK236" s="184">
        <f t="shared" si="39"/>
        <v>0</v>
      </c>
      <c r="BL236" s="15" t="s">
        <v>171</v>
      </c>
      <c r="BM236" s="183" t="s">
        <v>398</v>
      </c>
    </row>
    <row r="237" spans="1:65" s="2" customFormat="1" ht="21.75" customHeight="1">
      <c r="A237" s="32"/>
      <c r="B237" s="33"/>
      <c r="C237" s="172" t="s">
        <v>399</v>
      </c>
      <c r="D237" s="172" t="s">
        <v>131</v>
      </c>
      <c r="E237" s="173" t="s">
        <v>400</v>
      </c>
      <c r="F237" s="174" t="s">
        <v>401</v>
      </c>
      <c r="G237" s="175" t="s">
        <v>226</v>
      </c>
      <c r="H237" s="176">
        <v>1</v>
      </c>
      <c r="I237" s="177"/>
      <c r="J237" s="178">
        <f t="shared" si="30"/>
        <v>0</v>
      </c>
      <c r="K237" s="174" t="s">
        <v>1</v>
      </c>
      <c r="L237" s="37"/>
      <c r="M237" s="179" t="s">
        <v>1</v>
      </c>
      <c r="N237" s="180" t="s">
        <v>38</v>
      </c>
      <c r="O237" s="69"/>
      <c r="P237" s="181">
        <f t="shared" si="31"/>
        <v>0</v>
      </c>
      <c r="Q237" s="181">
        <v>0</v>
      </c>
      <c r="R237" s="181">
        <f t="shared" si="32"/>
        <v>0</v>
      </c>
      <c r="S237" s="181">
        <v>0</v>
      </c>
      <c r="T237" s="182">
        <f t="shared" si="3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83" t="s">
        <v>171</v>
      </c>
      <c r="AT237" s="183" t="s">
        <v>131</v>
      </c>
      <c r="AU237" s="183" t="s">
        <v>81</v>
      </c>
      <c r="AY237" s="15" t="s">
        <v>130</v>
      </c>
      <c r="BE237" s="184">
        <f t="shared" si="34"/>
        <v>0</v>
      </c>
      <c r="BF237" s="184">
        <f t="shared" si="35"/>
        <v>0</v>
      </c>
      <c r="BG237" s="184">
        <f t="shared" si="36"/>
        <v>0</v>
      </c>
      <c r="BH237" s="184">
        <f t="shared" si="37"/>
        <v>0</v>
      </c>
      <c r="BI237" s="184">
        <f t="shared" si="38"/>
        <v>0</v>
      </c>
      <c r="BJ237" s="15" t="s">
        <v>81</v>
      </c>
      <c r="BK237" s="184">
        <f t="shared" si="39"/>
        <v>0</v>
      </c>
      <c r="BL237" s="15" t="s">
        <v>171</v>
      </c>
      <c r="BM237" s="183" t="s">
        <v>402</v>
      </c>
    </row>
    <row r="238" spans="1:65" s="2" customFormat="1" ht="24.2" customHeight="1">
      <c r="A238" s="32"/>
      <c r="B238" s="33"/>
      <c r="C238" s="209" t="s">
        <v>278</v>
      </c>
      <c r="D238" s="209" t="s">
        <v>323</v>
      </c>
      <c r="E238" s="210" t="s">
        <v>403</v>
      </c>
      <c r="F238" s="211" t="s">
        <v>404</v>
      </c>
      <c r="G238" s="212" t="s">
        <v>226</v>
      </c>
      <c r="H238" s="213">
        <v>1</v>
      </c>
      <c r="I238" s="214"/>
      <c r="J238" s="215">
        <f t="shared" si="30"/>
        <v>0</v>
      </c>
      <c r="K238" s="211" t="s">
        <v>1</v>
      </c>
      <c r="L238" s="216"/>
      <c r="M238" s="217" t="s">
        <v>1</v>
      </c>
      <c r="N238" s="218" t="s">
        <v>38</v>
      </c>
      <c r="O238" s="69"/>
      <c r="P238" s="181">
        <f t="shared" si="31"/>
        <v>0</v>
      </c>
      <c r="Q238" s="181">
        <v>0</v>
      </c>
      <c r="R238" s="181">
        <f t="shared" si="32"/>
        <v>0</v>
      </c>
      <c r="S238" s="181">
        <v>0</v>
      </c>
      <c r="T238" s="182">
        <f t="shared" si="3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83" t="s">
        <v>206</v>
      </c>
      <c r="AT238" s="183" t="s">
        <v>323</v>
      </c>
      <c r="AU238" s="183" t="s">
        <v>81</v>
      </c>
      <c r="AY238" s="15" t="s">
        <v>130</v>
      </c>
      <c r="BE238" s="184">
        <f t="shared" si="34"/>
        <v>0</v>
      </c>
      <c r="BF238" s="184">
        <f t="shared" si="35"/>
        <v>0</v>
      </c>
      <c r="BG238" s="184">
        <f t="shared" si="36"/>
        <v>0</v>
      </c>
      <c r="BH238" s="184">
        <f t="shared" si="37"/>
        <v>0</v>
      </c>
      <c r="BI238" s="184">
        <f t="shared" si="38"/>
        <v>0</v>
      </c>
      <c r="BJ238" s="15" t="s">
        <v>81</v>
      </c>
      <c r="BK238" s="184">
        <f t="shared" si="39"/>
        <v>0</v>
      </c>
      <c r="BL238" s="15" t="s">
        <v>171</v>
      </c>
      <c r="BM238" s="183" t="s">
        <v>405</v>
      </c>
    </row>
    <row r="239" spans="1:65" s="2" customFormat="1" ht="16.5" customHeight="1">
      <c r="A239" s="32"/>
      <c r="B239" s="33"/>
      <c r="C239" s="172" t="s">
        <v>406</v>
      </c>
      <c r="D239" s="172" t="s">
        <v>131</v>
      </c>
      <c r="E239" s="173" t="s">
        <v>407</v>
      </c>
      <c r="F239" s="174" t="s">
        <v>408</v>
      </c>
      <c r="G239" s="175" t="s">
        <v>226</v>
      </c>
      <c r="H239" s="176">
        <v>2</v>
      </c>
      <c r="I239" s="177"/>
      <c r="J239" s="178">
        <f t="shared" si="30"/>
        <v>0</v>
      </c>
      <c r="K239" s="174" t="s">
        <v>1</v>
      </c>
      <c r="L239" s="37"/>
      <c r="M239" s="179" t="s">
        <v>1</v>
      </c>
      <c r="N239" s="180" t="s">
        <v>38</v>
      </c>
      <c r="O239" s="69"/>
      <c r="P239" s="181">
        <f t="shared" si="31"/>
        <v>0</v>
      </c>
      <c r="Q239" s="181">
        <v>0</v>
      </c>
      <c r="R239" s="181">
        <f t="shared" si="32"/>
        <v>0</v>
      </c>
      <c r="S239" s="181">
        <v>0</v>
      </c>
      <c r="T239" s="182">
        <f t="shared" si="3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83" t="s">
        <v>171</v>
      </c>
      <c r="AT239" s="183" t="s">
        <v>131</v>
      </c>
      <c r="AU239" s="183" t="s">
        <v>81</v>
      </c>
      <c r="AY239" s="15" t="s">
        <v>130</v>
      </c>
      <c r="BE239" s="184">
        <f t="shared" si="34"/>
        <v>0</v>
      </c>
      <c r="BF239" s="184">
        <f t="shared" si="35"/>
        <v>0</v>
      </c>
      <c r="BG239" s="184">
        <f t="shared" si="36"/>
        <v>0</v>
      </c>
      <c r="BH239" s="184">
        <f t="shared" si="37"/>
        <v>0</v>
      </c>
      <c r="BI239" s="184">
        <f t="shared" si="38"/>
        <v>0</v>
      </c>
      <c r="BJ239" s="15" t="s">
        <v>81</v>
      </c>
      <c r="BK239" s="184">
        <f t="shared" si="39"/>
        <v>0</v>
      </c>
      <c r="BL239" s="15" t="s">
        <v>171</v>
      </c>
      <c r="BM239" s="183" t="s">
        <v>409</v>
      </c>
    </row>
    <row r="240" spans="1:65" s="2" customFormat="1" ht="16.5" customHeight="1">
      <c r="A240" s="32"/>
      <c r="B240" s="33"/>
      <c r="C240" s="209" t="s">
        <v>281</v>
      </c>
      <c r="D240" s="209" t="s">
        <v>323</v>
      </c>
      <c r="E240" s="210" t="s">
        <v>410</v>
      </c>
      <c r="F240" s="211" t="s">
        <v>411</v>
      </c>
      <c r="G240" s="212" t="s">
        <v>226</v>
      </c>
      <c r="H240" s="213">
        <v>2</v>
      </c>
      <c r="I240" s="214"/>
      <c r="J240" s="215">
        <f t="shared" si="30"/>
        <v>0</v>
      </c>
      <c r="K240" s="211" t="s">
        <v>1</v>
      </c>
      <c r="L240" s="216"/>
      <c r="M240" s="217" t="s">
        <v>1</v>
      </c>
      <c r="N240" s="218" t="s">
        <v>38</v>
      </c>
      <c r="O240" s="69"/>
      <c r="P240" s="181">
        <f t="shared" si="31"/>
        <v>0</v>
      </c>
      <c r="Q240" s="181">
        <v>0</v>
      </c>
      <c r="R240" s="181">
        <f t="shared" si="32"/>
        <v>0</v>
      </c>
      <c r="S240" s="181">
        <v>0</v>
      </c>
      <c r="T240" s="182">
        <f t="shared" si="3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83" t="s">
        <v>206</v>
      </c>
      <c r="AT240" s="183" t="s">
        <v>323</v>
      </c>
      <c r="AU240" s="183" t="s">
        <v>81</v>
      </c>
      <c r="AY240" s="15" t="s">
        <v>130</v>
      </c>
      <c r="BE240" s="184">
        <f t="shared" si="34"/>
        <v>0</v>
      </c>
      <c r="BF240" s="184">
        <f t="shared" si="35"/>
        <v>0</v>
      </c>
      <c r="BG240" s="184">
        <f t="shared" si="36"/>
        <v>0</v>
      </c>
      <c r="BH240" s="184">
        <f t="shared" si="37"/>
        <v>0</v>
      </c>
      <c r="BI240" s="184">
        <f t="shared" si="38"/>
        <v>0</v>
      </c>
      <c r="BJ240" s="15" t="s">
        <v>81</v>
      </c>
      <c r="BK240" s="184">
        <f t="shared" si="39"/>
        <v>0</v>
      </c>
      <c r="BL240" s="15" t="s">
        <v>171</v>
      </c>
      <c r="BM240" s="183" t="s">
        <v>412</v>
      </c>
    </row>
    <row r="241" spans="1:65" s="2" customFormat="1" ht="21.75" customHeight="1">
      <c r="A241" s="32"/>
      <c r="B241" s="33"/>
      <c r="C241" s="172" t="s">
        <v>413</v>
      </c>
      <c r="D241" s="172" t="s">
        <v>131</v>
      </c>
      <c r="E241" s="173" t="s">
        <v>414</v>
      </c>
      <c r="F241" s="174" t="s">
        <v>415</v>
      </c>
      <c r="G241" s="175" t="s">
        <v>257</v>
      </c>
      <c r="H241" s="208"/>
      <c r="I241" s="177"/>
      <c r="J241" s="178">
        <f t="shared" si="30"/>
        <v>0</v>
      </c>
      <c r="K241" s="174" t="s">
        <v>1</v>
      </c>
      <c r="L241" s="37"/>
      <c r="M241" s="179" t="s">
        <v>1</v>
      </c>
      <c r="N241" s="180" t="s">
        <v>38</v>
      </c>
      <c r="O241" s="69"/>
      <c r="P241" s="181">
        <f t="shared" si="31"/>
        <v>0</v>
      </c>
      <c r="Q241" s="181">
        <v>0</v>
      </c>
      <c r="R241" s="181">
        <f t="shared" si="32"/>
        <v>0</v>
      </c>
      <c r="S241" s="181">
        <v>0</v>
      </c>
      <c r="T241" s="182">
        <f t="shared" si="3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83" t="s">
        <v>171</v>
      </c>
      <c r="AT241" s="183" t="s">
        <v>131</v>
      </c>
      <c r="AU241" s="183" t="s">
        <v>81</v>
      </c>
      <c r="AY241" s="15" t="s">
        <v>130</v>
      </c>
      <c r="BE241" s="184">
        <f t="shared" si="34"/>
        <v>0</v>
      </c>
      <c r="BF241" s="184">
        <f t="shared" si="35"/>
        <v>0</v>
      </c>
      <c r="BG241" s="184">
        <f t="shared" si="36"/>
        <v>0</v>
      </c>
      <c r="BH241" s="184">
        <f t="shared" si="37"/>
        <v>0</v>
      </c>
      <c r="BI241" s="184">
        <f t="shared" si="38"/>
        <v>0</v>
      </c>
      <c r="BJ241" s="15" t="s">
        <v>81</v>
      </c>
      <c r="BK241" s="184">
        <f t="shared" si="39"/>
        <v>0</v>
      </c>
      <c r="BL241" s="15" t="s">
        <v>171</v>
      </c>
      <c r="BM241" s="183" t="s">
        <v>416</v>
      </c>
    </row>
    <row r="242" spans="1:65" s="11" customFormat="1" ht="25.9" customHeight="1">
      <c r="B242" s="158"/>
      <c r="C242" s="159"/>
      <c r="D242" s="160" t="s">
        <v>72</v>
      </c>
      <c r="E242" s="161" t="s">
        <v>417</v>
      </c>
      <c r="F242" s="161" t="s">
        <v>418</v>
      </c>
      <c r="G242" s="159"/>
      <c r="H242" s="159"/>
      <c r="I242" s="162"/>
      <c r="J242" s="163">
        <f>BK242</f>
        <v>0</v>
      </c>
      <c r="K242" s="159"/>
      <c r="L242" s="164"/>
      <c r="M242" s="165"/>
      <c r="N242" s="166"/>
      <c r="O242" s="166"/>
      <c r="P242" s="167">
        <f>SUM(P243:P246)</f>
        <v>0</v>
      </c>
      <c r="Q242" s="166"/>
      <c r="R242" s="167">
        <f>SUM(R243:R246)</f>
        <v>0</v>
      </c>
      <c r="S242" s="166"/>
      <c r="T242" s="168">
        <f>SUM(T243:T246)</f>
        <v>0</v>
      </c>
      <c r="AR242" s="169" t="s">
        <v>83</v>
      </c>
      <c r="AT242" s="170" t="s">
        <v>72</v>
      </c>
      <c r="AU242" s="170" t="s">
        <v>73</v>
      </c>
      <c r="AY242" s="169" t="s">
        <v>130</v>
      </c>
      <c r="BK242" s="171">
        <f>SUM(BK243:BK246)</f>
        <v>0</v>
      </c>
    </row>
    <row r="243" spans="1:65" s="2" customFormat="1" ht="16.5" customHeight="1">
      <c r="A243" s="32"/>
      <c r="B243" s="33"/>
      <c r="C243" s="172" t="s">
        <v>285</v>
      </c>
      <c r="D243" s="172" t="s">
        <v>131</v>
      </c>
      <c r="E243" s="173" t="s">
        <v>419</v>
      </c>
      <c r="F243" s="174" t="s">
        <v>420</v>
      </c>
      <c r="G243" s="175" t="s">
        <v>134</v>
      </c>
      <c r="H243" s="176">
        <v>11.4</v>
      </c>
      <c r="I243" s="177"/>
      <c r="J243" s="178">
        <f>ROUND(I243*H243,2)</f>
        <v>0</v>
      </c>
      <c r="K243" s="174" t="s">
        <v>1</v>
      </c>
      <c r="L243" s="37"/>
      <c r="M243" s="179" t="s">
        <v>1</v>
      </c>
      <c r="N243" s="180" t="s">
        <v>38</v>
      </c>
      <c r="O243" s="69"/>
      <c r="P243" s="181">
        <f>O243*H243</f>
        <v>0</v>
      </c>
      <c r="Q243" s="181">
        <v>0</v>
      </c>
      <c r="R243" s="181">
        <f>Q243*H243</f>
        <v>0</v>
      </c>
      <c r="S243" s="181">
        <v>0</v>
      </c>
      <c r="T243" s="182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83" t="s">
        <v>171</v>
      </c>
      <c r="AT243" s="183" t="s">
        <v>131</v>
      </c>
      <c r="AU243" s="183" t="s">
        <v>81</v>
      </c>
      <c r="AY243" s="15" t="s">
        <v>130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5" t="s">
        <v>81</v>
      </c>
      <c r="BK243" s="184">
        <f>ROUND(I243*H243,2)</f>
        <v>0</v>
      </c>
      <c r="BL243" s="15" t="s">
        <v>171</v>
      </c>
      <c r="BM243" s="183" t="s">
        <v>421</v>
      </c>
    </row>
    <row r="244" spans="1:65" s="2" customFormat="1" ht="24.2" customHeight="1">
      <c r="A244" s="32"/>
      <c r="B244" s="33"/>
      <c r="C244" s="172" t="s">
        <v>422</v>
      </c>
      <c r="D244" s="172" t="s">
        <v>131</v>
      </c>
      <c r="E244" s="173" t="s">
        <v>423</v>
      </c>
      <c r="F244" s="174" t="s">
        <v>424</v>
      </c>
      <c r="G244" s="175" t="s">
        <v>134</v>
      </c>
      <c r="H244" s="176">
        <v>13.262</v>
      </c>
      <c r="I244" s="177"/>
      <c r="J244" s="178">
        <f>ROUND(I244*H244,2)</f>
        <v>0</v>
      </c>
      <c r="K244" s="174" t="s">
        <v>1</v>
      </c>
      <c r="L244" s="37"/>
      <c r="M244" s="179" t="s">
        <v>1</v>
      </c>
      <c r="N244" s="180" t="s">
        <v>38</v>
      </c>
      <c r="O244" s="69"/>
      <c r="P244" s="181">
        <f>O244*H244</f>
        <v>0</v>
      </c>
      <c r="Q244" s="181">
        <v>0</v>
      </c>
      <c r="R244" s="181">
        <f>Q244*H244</f>
        <v>0</v>
      </c>
      <c r="S244" s="181">
        <v>0</v>
      </c>
      <c r="T244" s="182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83" t="s">
        <v>171</v>
      </c>
      <c r="AT244" s="183" t="s">
        <v>131</v>
      </c>
      <c r="AU244" s="183" t="s">
        <v>81</v>
      </c>
      <c r="AY244" s="15" t="s">
        <v>130</v>
      </c>
      <c r="BE244" s="184">
        <f>IF(N244="základní",J244,0)</f>
        <v>0</v>
      </c>
      <c r="BF244" s="184">
        <f>IF(N244="snížená",J244,0)</f>
        <v>0</v>
      </c>
      <c r="BG244" s="184">
        <f>IF(N244="zákl. přenesená",J244,0)</f>
        <v>0</v>
      </c>
      <c r="BH244" s="184">
        <f>IF(N244="sníž. přenesená",J244,0)</f>
        <v>0</v>
      </c>
      <c r="BI244" s="184">
        <f>IF(N244="nulová",J244,0)</f>
        <v>0</v>
      </c>
      <c r="BJ244" s="15" t="s">
        <v>81</v>
      </c>
      <c r="BK244" s="184">
        <f>ROUND(I244*H244,2)</f>
        <v>0</v>
      </c>
      <c r="BL244" s="15" t="s">
        <v>171</v>
      </c>
      <c r="BM244" s="183" t="s">
        <v>425</v>
      </c>
    </row>
    <row r="245" spans="1:65" s="2" customFormat="1" ht="21.75" customHeight="1">
      <c r="A245" s="32"/>
      <c r="B245" s="33"/>
      <c r="C245" s="172" t="s">
        <v>288</v>
      </c>
      <c r="D245" s="172" t="s">
        <v>131</v>
      </c>
      <c r="E245" s="173" t="s">
        <v>426</v>
      </c>
      <c r="F245" s="174" t="s">
        <v>427</v>
      </c>
      <c r="G245" s="175" t="s">
        <v>134</v>
      </c>
      <c r="H245" s="176">
        <v>13.262</v>
      </c>
      <c r="I245" s="177"/>
      <c r="J245" s="178">
        <f>ROUND(I245*H245,2)</f>
        <v>0</v>
      </c>
      <c r="K245" s="174" t="s">
        <v>1</v>
      </c>
      <c r="L245" s="37"/>
      <c r="M245" s="179" t="s">
        <v>1</v>
      </c>
      <c r="N245" s="180" t="s">
        <v>38</v>
      </c>
      <c r="O245" s="69"/>
      <c r="P245" s="181">
        <f>O245*H245</f>
        <v>0</v>
      </c>
      <c r="Q245" s="181">
        <v>0</v>
      </c>
      <c r="R245" s="181">
        <f>Q245*H245</f>
        <v>0</v>
      </c>
      <c r="S245" s="181">
        <v>0</v>
      </c>
      <c r="T245" s="182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83" t="s">
        <v>171</v>
      </c>
      <c r="AT245" s="183" t="s">
        <v>131</v>
      </c>
      <c r="AU245" s="183" t="s">
        <v>81</v>
      </c>
      <c r="AY245" s="15" t="s">
        <v>130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5" t="s">
        <v>81</v>
      </c>
      <c r="BK245" s="184">
        <f>ROUND(I245*H245,2)</f>
        <v>0</v>
      </c>
      <c r="BL245" s="15" t="s">
        <v>171</v>
      </c>
      <c r="BM245" s="183" t="s">
        <v>428</v>
      </c>
    </row>
    <row r="246" spans="1:65" s="2" customFormat="1" ht="21.75" customHeight="1">
      <c r="A246" s="32"/>
      <c r="B246" s="33"/>
      <c r="C246" s="172" t="s">
        <v>429</v>
      </c>
      <c r="D246" s="172" t="s">
        <v>131</v>
      </c>
      <c r="E246" s="173" t="s">
        <v>430</v>
      </c>
      <c r="F246" s="174" t="s">
        <v>431</v>
      </c>
      <c r="G246" s="175" t="s">
        <v>257</v>
      </c>
      <c r="H246" s="208"/>
      <c r="I246" s="177"/>
      <c r="J246" s="178">
        <f>ROUND(I246*H246,2)</f>
        <v>0</v>
      </c>
      <c r="K246" s="174" t="s">
        <v>1</v>
      </c>
      <c r="L246" s="37"/>
      <c r="M246" s="179" t="s">
        <v>1</v>
      </c>
      <c r="N246" s="180" t="s">
        <v>38</v>
      </c>
      <c r="O246" s="69"/>
      <c r="P246" s="181">
        <f>O246*H246</f>
        <v>0</v>
      </c>
      <c r="Q246" s="181">
        <v>0</v>
      </c>
      <c r="R246" s="181">
        <f>Q246*H246</f>
        <v>0</v>
      </c>
      <c r="S246" s="181">
        <v>0</v>
      </c>
      <c r="T246" s="182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83" t="s">
        <v>171</v>
      </c>
      <c r="AT246" s="183" t="s">
        <v>131</v>
      </c>
      <c r="AU246" s="183" t="s">
        <v>81</v>
      </c>
      <c r="AY246" s="15" t="s">
        <v>130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15" t="s">
        <v>81</v>
      </c>
      <c r="BK246" s="184">
        <f>ROUND(I246*H246,2)</f>
        <v>0</v>
      </c>
      <c r="BL246" s="15" t="s">
        <v>171</v>
      </c>
      <c r="BM246" s="183" t="s">
        <v>432</v>
      </c>
    </row>
    <row r="247" spans="1:65" s="11" customFormat="1" ht="25.9" customHeight="1">
      <c r="B247" s="158"/>
      <c r="C247" s="159"/>
      <c r="D247" s="160" t="s">
        <v>72</v>
      </c>
      <c r="E247" s="161" t="s">
        <v>433</v>
      </c>
      <c r="F247" s="161" t="s">
        <v>434</v>
      </c>
      <c r="G247" s="159"/>
      <c r="H247" s="159"/>
      <c r="I247" s="162"/>
      <c r="J247" s="163">
        <f>BK247</f>
        <v>0</v>
      </c>
      <c r="K247" s="159"/>
      <c r="L247" s="164"/>
      <c r="M247" s="165"/>
      <c r="N247" s="166"/>
      <c r="O247" s="166"/>
      <c r="P247" s="167">
        <f>SUM(P248:P267)</f>
        <v>0</v>
      </c>
      <c r="Q247" s="166"/>
      <c r="R247" s="167">
        <f>SUM(R248:R267)</f>
        <v>0</v>
      </c>
      <c r="S247" s="166"/>
      <c r="T247" s="168">
        <f>SUM(T248:T267)</f>
        <v>0</v>
      </c>
      <c r="AR247" s="169" t="s">
        <v>83</v>
      </c>
      <c r="AT247" s="170" t="s">
        <v>72</v>
      </c>
      <c r="AU247" s="170" t="s">
        <v>73</v>
      </c>
      <c r="AY247" s="169" t="s">
        <v>130</v>
      </c>
      <c r="BK247" s="171">
        <f>SUM(BK248:BK267)</f>
        <v>0</v>
      </c>
    </row>
    <row r="248" spans="1:65" s="2" customFormat="1" ht="37.9" customHeight="1">
      <c r="A248" s="32"/>
      <c r="B248" s="33"/>
      <c r="C248" s="172" t="s">
        <v>292</v>
      </c>
      <c r="D248" s="172" t="s">
        <v>131</v>
      </c>
      <c r="E248" s="173" t="s">
        <v>435</v>
      </c>
      <c r="F248" s="174" t="s">
        <v>436</v>
      </c>
      <c r="G248" s="175" t="s">
        <v>182</v>
      </c>
      <c r="H248" s="176">
        <v>15</v>
      </c>
      <c r="I248" s="177"/>
      <c r="J248" s="178">
        <f>ROUND(I248*H248,2)</f>
        <v>0</v>
      </c>
      <c r="K248" s="174" t="s">
        <v>1</v>
      </c>
      <c r="L248" s="37"/>
      <c r="M248" s="179" t="s">
        <v>1</v>
      </c>
      <c r="N248" s="180" t="s">
        <v>38</v>
      </c>
      <c r="O248" s="69"/>
      <c r="P248" s="181">
        <f>O248*H248</f>
        <v>0</v>
      </c>
      <c r="Q248" s="181">
        <v>0</v>
      </c>
      <c r="R248" s="181">
        <f>Q248*H248</f>
        <v>0</v>
      </c>
      <c r="S248" s="181">
        <v>0</v>
      </c>
      <c r="T248" s="182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83" t="s">
        <v>171</v>
      </c>
      <c r="AT248" s="183" t="s">
        <v>131</v>
      </c>
      <c r="AU248" s="183" t="s">
        <v>81</v>
      </c>
      <c r="AY248" s="15" t="s">
        <v>130</v>
      </c>
      <c r="BE248" s="184">
        <f>IF(N248="základní",J248,0)</f>
        <v>0</v>
      </c>
      <c r="BF248" s="184">
        <f>IF(N248="snížená",J248,0)</f>
        <v>0</v>
      </c>
      <c r="BG248" s="184">
        <f>IF(N248="zákl. přenesená",J248,0)</f>
        <v>0</v>
      </c>
      <c r="BH248" s="184">
        <f>IF(N248="sníž. přenesená",J248,0)</f>
        <v>0</v>
      </c>
      <c r="BI248" s="184">
        <f>IF(N248="nulová",J248,0)</f>
        <v>0</v>
      </c>
      <c r="BJ248" s="15" t="s">
        <v>81</v>
      </c>
      <c r="BK248" s="184">
        <f>ROUND(I248*H248,2)</f>
        <v>0</v>
      </c>
      <c r="BL248" s="15" t="s">
        <v>171</v>
      </c>
      <c r="BM248" s="183" t="s">
        <v>437</v>
      </c>
    </row>
    <row r="249" spans="1:65" s="2" customFormat="1" ht="21.75" customHeight="1">
      <c r="A249" s="32"/>
      <c r="B249" s="33"/>
      <c r="C249" s="172" t="s">
        <v>438</v>
      </c>
      <c r="D249" s="172" t="s">
        <v>131</v>
      </c>
      <c r="E249" s="173" t="s">
        <v>439</v>
      </c>
      <c r="F249" s="174" t="s">
        <v>440</v>
      </c>
      <c r="G249" s="175" t="s">
        <v>134</v>
      </c>
      <c r="H249" s="176">
        <v>78.045000000000002</v>
      </c>
      <c r="I249" s="177"/>
      <c r="J249" s="178">
        <f>ROUND(I249*H249,2)</f>
        <v>0</v>
      </c>
      <c r="K249" s="174" t="s">
        <v>1</v>
      </c>
      <c r="L249" s="37"/>
      <c r="M249" s="179" t="s">
        <v>1</v>
      </c>
      <c r="N249" s="180" t="s">
        <v>38</v>
      </c>
      <c r="O249" s="69"/>
      <c r="P249" s="181">
        <f>O249*H249</f>
        <v>0</v>
      </c>
      <c r="Q249" s="181">
        <v>0</v>
      </c>
      <c r="R249" s="181">
        <f>Q249*H249</f>
        <v>0</v>
      </c>
      <c r="S249" s="181">
        <v>0</v>
      </c>
      <c r="T249" s="182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83" t="s">
        <v>171</v>
      </c>
      <c r="AT249" s="183" t="s">
        <v>131</v>
      </c>
      <c r="AU249" s="183" t="s">
        <v>81</v>
      </c>
      <c r="AY249" s="15" t="s">
        <v>130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15" t="s">
        <v>81</v>
      </c>
      <c r="BK249" s="184">
        <f>ROUND(I249*H249,2)</f>
        <v>0</v>
      </c>
      <c r="BL249" s="15" t="s">
        <v>171</v>
      </c>
      <c r="BM249" s="183" t="s">
        <v>441</v>
      </c>
    </row>
    <row r="250" spans="1:65" s="12" customFormat="1" ht="11.25">
      <c r="B250" s="185"/>
      <c r="C250" s="186"/>
      <c r="D250" s="187" t="s">
        <v>137</v>
      </c>
      <c r="E250" s="188" t="s">
        <v>1</v>
      </c>
      <c r="F250" s="189" t="s">
        <v>142</v>
      </c>
      <c r="G250" s="186"/>
      <c r="H250" s="190">
        <v>78.045000000000002</v>
      </c>
      <c r="I250" s="191"/>
      <c r="J250" s="186"/>
      <c r="K250" s="186"/>
      <c r="L250" s="192"/>
      <c r="M250" s="193"/>
      <c r="N250" s="194"/>
      <c r="O250" s="194"/>
      <c r="P250" s="194"/>
      <c r="Q250" s="194"/>
      <c r="R250" s="194"/>
      <c r="S250" s="194"/>
      <c r="T250" s="195"/>
      <c r="AT250" s="196" t="s">
        <v>137</v>
      </c>
      <c r="AU250" s="196" t="s">
        <v>81</v>
      </c>
      <c r="AV250" s="12" t="s">
        <v>83</v>
      </c>
      <c r="AW250" s="12" t="s">
        <v>30</v>
      </c>
      <c r="AX250" s="12" t="s">
        <v>73</v>
      </c>
      <c r="AY250" s="196" t="s">
        <v>130</v>
      </c>
    </row>
    <row r="251" spans="1:65" s="13" customFormat="1" ht="11.25">
      <c r="B251" s="197"/>
      <c r="C251" s="198"/>
      <c r="D251" s="187" t="s">
        <v>137</v>
      </c>
      <c r="E251" s="199" t="s">
        <v>1</v>
      </c>
      <c r="F251" s="200" t="s">
        <v>139</v>
      </c>
      <c r="G251" s="198"/>
      <c r="H251" s="201">
        <v>78.045000000000002</v>
      </c>
      <c r="I251" s="202"/>
      <c r="J251" s="198"/>
      <c r="K251" s="198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137</v>
      </c>
      <c r="AU251" s="207" t="s">
        <v>81</v>
      </c>
      <c r="AV251" s="13" t="s">
        <v>136</v>
      </c>
      <c r="AW251" s="13" t="s">
        <v>30</v>
      </c>
      <c r="AX251" s="13" t="s">
        <v>81</v>
      </c>
      <c r="AY251" s="207" t="s">
        <v>130</v>
      </c>
    </row>
    <row r="252" spans="1:65" s="2" customFormat="1" ht="21.75" customHeight="1">
      <c r="A252" s="32"/>
      <c r="B252" s="33"/>
      <c r="C252" s="172" t="s">
        <v>295</v>
      </c>
      <c r="D252" s="172" t="s">
        <v>131</v>
      </c>
      <c r="E252" s="173" t="s">
        <v>442</v>
      </c>
      <c r="F252" s="174" t="s">
        <v>443</v>
      </c>
      <c r="G252" s="175" t="s">
        <v>134</v>
      </c>
      <c r="H252" s="176">
        <v>78.045000000000002</v>
      </c>
      <c r="I252" s="177"/>
      <c r="J252" s="178">
        <f>ROUND(I252*H252,2)</f>
        <v>0</v>
      </c>
      <c r="K252" s="174" t="s">
        <v>1</v>
      </c>
      <c r="L252" s="37"/>
      <c r="M252" s="179" t="s">
        <v>1</v>
      </c>
      <c r="N252" s="180" t="s">
        <v>38</v>
      </c>
      <c r="O252" s="69"/>
      <c r="P252" s="181">
        <f>O252*H252</f>
        <v>0</v>
      </c>
      <c r="Q252" s="181">
        <v>0</v>
      </c>
      <c r="R252" s="181">
        <f>Q252*H252</f>
        <v>0</v>
      </c>
      <c r="S252" s="181">
        <v>0</v>
      </c>
      <c r="T252" s="182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83" t="s">
        <v>171</v>
      </c>
      <c r="AT252" s="183" t="s">
        <v>131</v>
      </c>
      <c r="AU252" s="183" t="s">
        <v>81</v>
      </c>
      <c r="AY252" s="15" t="s">
        <v>130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15" t="s">
        <v>81</v>
      </c>
      <c r="BK252" s="184">
        <f>ROUND(I252*H252,2)</f>
        <v>0</v>
      </c>
      <c r="BL252" s="15" t="s">
        <v>171</v>
      </c>
      <c r="BM252" s="183" t="s">
        <v>444</v>
      </c>
    </row>
    <row r="253" spans="1:65" s="2" customFormat="1" ht="16.5" customHeight="1">
      <c r="A253" s="32"/>
      <c r="B253" s="33"/>
      <c r="C253" s="172" t="s">
        <v>445</v>
      </c>
      <c r="D253" s="172" t="s">
        <v>131</v>
      </c>
      <c r="E253" s="173" t="s">
        <v>446</v>
      </c>
      <c r="F253" s="174" t="s">
        <v>447</v>
      </c>
      <c r="G253" s="175" t="s">
        <v>134</v>
      </c>
      <c r="H253" s="176">
        <v>78.045000000000002</v>
      </c>
      <c r="I253" s="177"/>
      <c r="J253" s="178">
        <f>ROUND(I253*H253,2)</f>
        <v>0</v>
      </c>
      <c r="K253" s="174" t="s">
        <v>1</v>
      </c>
      <c r="L253" s="37"/>
      <c r="M253" s="179" t="s">
        <v>1</v>
      </c>
      <c r="N253" s="180" t="s">
        <v>38</v>
      </c>
      <c r="O253" s="69"/>
      <c r="P253" s="181">
        <f>O253*H253</f>
        <v>0</v>
      </c>
      <c r="Q253" s="181">
        <v>0</v>
      </c>
      <c r="R253" s="181">
        <f>Q253*H253</f>
        <v>0</v>
      </c>
      <c r="S253" s="181">
        <v>0</v>
      </c>
      <c r="T253" s="182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83" t="s">
        <v>171</v>
      </c>
      <c r="AT253" s="183" t="s">
        <v>131</v>
      </c>
      <c r="AU253" s="183" t="s">
        <v>81</v>
      </c>
      <c r="AY253" s="15" t="s">
        <v>130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5" t="s">
        <v>81</v>
      </c>
      <c r="BK253" s="184">
        <f>ROUND(I253*H253,2)</f>
        <v>0</v>
      </c>
      <c r="BL253" s="15" t="s">
        <v>171</v>
      </c>
      <c r="BM253" s="183" t="s">
        <v>448</v>
      </c>
    </row>
    <row r="254" spans="1:65" s="2" customFormat="1" ht="24.2" customHeight="1">
      <c r="A254" s="32"/>
      <c r="B254" s="33"/>
      <c r="C254" s="172" t="s">
        <v>299</v>
      </c>
      <c r="D254" s="172" t="s">
        <v>131</v>
      </c>
      <c r="E254" s="173" t="s">
        <v>449</v>
      </c>
      <c r="F254" s="174" t="s">
        <v>450</v>
      </c>
      <c r="G254" s="175" t="s">
        <v>134</v>
      </c>
      <c r="H254" s="176">
        <v>78.045000000000002</v>
      </c>
      <c r="I254" s="177"/>
      <c r="J254" s="178">
        <f>ROUND(I254*H254,2)</f>
        <v>0</v>
      </c>
      <c r="K254" s="174" t="s">
        <v>1</v>
      </c>
      <c r="L254" s="37"/>
      <c r="M254" s="179" t="s">
        <v>1</v>
      </c>
      <c r="N254" s="180" t="s">
        <v>38</v>
      </c>
      <c r="O254" s="69"/>
      <c r="P254" s="181">
        <f>O254*H254</f>
        <v>0</v>
      </c>
      <c r="Q254" s="181">
        <v>0</v>
      </c>
      <c r="R254" s="181">
        <f>Q254*H254</f>
        <v>0</v>
      </c>
      <c r="S254" s="181">
        <v>0</v>
      </c>
      <c r="T254" s="182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83" t="s">
        <v>171</v>
      </c>
      <c r="AT254" s="183" t="s">
        <v>131</v>
      </c>
      <c r="AU254" s="183" t="s">
        <v>81</v>
      </c>
      <c r="AY254" s="15" t="s">
        <v>130</v>
      </c>
      <c r="BE254" s="184">
        <f>IF(N254="základní",J254,0)</f>
        <v>0</v>
      </c>
      <c r="BF254" s="184">
        <f>IF(N254="snížená",J254,0)</f>
        <v>0</v>
      </c>
      <c r="BG254" s="184">
        <f>IF(N254="zákl. přenesená",J254,0)</f>
        <v>0</v>
      </c>
      <c r="BH254" s="184">
        <f>IF(N254="sníž. přenesená",J254,0)</f>
        <v>0</v>
      </c>
      <c r="BI254" s="184">
        <f>IF(N254="nulová",J254,0)</f>
        <v>0</v>
      </c>
      <c r="BJ254" s="15" t="s">
        <v>81</v>
      </c>
      <c r="BK254" s="184">
        <f>ROUND(I254*H254,2)</f>
        <v>0</v>
      </c>
      <c r="BL254" s="15" t="s">
        <v>171</v>
      </c>
      <c r="BM254" s="183" t="s">
        <v>451</v>
      </c>
    </row>
    <row r="255" spans="1:65" s="2" customFormat="1" ht="16.5" customHeight="1">
      <c r="A255" s="32"/>
      <c r="B255" s="33"/>
      <c r="C255" s="209" t="s">
        <v>452</v>
      </c>
      <c r="D255" s="209" t="s">
        <v>323</v>
      </c>
      <c r="E255" s="210" t="s">
        <v>453</v>
      </c>
      <c r="F255" s="211" t="s">
        <v>454</v>
      </c>
      <c r="G255" s="212" t="s">
        <v>134</v>
      </c>
      <c r="H255" s="213">
        <v>81.947999999999993</v>
      </c>
      <c r="I255" s="214"/>
      <c r="J255" s="215">
        <f>ROUND(I255*H255,2)</f>
        <v>0</v>
      </c>
      <c r="K255" s="211" t="s">
        <v>1</v>
      </c>
      <c r="L255" s="216"/>
      <c r="M255" s="217" t="s">
        <v>1</v>
      </c>
      <c r="N255" s="218" t="s">
        <v>38</v>
      </c>
      <c r="O255" s="69"/>
      <c r="P255" s="181">
        <f>O255*H255</f>
        <v>0</v>
      </c>
      <c r="Q255" s="181">
        <v>0</v>
      </c>
      <c r="R255" s="181">
        <f>Q255*H255</f>
        <v>0</v>
      </c>
      <c r="S255" s="181">
        <v>0</v>
      </c>
      <c r="T255" s="182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83" t="s">
        <v>206</v>
      </c>
      <c r="AT255" s="183" t="s">
        <v>323</v>
      </c>
      <c r="AU255" s="183" t="s">
        <v>81</v>
      </c>
      <c r="AY255" s="15" t="s">
        <v>130</v>
      </c>
      <c r="BE255" s="184">
        <f>IF(N255="základní",J255,0)</f>
        <v>0</v>
      </c>
      <c r="BF255" s="184">
        <f>IF(N255="snížená",J255,0)</f>
        <v>0</v>
      </c>
      <c r="BG255" s="184">
        <f>IF(N255="zákl. přenesená",J255,0)</f>
        <v>0</v>
      </c>
      <c r="BH255" s="184">
        <f>IF(N255="sníž. přenesená",J255,0)</f>
        <v>0</v>
      </c>
      <c r="BI255" s="184">
        <f>IF(N255="nulová",J255,0)</f>
        <v>0</v>
      </c>
      <c r="BJ255" s="15" t="s">
        <v>81</v>
      </c>
      <c r="BK255" s="184">
        <f>ROUND(I255*H255,2)</f>
        <v>0</v>
      </c>
      <c r="BL255" s="15" t="s">
        <v>171</v>
      </c>
      <c r="BM255" s="183" t="s">
        <v>455</v>
      </c>
    </row>
    <row r="256" spans="1:65" s="2" customFormat="1" ht="24.2" customHeight="1">
      <c r="A256" s="32"/>
      <c r="B256" s="33"/>
      <c r="C256" s="172" t="s">
        <v>302</v>
      </c>
      <c r="D256" s="172" t="s">
        <v>131</v>
      </c>
      <c r="E256" s="173" t="s">
        <v>456</v>
      </c>
      <c r="F256" s="174" t="s">
        <v>457</v>
      </c>
      <c r="G256" s="175" t="s">
        <v>182</v>
      </c>
      <c r="H256" s="176">
        <v>43</v>
      </c>
      <c r="I256" s="177"/>
      <c r="J256" s="178">
        <f>ROUND(I256*H256,2)</f>
        <v>0</v>
      </c>
      <c r="K256" s="174" t="s">
        <v>1</v>
      </c>
      <c r="L256" s="37"/>
      <c r="M256" s="179" t="s">
        <v>1</v>
      </c>
      <c r="N256" s="180" t="s">
        <v>38</v>
      </c>
      <c r="O256" s="69"/>
      <c r="P256" s="181">
        <f>O256*H256</f>
        <v>0</v>
      </c>
      <c r="Q256" s="181">
        <v>0</v>
      </c>
      <c r="R256" s="181">
        <f>Q256*H256</f>
        <v>0</v>
      </c>
      <c r="S256" s="181">
        <v>0</v>
      </c>
      <c r="T256" s="182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83" t="s">
        <v>171</v>
      </c>
      <c r="AT256" s="183" t="s">
        <v>131</v>
      </c>
      <c r="AU256" s="183" t="s">
        <v>81</v>
      </c>
      <c r="AY256" s="15" t="s">
        <v>130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5" t="s">
        <v>81</v>
      </c>
      <c r="BK256" s="184">
        <f>ROUND(I256*H256,2)</f>
        <v>0</v>
      </c>
      <c r="BL256" s="15" t="s">
        <v>171</v>
      </c>
      <c r="BM256" s="183" t="s">
        <v>458</v>
      </c>
    </row>
    <row r="257" spans="1:65" s="12" customFormat="1" ht="11.25">
      <c r="B257" s="185"/>
      <c r="C257" s="186"/>
      <c r="D257" s="187" t="s">
        <v>137</v>
      </c>
      <c r="E257" s="188" t="s">
        <v>1</v>
      </c>
      <c r="F257" s="189" t="s">
        <v>312</v>
      </c>
      <c r="G257" s="186"/>
      <c r="H257" s="190">
        <v>43</v>
      </c>
      <c r="I257" s="191"/>
      <c r="J257" s="186"/>
      <c r="K257" s="186"/>
      <c r="L257" s="192"/>
      <c r="M257" s="193"/>
      <c r="N257" s="194"/>
      <c r="O257" s="194"/>
      <c r="P257" s="194"/>
      <c r="Q257" s="194"/>
      <c r="R257" s="194"/>
      <c r="S257" s="194"/>
      <c r="T257" s="195"/>
      <c r="AT257" s="196" t="s">
        <v>137</v>
      </c>
      <c r="AU257" s="196" t="s">
        <v>81</v>
      </c>
      <c r="AV257" s="12" t="s">
        <v>83</v>
      </c>
      <c r="AW257" s="12" t="s">
        <v>30</v>
      </c>
      <c r="AX257" s="12" t="s">
        <v>73</v>
      </c>
      <c r="AY257" s="196" t="s">
        <v>130</v>
      </c>
    </row>
    <row r="258" spans="1:65" s="13" customFormat="1" ht="11.25">
      <c r="B258" s="197"/>
      <c r="C258" s="198"/>
      <c r="D258" s="187" t="s">
        <v>137</v>
      </c>
      <c r="E258" s="199" t="s">
        <v>1</v>
      </c>
      <c r="F258" s="200" t="s">
        <v>139</v>
      </c>
      <c r="G258" s="198"/>
      <c r="H258" s="201">
        <v>43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137</v>
      </c>
      <c r="AU258" s="207" t="s">
        <v>81</v>
      </c>
      <c r="AV258" s="13" t="s">
        <v>136</v>
      </c>
      <c r="AW258" s="13" t="s">
        <v>30</v>
      </c>
      <c r="AX258" s="13" t="s">
        <v>81</v>
      </c>
      <c r="AY258" s="207" t="s">
        <v>130</v>
      </c>
    </row>
    <row r="259" spans="1:65" s="2" customFormat="1" ht="21.75" customHeight="1">
      <c r="A259" s="32"/>
      <c r="B259" s="33"/>
      <c r="C259" s="172" t="s">
        <v>459</v>
      </c>
      <c r="D259" s="172" t="s">
        <v>131</v>
      </c>
      <c r="E259" s="173" t="s">
        <v>460</v>
      </c>
      <c r="F259" s="174" t="s">
        <v>461</v>
      </c>
      <c r="G259" s="175" t="s">
        <v>182</v>
      </c>
      <c r="H259" s="176">
        <v>1.6</v>
      </c>
      <c r="I259" s="177"/>
      <c r="J259" s="178">
        <f>ROUND(I259*H259,2)</f>
        <v>0</v>
      </c>
      <c r="K259" s="174" t="s">
        <v>1</v>
      </c>
      <c r="L259" s="37"/>
      <c r="M259" s="179" t="s">
        <v>1</v>
      </c>
      <c r="N259" s="180" t="s">
        <v>38</v>
      </c>
      <c r="O259" s="69"/>
      <c r="P259" s="181">
        <f>O259*H259</f>
        <v>0</v>
      </c>
      <c r="Q259" s="181">
        <v>0</v>
      </c>
      <c r="R259" s="181">
        <f>Q259*H259</f>
        <v>0</v>
      </c>
      <c r="S259" s="181">
        <v>0</v>
      </c>
      <c r="T259" s="182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83" t="s">
        <v>171</v>
      </c>
      <c r="AT259" s="183" t="s">
        <v>131</v>
      </c>
      <c r="AU259" s="183" t="s">
        <v>81</v>
      </c>
      <c r="AY259" s="15" t="s">
        <v>130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5" t="s">
        <v>81</v>
      </c>
      <c r="BK259" s="184">
        <f>ROUND(I259*H259,2)</f>
        <v>0</v>
      </c>
      <c r="BL259" s="15" t="s">
        <v>171</v>
      </c>
      <c r="BM259" s="183" t="s">
        <v>462</v>
      </c>
    </row>
    <row r="260" spans="1:65" s="2" customFormat="1" ht="24.2" customHeight="1">
      <c r="A260" s="32"/>
      <c r="B260" s="33"/>
      <c r="C260" s="209" t="s">
        <v>306</v>
      </c>
      <c r="D260" s="209" t="s">
        <v>323</v>
      </c>
      <c r="E260" s="210" t="s">
        <v>463</v>
      </c>
      <c r="F260" s="211" t="s">
        <v>464</v>
      </c>
      <c r="G260" s="212" t="s">
        <v>226</v>
      </c>
      <c r="H260" s="213">
        <v>2</v>
      </c>
      <c r="I260" s="214"/>
      <c r="J260" s="215">
        <f>ROUND(I260*H260,2)</f>
        <v>0</v>
      </c>
      <c r="K260" s="211" t="s">
        <v>1</v>
      </c>
      <c r="L260" s="216"/>
      <c r="M260" s="217" t="s">
        <v>1</v>
      </c>
      <c r="N260" s="218" t="s">
        <v>38</v>
      </c>
      <c r="O260" s="69"/>
      <c r="P260" s="181">
        <f>O260*H260</f>
        <v>0</v>
      </c>
      <c r="Q260" s="181">
        <v>0</v>
      </c>
      <c r="R260" s="181">
        <f>Q260*H260</f>
        <v>0</v>
      </c>
      <c r="S260" s="181">
        <v>0</v>
      </c>
      <c r="T260" s="182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83" t="s">
        <v>206</v>
      </c>
      <c r="AT260" s="183" t="s">
        <v>323</v>
      </c>
      <c r="AU260" s="183" t="s">
        <v>81</v>
      </c>
      <c r="AY260" s="15" t="s">
        <v>130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5" t="s">
        <v>81</v>
      </c>
      <c r="BK260" s="184">
        <f>ROUND(I260*H260,2)</f>
        <v>0</v>
      </c>
      <c r="BL260" s="15" t="s">
        <v>171</v>
      </c>
      <c r="BM260" s="183" t="s">
        <v>465</v>
      </c>
    </row>
    <row r="261" spans="1:65" s="2" customFormat="1" ht="21.75" customHeight="1">
      <c r="A261" s="32"/>
      <c r="B261" s="33"/>
      <c r="C261" s="172" t="s">
        <v>466</v>
      </c>
      <c r="D261" s="172" t="s">
        <v>131</v>
      </c>
      <c r="E261" s="173" t="s">
        <v>467</v>
      </c>
      <c r="F261" s="174" t="s">
        <v>468</v>
      </c>
      <c r="G261" s="175" t="s">
        <v>182</v>
      </c>
      <c r="H261" s="176">
        <v>38.75</v>
      </c>
      <c r="I261" s="177"/>
      <c r="J261" s="178">
        <f>ROUND(I261*H261,2)</f>
        <v>0</v>
      </c>
      <c r="K261" s="174" t="s">
        <v>1</v>
      </c>
      <c r="L261" s="37"/>
      <c r="M261" s="179" t="s">
        <v>1</v>
      </c>
      <c r="N261" s="180" t="s">
        <v>38</v>
      </c>
      <c r="O261" s="69"/>
      <c r="P261" s="181">
        <f>O261*H261</f>
        <v>0</v>
      </c>
      <c r="Q261" s="181">
        <v>0</v>
      </c>
      <c r="R261" s="181">
        <f>Q261*H261</f>
        <v>0</v>
      </c>
      <c r="S261" s="181">
        <v>0</v>
      </c>
      <c r="T261" s="182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83" t="s">
        <v>171</v>
      </c>
      <c r="AT261" s="183" t="s">
        <v>131</v>
      </c>
      <c r="AU261" s="183" t="s">
        <v>81</v>
      </c>
      <c r="AY261" s="15" t="s">
        <v>130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5" t="s">
        <v>81</v>
      </c>
      <c r="BK261" s="184">
        <f>ROUND(I261*H261,2)</f>
        <v>0</v>
      </c>
      <c r="BL261" s="15" t="s">
        <v>171</v>
      </c>
      <c r="BM261" s="183" t="s">
        <v>469</v>
      </c>
    </row>
    <row r="262" spans="1:65" s="12" customFormat="1" ht="11.25">
      <c r="B262" s="185"/>
      <c r="C262" s="186"/>
      <c r="D262" s="187" t="s">
        <v>137</v>
      </c>
      <c r="E262" s="188" t="s">
        <v>1</v>
      </c>
      <c r="F262" s="189" t="s">
        <v>470</v>
      </c>
      <c r="G262" s="186"/>
      <c r="H262" s="190">
        <v>38.75</v>
      </c>
      <c r="I262" s="191"/>
      <c r="J262" s="186"/>
      <c r="K262" s="186"/>
      <c r="L262" s="192"/>
      <c r="M262" s="193"/>
      <c r="N262" s="194"/>
      <c r="O262" s="194"/>
      <c r="P262" s="194"/>
      <c r="Q262" s="194"/>
      <c r="R262" s="194"/>
      <c r="S262" s="194"/>
      <c r="T262" s="195"/>
      <c r="AT262" s="196" t="s">
        <v>137</v>
      </c>
      <c r="AU262" s="196" t="s">
        <v>81</v>
      </c>
      <c r="AV262" s="12" t="s">
        <v>83</v>
      </c>
      <c r="AW262" s="12" t="s">
        <v>30</v>
      </c>
      <c r="AX262" s="12" t="s">
        <v>73</v>
      </c>
      <c r="AY262" s="196" t="s">
        <v>130</v>
      </c>
    </row>
    <row r="263" spans="1:65" s="13" customFormat="1" ht="11.25">
      <c r="B263" s="197"/>
      <c r="C263" s="198"/>
      <c r="D263" s="187" t="s">
        <v>137</v>
      </c>
      <c r="E263" s="199" t="s">
        <v>1</v>
      </c>
      <c r="F263" s="200" t="s">
        <v>139</v>
      </c>
      <c r="G263" s="198"/>
      <c r="H263" s="201">
        <v>38.75</v>
      </c>
      <c r="I263" s="202"/>
      <c r="J263" s="198"/>
      <c r="K263" s="198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137</v>
      </c>
      <c r="AU263" s="207" t="s">
        <v>81</v>
      </c>
      <c r="AV263" s="13" t="s">
        <v>136</v>
      </c>
      <c r="AW263" s="13" t="s">
        <v>30</v>
      </c>
      <c r="AX263" s="13" t="s">
        <v>81</v>
      </c>
      <c r="AY263" s="207" t="s">
        <v>130</v>
      </c>
    </row>
    <row r="264" spans="1:65" s="2" customFormat="1" ht="21.75" customHeight="1">
      <c r="A264" s="32"/>
      <c r="B264" s="33"/>
      <c r="C264" s="172" t="s">
        <v>311</v>
      </c>
      <c r="D264" s="172" t="s">
        <v>131</v>
      </c>
      <c r="E264" s="173" t="s">
        <v>471</v>
      </c>
      <c r="F264" s="174" t="s">
        <v>472</v>
      </c>
      <c r="G264" s="175" t="s">
        <v>134</v>
      </c>
      <c r="H264" s="176">
        <v>78.045000000000002</v>
      </c>
      <c r="I264" s="177"/>
      <c r="J264" s="178">
        <f>ROUND(I264*H264,2)</f>
        <v>0</v>
      </c>
      <c r="K264" s="174" t="s">
        <v>1</v>
      </c>
      <c r="L264" s="37"/>
      <c r="M264" s="179" t="s">
        <v>1</v>
      </c>
      <c r="N264" s="180" t="s">
        <v>38</v>
      </c>
      <c r="O264" s="69"/>
      <c r="P264" s="181">
        <f>O264*H264</f>
        <v>0</v>
      </c>
      <c r="Q264" s="181">
        <v>0</v>
      </c>
      <c r="R264" s="181">
        <f>Q264*H264</f>
        <v>0</v>
      </c>
      <c r="S264" s="181">
        <v>0</v>
      </c>
      <c r="T264" s="182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83" t="s">
        <v>171</v>
      </c>
      <c r="AT264" s="183" t="s">
        <v>131</v>
      </c>
      <c r="AU264" s="183" t="s">
        <v>81</v>
      </c>
      <c r="AY264" s="15" t="s">
        <v>130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5" t="s">
        <v>81</v>
      </c>
      <c r="BK264" s="184">
        <f>ROUND(I264*H264,2)</f>
        <v>0</v>
      </c>
      <c r="BL264" s="15" t="s">
        <v>171</v>
      </c>
      <c r="BM264" s="183" t="s">
        <v>473</v>
      </c>
    </row>
    <row r="265" spans="1:65" s="12" customFormat="1" ht="11.25">
      <c r="B265" s="185"/>
      <c r="C265" s="186"/>
      <c r="D265" s="187" t="s">
        <v>137</v>
      </c>
      <c r="E265" s="188" t="s">
        <v>1</v>
      </c>
      <c r="F265" s="189" t="s">
        <v>142</v>
      </c>
      <c r="G265" s="186"/>
      <c r="H265" s="190">
        <v>78.045000000000002</v>
      </c>
      <c r="I265" s="191"/>
      <c r="J265" s="186"/>
      <c r="K265" s="186"/>
      <c r="L265" s="192"/>
      <c r="M265" s="193"/>
      <c r="N265" s="194"/>
      <c r="O265" s="194"/>
      <c r="P265" s="194"/>
      <c r="Q265" s="194"/>
      <c r="R265" s="194"/>
      <c r="S265" s="194"/>
      <c r="T265" s="195"/>
      <c r="AT265" s="196" t="s">
        <v>137</v>
      </c>
      <c r="AU265" s="196" t="s">
        <v>81</v>
      </c>
      <c r="AV265" s="12" t="s">
        <v>83</v>
      </c>
      <c r="AW265" s="12" t="s">
        <v>30</v>
      </c>
      <c r="AX265" s="12" t="s">
        <v>73</v>
      </c>
      <c r="AY265" s="196" t="s">
        <v>130</v>
      </c>
    </row>
    <row r="266" spans="1:65" s="13" customFormat="1" ht="11.25">
      <c r="B266" s="197"/>
      <c r="C266" s="198"/>
      <c r="D266" s="187" t="s">
        <v>137</v>
      </c>
      <c r="E266" s="199" t="s">
        <v>1</v>
      </c>
      <c r="F266" s="200" t="s">
        <v>139</v>
      </c>
      <c r="G266" s="198"/>
      <c r="H266" s="201">
        <v>78.045000000000002</v>
      </c>
      <c r="I266" s="202"/>
      <c r="J266" s="198"/>
      <c r="K266" s="198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137</v>
      </c>
      <c r="AU266" s="207" t="s">
        <v>81</v>
      </c>
      <c r="AV266" s="13" t="s">
        <v>136</v>
      </c>
      <c r="AW266" s="13" t="s">
        <v>30</v>
      </c>
      <c r="AX266" s="13" t="s">
        <v>81</v>
      </c>
      <c r="AY266" s="207" t="s">
        <v>130</v>
      </c>
    </row>
    <row r="267" spans="1:65" s="2" customFormat="1" ht="21.75" customHeight="1">
      <c r="A267" s="32"/>
      <c r="B267" s="33"/>
      <c r="C267" s="172" t="s">
        <v>474</v>
      </c>
      <c r="D267" s="172" t="s">
        <v>131</v>
      </c>
      <c r="E267" s="173" t="s">
        <v>475</v>
      </c>
      <c r="F267" s="174" t="s">
        <v>476</v>
      </c>
      <c r="G267" s="175" t="s">
        <v>257</v>
      </c>
      <c r="H267" s="208"/>
      <c r="I267" s="177"/>
      <c r="J267" s="178">
        <f>ROUND(I267*H267,2)</f>
        <v>0</v>
      </c>
      <c r="K267" s="174" t="s">
        <v>1</v>
      </c>
      <c r="L267" s="37"/>
      <c r="M267" s="179" t="s">
        <v>1</v>
      </c>
      <c r="N267" s="180" t="s">
        <v>38</v>
      </c>
      <c r="O267" s="69"/>
      <c r="P267" s="181">
        <f>O267*H267</f>
        <v>0</v>
      </c>
      <c r="Q267" s="181">
        <v>0</v>
      </c>
      <c r="R267" s="181">
        <f>Q267*H267</f>
        <v>0</v>
      </c>
      <c r="S267" s="181">
        <v>0</v>
      </c>
      <c r="T267" s="182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83" t="s">
        <v>171</v>
      </c>
      <c r="AT267" s="183" t="s">
        <v>131</v>
      </c>
      <c r="AU267" s="183" t="s">
        <v>81</v>
      </c>
      <c r="AY267" s="15" t="s">
        <v>130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15" t="s">
        <v>81</v>
      </c>
      <c r="BK267" s="184">
        <f>ROUND(I267*H267,2)</f>
        <v>0</v>
      </c>
      <c r="BL267" s="15" t="s">
        <v>171</v>
      </c>
      <c r="BM267" s="183" t="s">
        <v>477</v>
      </c>
    </row>
    <row r="268" spans="1:65" s="11" customFormat="1" ht="25.9" customHeight="1">
      <c r="B268" s="158"/>
      <c r="C268" s="159"/>
      <c r="D268" s="160" t="s">
        <v>72</v>
      </c>
      <c r="E268" s="161" t="s">
        <v>478</v>
      </c>
      <c r="F268" s="161" t="s">
        <v>479</v>
      </c>
      <c r="G268" s="159"/>
      <c r="H268" s="159"/>
      <c r="I268" s="162"/>
      <c r="J268" s="163">
        <f>BK268</f>
        <v>0</v>
      </c>
      <c r="K268" s="159"/>
      <c r="L268" s="164"/>
      <c r="M268" s="165"/>
      <c r="N268" s="166"/>
      <c r="O268" s="166"/>
      <c r="P268" s="167">
        <f>SUM(P269:P275)</f>
        <v>0</v>
      </c>
      <c r="Q268" s="166"/>
      <c r="R268" s="167">
        <f>SUM(R269:R275)</f>
        <v>0</v>
      </c>
      <c r="S268" s="166"/>
      <c r="T268" s="168">
        <f>SUM(T269:T275)</f>
        <v>0</v>
      </c>
      <c r="AR268" s="169" t="s">
        <v>83</v>
      </c>
      <c r="AT268" s="170" t="s">
        <v>72</v>
      </c>
      <c r="AU268" s="170" t="s">
        <v>73</v>
      </c>
      <c r="AY268" s="169" t="s">
        <v>130</v>
      </c>
      <c r="BK268" s="171">
        <f>SUM(BK269:BK275)</f>
        <v>0</v>
      </c>
    </row>
    <row r="269" spans="1:65" s="2" customFormat="1" ht="16.5" customHeight="1">
      <c r="A269" s="32"/>
      <c r="B269" s="33"/>
      <c r="C269" s="172" t="s">
        <v>315</v>
      </c>
      <c r="D269" s="172" t="s">
        <v>131</v>
      </c>
      <c r="E269" s="173" t="s">
        <v>480</v>
      </c>
      <c r="F269" s="174" t="s">
        <v>481</v>
      </c>
      <c r="G269" s="175" t="s">
        <v>134</v>
      </c>
      <c r="H269" s="176">
        <v>3.8</v>
      </c>
      <c r="I269" s="177"/>
      <c r="J269" s="178">
        <f>ROUND(I269*H269,2)</f>
        <v>0</v>
      </c>
      <c r="K269" s="174" t="s">
        <v>1</v>
      </c>
      <c r="L269" s="37"/>
      <c r="M269" s="179" t="s">
        <v>1</v>
      </c>
      <c r="N269" s="180" t="s">
        <v>38</v>
      </c>
      <c r="O269" s="69"/>
      <c r="P269" s="181">
        <f>O269*H269</f>
        <v>0</v>
      </c>
      <c r="Q269" s="181">
        <v>0</v>
      </c>
      <c r="R269" s="181">
        <f>Q269*H269</f>
        <v>0</v>
      </c>
      <c r="S269" s="181">
        <v>0</v>
      </c>
      <c r="T269" s="182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83" t="s">
        <v>171</v>
      </c>
      <c r="AT269" s="183" t="s">
        <v>131</v>
      </c>
      <c r="AU269" s="183" t="s">
        <v>81</v>
      </c>
      <c r="AY269" s="15" t="s">
        <v>130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5" t="s">
        <v>81</v>
      </c>
      <c r="BK269" s="184">
        <f>ROUND(I269*H269,2)</f>
        <v>0</v>
      </c>
      <c r="BL269" s="15" t="s">
        <v>171</v>
      </c>
      <c r="BM269" s="183" t="s">
        <v>482</v>
      </c>
    </row>
    <row r="270" spans="1:65" s="2" customFormat="1" ht="16.5" customHeight="1">
      <c r="A270" s="32"/>
      <c r="B270" s="33"/>
      <c r="C270" s="172" t="s">
        <v>483</v>
      </c>
      <c r="D270" s="172" t="s">
        <v>131</v>
      </c>
      <c r="E270" s="173" t="s">
        <v>484</v>
      </c>
      <c r="F270" s="174" t="s">
        <v>485</v>
      </c>
      <c r="G270" s="175" t="s">
        <v>134</v>
      </c>
      <c r="H270" s="176">
        <v>3.8</v>
      </c>
      <c r="I270" s="177"/>
      <c r="J270" s="178">
        <f>ROUND(I270*H270,2)</f>
        <v>0</v>
      </c>
      <c r="K270" s="174" t="s">
        <v>1</v>
      </c>
      <c r="L270" s="37"/>
      <c r="M270" s="179" t="s">
        <v>1</v>
      </c>
      <c r="N270" s="180" t="s">
        <v>38</v>
      </c>
      <c r="O270" s="69"/>
      <c r="P270" s="181">
        <f>O270*H270</f>
        <v>0</v>
      </c>
      <c r="Q270" s="181">
        <v>0</v>
      </c>
      <c r="R270" s="181">
        <f>Q270*H270</f>
        <v>0</v>
      </c>
      <c r="S270" s="181">
        <v>0</v>
      </c>
      <c r="T270" s="182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83" t="s">
        <v>171</v>
      </c>
      <c r="AT270" s="183" t="s">
        <v>131</v>
      </c>
      <c r="AU270" s="183" t="s">
        <v>81</v>
      </c>
      <c r="AY270" s="15" t="s">
        <v>130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15" t="s">
        <v>81</v>
      </c>
      <c r="BK270" s="184">
        <f>ROUND(I270*H270,2)</f>
        <v>0</v>
      </c>
      <c r="BL270" s="15" t="s">
        <v>171</v>
      </c>
      <c r="BM270" s="183" t="s">
        <v>486</v>
      </c>
    </row>
    <row r="271" spans="1:65" s="2" customFormat="1" ht="21.75" customHeight="1">
      <c r="A271" s="32"/>
      <c r="B271" s="33"/>
      <c r="C271" s="172" t="s">
        <v>318</v>
      </c>
      <c r="D271" s="172" t="s">
        <v>131</v>
      </c>
      <c r="E271" s="173" t="s">
        <v>487</v>
      </c>
      <c r="F271" s="174" t="s">
        <v>488</v>
      </c>
      <c r="G271" s="175" t="s">
        <v>134</v>
      </c>
      <c r="H271" s="176">
        <v>3.8</v>
      </c>
      <c r="I271" s="177"/>
      <c r="J271" s="178">
        <f>ROUND(I271*H271,2)</f>
        <v>0</v>
      </c>
      <c r="K271" s="174" t="s">
        <v>1</v>
      </c>
      <c r="L271" s="37"/>
      <c r="M271" s="179" t="s">
        <v>1</v>
      </c>
      <c r="N271" s="180" t="s">
        <v>38</v>
      </c>
      <c r="O271" s="69"/>
      <c r="P271" s="181">
        <f>O271*H271</f>
        <v>0</v>
      </c>
      <c r="Q271" s="181">
        <v>0</v>
      </c>
      <c r="R271" s="181">
        <f>Q271*H271</f>
        <v>0</v>
      </c>
      <c r="S271" s="181">
        <v>0</v>
      </c>
      <c r="T271" s="182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83" t="s">
        <v>171</v>
      </c>
      <c r="AT271" s="183" t="s">
        <v>131</v>
      </c>
      <c r="AU271" s="183" t="s">
        <v>81</v>
      </c>
      <c r="AY271" s="15" t="s">
        <v>130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5" t="s">
        <v>81</v>
      </c>
      <c r="BK271" s="184">
        <f>ROUND(I271*H271,2)</f>
        <v>0</v>
      </c>
      <c r="BL271" s="15" t="s">
        <v>171</v>
      </c>
      <c r="BM271" s="183" t="s">
        <v>489</v>
      </c>
    </row>
    <row r="272" spans="1:65" s="2" customFormat="1" ht="16.5" customHeight="1">
      <c r="A272" s="32"/>
      <c r="B272" s="33"/>
      <c r="C272" s="209" t="s">
        <v>490</v>
      </c>
      <c r="D272" s="209" t="s">
        <v>323</v>
      </c>
      <c r="E272" s="210" t="s">
        <v>491</v>
      </c>
      <c r="F272" s="211" t="s">
        <v>492</v>
      </c>
      <c r="G272" s="212" t="s">
        <v>134</v>
      </c>
      <c r="H272" s="213">
        <v>4.5599999999999996</v>
      </c>
      <c r="I272" s="214"/>
      <c r="J272" s="215">
        <f>ROUND(I272*H272,2)</f>
        <v>0</v>
      </c>
      <c r="K272" s="211" t="s">
        <v>1</v>
      </c>
      <c r="L272" s="216"/>
      <c r="M272" s="217" t="s">
        <v>1</v>
      </c>
      <c r="N272" s="218" t="s">
        <v>38</v>
      </c>
      <c r="O272" s="69"/>
      <c r="P272" s="181">
        <f>O272*H272</f>
        <v>0</v>
      </c>
      <c r="Q272" s="181">
        <v>0</v>
      </c>
      <c r="R272" s="181">
        <f>Q272*H272</f>
        <v>0</v>
      </c>
      <c r="S272" s="181">
        <v>0</v>
      </c>
      <c r="T272" s="182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83" t="s">
        <v>206</v>
      </c>
      <c r="AT272" s="183" t="s">
        <v>323</v>
      </c>
      <c r="AU272" s="183" t="s">
        <v>81</v>
      </c>
      <c r="AY272" s="15" t="s">
        <v>130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5" t="s">
        <v>81</v>
      </c>
      <c r="BK272" s="184">
        <f>ROUND(I272*H272,2)</f>
        <v>0</v>
      </c>
      <c r="BL272" s="15" t="s">
        <v>171</v>
      </c>
      <c r="BM272" s="183" t="s">
        <v>493</v>
      </c>
    </row>
    <row r="273" spans="1:65" s="12" customFormat="1" ht="11.25">
      <c r="B273" s="185"/>
      <c r="C273" s="186"/>
      <c r="D273" s="187" t="s">
        <v>137</v>
      </c>
      <c r="E273" s="188" t="s">
        <v>1</v>
      </c>
      <c r="F273" s="189" t="s">
        <v>494</v>
      </c>
      <c r="G273" s="186"/>
      <c r="H273" s="190">
        <v>4.5599999999999996</v>
      </c>
      <c r="I273" s="191"/>
      <c r="J273" s="186"/>
      <c r="K273" s="186"/>
      <c r="L273" s="192"/>
      <c r="M273" s="193"/>
      <c r="N273" s="194"/>
      <c r="O273" s="194"/>
      <c r="P273" s="194"/>
      <c r="Q273" s="194"/>
      <c r="R273" s="194"/>
      <c r="S273" s="194"/>
      <c r="T273" s="195"/>
      <c r="AT273" s="196" t="s">
        <v>137</v>
      </c>
      <c r="AU273" s="196" t="s">
        <v>81</v>
      </c>
      <c r="AV273" s="12" t="s">
        <v>83</v>
      </c>
      <c r="AW273" s="12" t="s">
        <v>30</v>
      </c>
      <c r="AX273" s="12" t="s">
        <v>73</v>
      </c>
      <c r="AY273" s="196" t="s">
        <v>130</v>
      </c>
    </row>
    <row r="274" spans="1:65" s="13" customFormat="1" ht="11.25">
      <c r="B274" s="197"/>
      <c r="C274" s="198"/>
      <c r="D274" s="187" t="s">
        <v>137</v>
      </c>
      <c r="E274" s="199" t="s">
        <v>1</v>
      </c>
      <c r="F274" s="200" t="s">
        <v>139</v>
      </c>
      <c r="G274" s="198"/>
      <c r="H274" s="201">
        <v>4.5599999999999996</v>
      </c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137</v>
      </c>
      <c r="AU274" s="207" t="s">
        <v>81</v>
      </c>
      <c r="AV274" s="13" t="s">
        <v>136</v>
      </c>
      <c r="AW274" s="13" t="s">
        <v>30</v>
      </c>
      <c r="AX274" s="13" t="s">
        <v>81</v>
      </c>
      <c r="AY274" s="207" t="s">
        <v>130</v>
      </c>
    </row>
    <row r="275" spans="1:65" s="2" customFormat="1" ht="21.75" customHeight="1">
      <c r="A275" s="32"/>
      <c r="B275" s="33"/>
      <c r="C275" s="172" t="s">
        <v>322</v>
      </c>
      <c r="D275" s="172" t="s">
        <v>131</v>
      </c>
      <c r="E275" s="173" t="s">
        <v>495</v>
      </c>
      <c r="F275" s="174" t="s">
        <v>496</v>
      </c>
      <c r="G275" s="175" t="s">
        <v>257</v>
      </c>
      <c r="H275" s="208"/>
      <c r="I275" s="177"/>
      <c r="J275" s="178">
        <f>ROUND(I275*H275,2)</f>
        <v>0</v>
      </c>
      <c r="K275" s="174" t="s">
        <v>1</v>
      </c>
      <c r="L275" s="37"/>
      <c r="M275" s="179" t="s">
        <v>1</v>
      </c>
      <c r="N275" s="180" t="s">
        <v>38</v>
      </c>
      <c r="O275" s="69"/>
      <c r="P275" s="181">
        <f>O275*H275</f>
        <v>0</v>
      </c>
      <c r="Q275" s="181">
        <v>0</v>
      </c>
      <c r="R275" s="181">
        <f>Q275*H275</f>
        <v>0</v>
      </c>
      <c r="S275" s="181">
        <v>0</v>
      </c>
      <c r="T275" s="182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83" t="s">
        <v>171</v>
      </c>
      <c r="AT275" s="183" t="s">
        <v>131</v>
      </c>
      <c r="AU275" s="183" t="s">
        <v>81</v>
      </c>
      <c r="AY275" s="15" t="s">
        <v>130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5" t="s">
        <v>81</v>
      </c>
      <c r="BK275" s="184">
        <f>ROUND(I275*H275,2)</f>
        <v>0</v>
      </c>
      <c r="BL275" s="15" t="s">
        <v>171</v>
      </c>
      <c r="BM275" s="183" t="s">
        <v>497</v>
      </c>
    </row>
    <row r="276" spans="1:65" s="11" customFormat="1" ht="25.9" customHeight="1">
      <c r="B276" s="158"/>
      <c r="C276" s="159"/>
      <c r="D276" s="160" t="s">
        <v>72</v>
      </c>
      <c r="E276" s="161" t="s">
        <v>498</v>
      </c>
      <c r="F276" s="161" t="s">
        <v>499</v>
      </c>
      <c r="G276" s="159"/>
      <c r="H276" s="159"/>
      <c r="I276" s="162"/>
      <c r="J276" s="163">
        <f>BK276</f>
        <v>0</v>
      </c>
      <c r="K276" s="159"/>
      <c r="L276" s="164"/>
      <c r="M276" s="165"/>
      <c r="N276" s="166"/>
      <c r="O276" s="166"/>
      <c r="P276" s="167">
        <f>SUM(P277:P282)</f>
        <v>0</v>
      </c>
      <c r="Q276" s="166"/>
      <c r="R276" s="167">
        <f>SUM(R277:R282)</f>
        <v>0</v>
      </c>
      <c r="S276" s="166"/>
      <c r="T276" s="168">
        <f>SUM(T277:T282)</f>
        <v>0</v>
      </c>
      <c r="AR276" s="169" t="s">
        <v>83</v>
      </c>
      <c r="AT276" s="170" t="s">
        <v>72</v>
      </c>
      <c r="AU276" s="170" t="s">
        <v>73</v>
      </c>
      <c r="AY276" s="169" t="s">
        <v>130</v>
      </c>
      <c r="BK276" s="171">
        <f>SUM(BK277:BK282)</f>
        <v>0</v>
      </c>
    </row>
    <row r="277" spans="1:65" s="2" customFormat="1" ht="21.75" customHeight="1">
      <c r="A277" s="32"/>
      <c r="B277" s="33"/>
      <c r="C277" s="172" t="s">
        <v>500</v>
      </c>
      <c r="D277" s="172" t="s">
        <v>131</v>
      </c>
      <c r="E277" s="173" t="s">
        <v>501</v>
      </c>
      <c r="F277" s="174" t="s">
        <v>502</v>
      </c>
      <c r="G277" s="175" t="s">
        <v>182</v>
      </c>
      <c r="H277" s="176">
        <v>36</v>
      </c>
      <c r="I277" s="177"/>
      <c r="J277" s="178">
        <f>ROUND(I277*H277,2)</f>
        <v>0</v>
      </c>
      <c r="K277" s="174" t="s">
        <v>1</v>
      </c>
      <c r="L277" s="37"/>
      <c r="M277" s="179" t="s">
        <v>1</v>
      </c>
      <c r="N277" s="180" t="s">
        <v>38</v>
      </c>
      <c r="O277" s="69"/>
      <c r="P277" s="181">
        <f>O277*H277</f>
        <v>0</v>
      </c>
      <c r="Q277" s="181">
        <v>0</v>
      </c>
      <c r="R277" s="181">
        <f>Q277*H277</f>
        <v>0</v>
      </c>
      <c r="S277" s="181">
        <v>0</v>
      </c>
      <c r="T277" s="182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83" t="s">
        <v>171</v>
      </c>
      <c r="AT277" s="183" t="s">
        <v>131</v>
      </c>
      <c r="AU277" s="183" t="s">
        <v>81</v>
      </c>
      <c r="AY277" s="15" t="s">
        <v>130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5" t="s">
        <v>81</v>
      </c>
      <c r="BK277" s="184">
        <f>ROUND(I277*H277,2)</f>
        <v>0</v>
      </c>
      <c r="BL277" s="15" t="s">
        <v>171</v>
      </c>
      <c r="BM277" s="183" t="s">
        <v>503</v>
      </c>
    </row>
    <row r="278" spans="1:65" s="2" customFormat="1" ht="21.75" customHeight="1">
      <c r="A278" s="32"/>
      <c r="B278" s="33"/>
      <c r="C278" s="172" t="s">
        <v>504</v>
      </c>
      <c r="D278" s="172" t="s">
        <v>131</v>
      </c>
      <c r="E278" s="173" t="s">
        <v>505</v>
      </c>
      <c r="F278" s="174" t="s">
        <v>506</v>
      </c>
      <c r="G278" s="175" t="s">
        <v>134</v>
      </c>
      <c r="H278" s="176">
        <v>2.4249999999999998</v>
      </c>
      <c r="I278" s="177"/>
      <c r="J278" s="178">
        <f>ROUND(I278*H278,2)</f>
        <v>0</v>
      </c>
      <c r="K278" s="174" t="s">
        <v>1</v>
      </c>
      <c r="L278" s="37"/>
      <c r="M278" s="179" t="s">
        <v>1</v>
      </c>
      <c r="N278" s="180" t="s">
        <v>38</v>
      </c>
      <c r="O278" s="69"/>
      <c r="P278" s="181">
        <f>O278*H278</f>
        <v>0</v>
      </c>
      <c r="Q278" s="181">
        <v>0</v>
      </c>
      <c r="R278" s="181">
        <f>Q278*H278</f>
        <v>0</v>
      </c>
      <c r="S278" s="181">
        <v>0</v>
      </c>
      <c r="T278" s="182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83" t="s">
        <v>171</v>
      </c>
      <c r="AT278" s="183" t="s">
        <v>131</v>
      </c>
      <c r="AU278" s="183" t="s">
        <v>81</v>
      </c>
      <c r="AY278" s="15" t="s">
        <v>130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15" t="s">
        <v>81</v>
      </c>
      <c r="BK278" s="184">
        <f>ROUND(I278*H278,2)</f>
        <v>0</v>
      </c>
      <c r="BL278" s="15" t="s">
        <v>171</v>
      </c>
      <c r="BM278" s="183" t="s">
        <v>507</v>
      </c>
    </row>
    <row r="279" spans="1:65" s="12" customFormat="1" ht="11.25">
      <c r="B279" s="185"/>
      <c r="C279" s="186"/>
      <c r="D279" s="187" t="s">
        <v>137</v>
      </c>
      <c r="E279" s="188" t="s">
        <v>1</v>
      </c>
      <c r="F279" s="189" t="s">
        <v>508</v>
      </c>
      <c r="G279" s="186"/>
      <c r="H279" s="190">
        <v>2.4249999999999998</v>
      </c>
      <c r="I279" s="191"/>
      <c r="J279" s="186"/>
      <c r="K279" s="186"/>
      <c r="L279" s="192"/>
      <c r="M279" s="193"/>
      <c r="N279" s="194"/>
      <c r="O279" s="194"/>
      <c r="P279" s="194"/>
      <c r="Q279" s="194"/>
      <c r="R279" s="194"/>
      <c r="S279" s="194"/>
      <c r="T279" s="195"/>
      <c r="AT279" s="196" t="s">
        <v>137</v>
      </c>
      <c r="AU279" s="196" t="s">
        <v>81</v>
      </c>
      <c r="AV279" s="12" t="s">
        <v>83</v>
      </c>
      <c r="AW279" s="12" t="s">
        <v>30</v>
      </c>
      <c r="AX279" s="12" t="s">
        <v>73</v>
      </c>
      <c r="AY279" s="196" t="s">
        <v>130</v>
      </c>
    </row>
    <row r="280" spans="1:65" s="13" customFormat="1" ht="11.25">
      <c r="B280" s="197"/>
      <c r="C280" s="198"/>
      <c r="D280" s="187" t="s">
        <v>137</v>
      </c>
      <c r="E280" s="199" t="s">
        <v>1</v>
      </c>
      <c r="F280" s="200" t="s">
        <v>139</v>
      </c>
      <c r="G280" s="198"/>
      <c r="H280" s="201">
        <v>2.4249999999999998</v>
      </c>
      <c r="I280" s="202"/>
      <c r="J280" s="198"/>
      <c r="K280" s="198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137</v>
      </c>
      <c r="AU280" s="207" t="s">
        <v>81</v>
      </c>
      <c r="AV280" s="13" t="s">
        <v>136</v>
      </c>
      <c r="AW280" s="13" t="s">
        <v>30</v>
      </c>
      <c r="AX280" s="13" t="s">
        <v>81</v>
      </c>
      <c r="AY280" s="207" t="s">
        <v>130</v>
      </c>
    </row>
    <row r="281" spans="1:65" s="2" customFormat="1" ht="24.2" customHeight="1">
      <c r="A281" s="32"/>
      <c r="B281" s="33"/>
      <c r="C281" s="172" t="s">
        <v>509</v>
      </c>
      <c r="D281" s="172" t="s">
        <v>131</v>
      </c>
      <c r="E281" s="173" t="s">
        <v>510</v>
      </c>
      <c r="F281" s="174" t="s">
        <v>511</v>
      </c>
      <c r="G281" s="175" t="s">
        <v>134</v>
      </c>
      <c r="H281" s="176">
        <v>2.4249999999999998</v>
      </c>
      <c r="I281" s="177"/>
      <c r="J281" s="178">
        <f>ROUND(I281*H281,2)</f>
        <v>0</v>
      </c>
      <c r="K281" s="174" t="s">
        <v>1</v>
      </c>
      <c r="L281" s="37"/>
      <c r="M281" s="179" t="s">
        <v>1</v>
      </c>
      <c r="N281" s="180" t="s">
        <v>38</v>
      </c>
      <c r="O281" s="69"/>
      <c r="P281" s="181">
        <f>O281*H281</f>
        <v>0</v>
      </c>
      <c r="Q281" s="181">
        <v>0</v>
      </c>
      <c r="R281" s="181">
        <f>Q281*H281</f>
        <v>0</v>
      </c>
      <c r="S281" s="181">
        <v>0</v>
      </c>
      <c r="T281" s="182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83" t="s">
        <v>171</v>
      </c>
      <c r="AT281" s="183" t="s">
        <v>131</v>
      </c>
      <c r="AU281" s="183" t="s">
        <v>81</v>
      </c>
      <c r="AY281" s="15" t="s">
        <v>130</v>
      </c>
      <c r="BE281" s="184">
        <f>IF(N281="základní",J281,0)</f>
        <v>0</v>
      </c>
      <c r="BF281" s="184">
        <f>IF(N281="snížená",J281,0)</f>
        <v>0</v>
      </c>
      <c r="BG281" s="184">
        <f>IF(N281="zákl. přenesená",J281,0)</f>
        <v>0</v>
      </c>
      <c r="BH281" s="184">
        <f>IF(N281="sníž. přenesená",J281,0)</f>
        <v>0</v>
      </c>
      <c r="BI281" s="184">
        <f>IF(N281="nulová",J281,0)</f>
        <v>0</v>
      </c>
      <c r="BJ281" s="15" t="s">
        <v>81</v>
      </c>
      <c r="BK281" s="184">
        <f>ROUND(I281*H281,2)</f>
        <v>0</v>
      </c>
      <c r="BL281" s="15" t="s">
        <v>171</v>
      </c>
      <c r="BM281" s="183" t="s">
        <v>512</v>
      </c>
    </row>
    <row r="282" spans="1:65" s="2" customFormat="1" ht="21.75" customHeight="1">
      <c r="A282" s="32"/>
      <c r="B282" s="33"/>
      <c r="C282" s="172" t="s">
        <v>158</v>
      </c>
      <c r="D282" s="172" t="s">
        <v>131</v>
      </c>
      <c r="E282" s="173" t="s">
        <v>501</v>
      </c>
      <c r="F282" s="174" t="s">
        <v>502</v>
      </c>
      <c r="G282" s="175" t="s">
        <v>182</v>
      </c>
      <c r="H282" s="176">
        <v>2.4249999999999998</v>
      </c>
      <c r="I282" s="177"/>
      <c r="J282" s="178">
        <f>ROUND(I282*H282,2)</f>
        <v>0</v>
      </c>
      <c r="K282" s="174" t="s">
        <v>1</v>
      </c>
      <c r="L282" s="37"/>
      <c r="M282" s="179" t="s">
        <v>1</v>
      </c>
      <c r="N282" s="180" t="s">
        <v>38</v>
      </c>
      <c r="O282" s="69"/>
      <c r="P282" s="181">
        <f>O282*H282</f>
        <v>0</v>
      </c>
      <c r="Q282" s="181">
        <v>0</v>
      </c>
      <c r="R282" s="181">
        <f>Q282*H282</f>
        <v>0</v>
      </c>
      <c r="S282" s="181">
        <v>0</v>
      </c>
      <c r="T282" s="182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83" t="s">
        <v>171</v>
      </c>
      <c r="AT282" s="183" t="s">
        <v>131</v>
      </c>
      <c r="AU282" s="183" t="s">
        <v>81</v>
      </c>
      <c r="AY282" s="15" t="s">
        <v>130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5" t="s">
        <v>81</v>
      </c>
      <c r="BK282" s="184">
        <f>ROUND(I282*H282,2)</f>
        <v>0</v>
      </c>
      <c r="BL282" s="15" t="s">
        <v>171</v>
      </c>
      <c r="BM282" s="183" t="s">
        <v>513</v>
      </c>
    </row>
    <row r="283" spans="1:65" s="11" customFormat="1" ht="25.9" customHeight="1">
      <c r="B283" s="158"/>
      <c r="C283" s="159"/>
      <c r="D283" s="160" t="s">
        <v>72</v>
      </c>
      <c r="E283" s="161" t="s">
        <v>514</v>
      </c>
      <c r="F283" s="161" t="s">
        <v>515</v>
      </c>
      <c r="G283" s="159"/>
      <c r="H283" s="159"/>
      <c r="I283" s="162"/>
      <c r="J283" s="163">
        <f>BK283</f>
        <v>0</v>
      </c>
      <c r="K283" s="159"/>
      <c r="L283" s="164"/>
      <c r="M283" s="165"/>
      <c r="N283" s="166"/>
      <c r="O283" s="166"/>
      <c r="P283" s="167">
        <f>SUM(P284:P289)</f>
        <v>0</v>
      </c>
      <c r="Q283" s="166"/>
      <c r="R283" s="167">
        <f>SUM(R284:R289)</f>
        <v>0</v>
      </c>
      <c r="S283" s="166"/>
      <c r="T283" s="168">
        <f>SUM(T284:T289)</f>
        <v>0</v>
      </c>
      <c r="AR283" s="169" t="s">
        <v>83</v>
      </c>
      <c r="AT283" s="170" t="s">
        <v>72</v>
      </c>
      <c r="AU283" s="170" t="s">
        <v>73</v>
      </c>
      <c r="AY283" s="169" t="s">
        <v>130</v>
      </c>
      <c r="BK283" s="171">
        <f>SUM(BK284:BK289)</f>
        <v>0</v>
      </c>
    </row>
    <row r="284" spans="1:65" s="2" customFormat="1" ht="21.75" customHeight="1">
      <c r="A284" s="32"/>
      <c r="B284" s="33"/>
      <c r="C284" s="172" t="s">
        <v>172</v>
      </c>
      <c r="D284" s="172" t="s">
        <v>131</v>
      </c>
      <c r="E284" s="173" t="s">
        <v>516</v>
      </c>
      <c r="F284" s="174" t="s">
        <v>517</v>
      </c>
      <c r="G284" s="175" t="s">
        <v>134</v>
      </c>
      <c r="H284" s="176">
        <v>180.37</v>
      </c>
      <c r="I284" s="177"/>
      <c r="J284" s="178">
        <f>ROUND(I284*H284,2)</f>
        <v>0</v>
      </c>
      <c r="K284" s="174" t="s">
        <v>1</v>
      </c>
      <c r="L284" s="37"/>
      <c r="M284" s="179" t="s">
        <v>1</v>
      </c>
      <c r="N284" s="180" t="s">
        <v>38</v>
      </c>
      <c r="O284" s="69"/>
      <c r="P284" s="181">
        <f>O284*H284</f>
        <v>0</v>
      </c>
      <c r="Q284" s="181">
        <v>0</v>
      </c>
      <c r="R284" s="181">
        <f>Q284*H284</f>
        <v>0</v>
      </c>
      <c r="S284" s="181">
        <v>0</v>
      </c>
      <c r="T284" s="182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83" t="s">
        <v>171</v>
      </c>
      <c r="AT284" s="183" t="s">
        <v>131</v>
      </c>
      <c r="AU284" s="183" t="s">
        <v>81</v>
      </c>
      <c r="AY284" s="15" t="s">
        <v>130</v>
      </c>
      <c r="BE284" s="184">
        <f>IF(N284="základní",J284,0)</f>
        <v>0</v>
      </c>
      <c r="BF284" s="184">
        <f>IF(N284="snížená",J284,0)</f>
        <v>0</v>
      </c>
      <c r="BG284" s="184">
        <f>IF(N284="zákl. přenesená",J284,0)</f>
        <v>0</v>
      </c>
      <c r="BH284" s="184">
        <f>IF(N284="sníž. přenesená",J284,0)</f>
        <v>0</v>
      </c>
      <c r="BI284" s="184">
        <f>IF(N284="nulová",J284,0)</f>
        <v>0</v>
      </c>
      <c r="BJ284" s="15" t="s">
        <v>81</v>
      </c>
      <c r="BK284" s="184">
        <f>ROUND(I284*H284,2)</f>
        <v>0</v>
      </c>
      <c r="BL284" s="15" t="s">
        <v>171</v>
      </c>
      <c r="BM284" s="183" t="s">
        <v>518</v>
      </c>
    </row>
    <row r="285" spans="1:65" s="12" customFormat="1" ht="11.25">
      <c r="B285" s="185"/>
      <c r="C285" s="186"/>
      <c r="D285" s="187" t="s">
        <v>137</v>
      </c>
      <c r="E285" s="188" t="s">
        <v>1</v>
      </c>
      <c r="F285" s="189" t="s">
        <v>138</v>
      </c>
      <c r="G285" s="186"/>
      <c r="H285" s="190">
        <v>102.325</v>
      </c>
      <c r="I285" s="191"/>
      <c r="J285" s="186"/>
      <c r="K285" s="186"/>
      <c r="L285" s="192"/>
      <c r="M285" s="193"/>
      <c r="N285" s="194"/>
      <c r="O285" s="194"/>
      <c r="P285" s="194"/>
      <c r="Q285" s="194"/>
      <c r="R285" s="194"/>
      <c r="S285" s="194"/>
      <c r="T285" s="195"/>
      <c r="AT285" s="196" t="s">
        <v>137</v>
      </c>
      <c r="AU285" s="196" t="s">
        <v>81</v>
      </c>
      <c r="AV285" s="12" t="s">
        <v>83</v>
      </c>
      <c r="AW285" s="12" t="s">
        <v>30</v>
      </c>
      <c r="AX285" s="12" t="s">
        <v>73</v>
      </c>
      <c r="AY285" s="196" t="s">
        <v>130</v>
      </c>
    </row>
    <row r="286" spans="1:65" s="12" customFormat="1" ht="11.25">
      <c r="B286" s="185"/>
      <c r="C286" s="186"/>
      <c r="D286" s="187" t="s">
        <v>137</v>
      </c>
      <c r="E286" s="188" t="s">
        <v>1</v>
      </c>
      <c r="F286" s="189" t="s">
        <v>142</v>
      </c>
      <c r="G286" s="186"/>
      <c r="H286" s="190">
        <v>78.045000000000002</v>
      </c>
      <c r="I286" s="191"/>
      <c r="J286" s="186"/>
      <c r="K286" s="186"/>
      <c r="L286" s="192"/>
      <c r="M286" s="193"/>
      <c r="N286" s="194"/>
      <c r="O286" s="194"/>
      <c r="P286" s="194"/>
      <c r="Q286" s="194"/>
      <c r="R286" s="194"/>
      <c r="S286" s="194"/>
      <c r="T286" s="195"/>
      <c r="AT286" s="196" t="s">
        <v>137</v>
      </c>
      <c r="AU286" s="196" t="s">
        <v>81</v>
      </c>
      <c r="AV286" s="12" t="s">
        <v>83</v>
      </c>
      <c r="AW286" s="12" t="s">
        <v>30</v>
      </c>
      <c r="AX286" s="12" t="s">
        <v>73</v>
      </c>
      <c r="AY286" s="196" t="s">
        <v>130</v>
      </c>
    </row>
    <row r="287" spans="1:65" s="13" customFormat="1" ht="11.25">
      <c r="B287" s="197"/>
      <c r="C287" s="198"/>
      <c r="D287" s="187" t="s">
        <v>137</v>
      </c>
      <c r="E287" s="199" t="s">
        <v>1</v>
      </c>
      <c r="F287" s="200" t="s">
        <v>139</v>
      </c>
      <c r="G287" s="198"/>
      <c r="H287" s="201">
        <v>180.37</v>
      </c>
      <c r="I287" s="202"/>
      <c r="J287" s="198"/>
      <c r="K287" s="198"/>
      <c r="L287" s="203"/>
      <c r="M287" s="204"/>
      <c r="N287" s="205"/>
      <c r="O287" s="205"/>
      <c r="P287" s="205"/>
      <c r="Q287" s="205"/>
      <c r="R287" s="205"/>
      <c r="S287" s="205"/>
      <c r="T287" s="206"/>
      <c r="AT287" s="207" t="s">
        <v>137</v>
      </c>
      <c r="AU287" s="207" t="s">
        <v>81</v>
      </c>
      <c r="AV287" s="13" t="s">
        <v>136</v>
      </c>
      <c r="AW287" s="13" t="s">
        <v>30</v>
      </c>
      <c r="AX287" s="13" t="s">
        <v>81</v>
      </c>
      <c r="AY287" s="207" t="s">
        <v>130</v>
      </c>
    </row>
    <row r="288" spans="1:65" s="2" customFormat="1" ht="21.75" customHeight="1">
      <c r="A288" s="32"/>
      <c r="B288" s="33"/>
      <c r="C288" s="172" t="s">
        <v>178</v>
      </c>
      <c r="D288" s="172" t="s">
        <v>131</v>
      </c>
      <c r="E288" s="173" t="s">
        <v>519</v>
      </c>
      <c r="F288" s="174" t="s">
        <v>520</v>
      </c>
      <c r="G288" s="175" t="s">
        <v>134</v>
      </c>
      <c r="H288" s="176">
        <v>180.37</v>
      </c>
      <c r="I288" s="177"/>
      <c r="J288" s="178">
        <f>ROUND(I288*H288,2)</f>
        <v>0</v>
      </c>
      <c r="K288" s="174" t="s">
        <v>1</v>
      </c>
      <c r="L288" s="37"/>
      <c r="M288" s="179" t="s">
        <v>1</v>
      </c>
      <c r="N288" s="180" t="s">
        <v>38</v>
      </c>
      <c r="O288" s="69"/>
      <c r="P288" s="181">
        <f>O288*H288</f>
        <v>0</v>
      </c>
      <c r="Q288" s="181">
        <v>0</v>
      </c>
      <c r="R288" s="181">
        <f>Q288*H288</f>
        <v>0</v>
      </c>
      <c r="S288" s="181">
        <v>0</v>
      </c>
      <c r="T288" s="182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83" t="s">
        <v>171</v>
      </c>
      <c r="AT288" s="183" t="s">
        <v>131</v>
      </c>
      <c r="AU288" s="183" t="s">
        <v>81</v>
      </c>
      <c r="AY288" s="15" t="s">
        <v>130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15" t="s">
        <v>81</v>
      </c>
      <c r="BK288" s="184">
        <f>ROUND(I288*H288,2)</f>
        <v>0</v>
      </c>
      <c r="BL288" s="15" t="s">
        <v>171</v>
      </c>
      <c r="BM288" s="183" t="s">
        <v>521</v>
      </c>
    </row>
    <row r="289" spans="1:65" s="2" customFormat="1" ht="16.5" customHeight="1">
      <c r="A289" s="32"/>
      <c r="B289" s="33"/>
      <c r="C289" s="172" t="s">
        <v>228</v>
      </c>
      <c r="D289" s="172" t="s">
        <v>131</v>
      </c>
      <c r="E289" s="173" t="s">
        <v>522</v>
      </c>
      <c r="F289" s="174" t="s">
        <v>523</v>
      </c>
      <c r="G289" s="175" t="s">
        <v>134</v>
      </c>
      <c r="H289" s="176">
        <v>180.37</v>
      </c>
      <c r="I289" s="177"/>
      <c r="J289" s="178">
        <f>ROUND(I289*H289,2)</f>
        <v>0</v>
      </c>
      <c r="K289" s="174" t="s">
        <v>1</v>
      </c>
      <c r="L289" s="37"/>
      <c r="M289" s="179" t="s">
        <v>1</v>
      </c>
      <c r="N289" s="180" t="s">
        <v>38</v>
      </c>
      <c r="O289" s="69"/>
      <c r="P289" s="181">
        <f>O289*H289</f>
        <v>0</v>
      </c>
      <c r="Q289" s="181">
        <v>0</v>
      </c>
      <c r="R289" s="181">
        <f>Q289*H289</f>
        <v>0</v>
      </c>
      <c r="S289" s="181">
        <v>0</v>
      </c>
      <c r="T289" s="182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83" t="s">
        <v>171</v>
      </c>
      <c r="AT289" s="183" t="s">
        <v>131</v>
      </c>
      <c r="AU289" s="183" t="s">
        <v>81</v>
      </c>
      <c r="AY289" s="15" t="s">
        <v>130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5" t="s">
        <v>81</v>
      </c>
      <c r="BK289" s="184">
        <f>ROUND(I289*H289,2)</f>
        <v>0</v>
      </c>
      <c r="BL289" s="15" t="s">
        <v>171</v>
      </c>
      <c r="BM289" s="183" t="s">
        <v>524</v>
      </c>
    </row>
    <row r="290" spans="1:65" s="11" customFormat="1" ht="25.9" customHeight="1">
      <c r="B290" s="158"/>
      <c r="C290" s="159"/>
      <c r="D290" s="160" t="s">
        <v>72</v>
      </c>
      <c r="E290" s="161" t="s">
        <v>525</v>
      </c>
      <c r="F290" s="161" t="s">
        <v>526</v>
      </c>
      <c r="G290" s="159"/>
      <c r="H290" s="159"/>
      <c r="I290" s="162"/>
      <c r="J290" s="163">
        <f>BK290</f>
        <v>0</v>
      </c>
      <c r="K290" s="159"/>
      <c r="L290" s="164"/>
      <c r="M290" s="165"/>
      <c r="N290" s="166"/>
      <c r="O290" s="166"/>
      <c r="P290" s="167">
        <f>SUM(P291:P292)</f>
        <v>0</v>
      </c>
      <c r="Q290" s="166"/>
      <c r="R290" s="167">
        <f>SUM(R291:R292)</f>
        <v>0</v>
      </c>
      <c r="S290" s="166"/>
      <c r="T290" s="168">
        <f>SUM(T291:T292)</f>
        <v>0</v>
      </c>
      <c r="AR290" s="169" t="s">
        <v>81</v>
      </c>
      <c r="AT290" s="170" t="s">
        <v>72</v>
      </c>
      <c r="AU290" s="170" t="s">
        <v>73</v>
      </c>
      <c r="AY290" s="169" t="s">
        <v>130</v>
      </c>
      <c r="BK290" s="171">
        <f>SUM(BK291:BK292)</f>
        <v>0</v>
      </c>
    </row>
    <row r="291" spans="1:65" s="2" customFormat="1" ht="24.2" customHeight="1">
      <c r="A291" s="32"/>
      <c r="B291" s="33"/>
      <c r="C291" s="172" t="s">
        <v>336</v>
      </c>
      <c r="D291" s="172" t="s">
        <v>131</v>
      </c>
      <c r="E291" s="173" t="s">
        <v>527</v>
      </c>
      <c r="F291" s="174" t="s">
        <v>528</v>
      </c>
      <c r="G291" s="175" t="s">
        <v>198</v>
      </c>
      <c r="H291" s="176">
        <v>1</v>
      </c>
      <c r="I291" s="177"/>
      <c r="J291" s="178">
        <f>ROUND(I291*H291,2)</f>
        <v>0</v>
      </c>
      <c r="K291" s="174" t="s">
        <v>1</v>
      </c>
      <c r="L291" s="37"/>
      <c r="M291" s="179" t="s">
        <v>1</v>
      </c>
      <c r="N291" s="180" t="s">
        <v>38</v>
      </c>
      <c r="O291" s="69"/>
      <c r="P291" s="181">
        <f>O291*H291</f>
        <v>0</v>
      </c>
      <c r="Q291" s="181">
        <v>0</v>
      </c>
      <c r="R291" s="181">
        <f>Q291*H291</f>
        <v>0</v>
      </c>
      <c r="S291" s="181">
        <v>0</v>
      </c>
      <c r="T291" s="182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83" t="s">
        <v>274</v>
      </c>
      <c r="AT291" s="183" t="s">
        <v>131</v>
      </c>
      <c r="AU291" s="183" t="s">
        <v>81</v>
      </c>
      <c r="AY291" s="15" t="s">
        <v>130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15" t="s">
        <v>81</v>
      </c>
      <c r="BK291" s="184">
        <f>ROUND(I291*H291,2)</f>
        <v>0</v>
      </c>
      <c r="BL291" s="15" t="s">
        <v>274</v>
      </c>
      <c r="BM291" s="183" t="s">
        <v>529</v>
      </c>
    </row>
    <row r="292" spans="1:65" s="2" customFormat="1" ht="16.5" customHeight="1">
      <c r="A292" s="32"/>
      <c r="B292" s="33"/>
      <c r="C292" s="172" t="s">
        <v>234</v>
      </c>
      <c r="D292" s="172" t="s">
        <v>131</v>
      </c>
      <c r="E292" s="173" t="s">
        <v>530</v>
      </c>
      <c r="F292" s="174" t="s">
        <v>531</v>
      </c>
      <c r="G292" s="175" t="s">
        <v>182</v>
      </c>
      <c r="H292" s="176">
        <v>30</v>
      </c>
      <c r="I292" s="177"/>
      <c r="J292" s="178">
        <f>ROUND(I292*H292,2)</f>
        <v>0</v>
      </c>
      <c r="K292" s="174" t="s">
        <v>1</v>
      </c>
      <c r="L292" s="37"/>
      <c r="M292" s="179" t="s">
        <v>1</v>
      </c>
      <c r="N292" s="180" t="s">
        <v>38</v>
      </c>
      <c r="O292" s="69"/>
      <c r="P292" s="181">
        <f>O292*H292</f>
        <v>0</v>
      </c>
      <c r="Q292" s="181">
        <v>0</v>
      </c>
      <c r="R292" s="181">
        <f>Q292*H292</f>
        <v>0</v>
      </c>
      <c r="S292" s="181">
        <v>0</v>
      </c>
      <c r="T292" s="182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83" t="s">
        <v>274</v>
      </c>
      <c r="AT292" s="183" t="s">
        <v>131</v>
      </c>
      <c r="AU292" s="183" t="s">
        <v>81</v>
      </c>
      <c r="AY292" s="15" t="s">
        <v>130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15" t="s">
        <v>81</v>
      </c>
      <c r="BK292" s="184">
        <f>ROUND(I292*H292,2)</f>
        <v>0</v>
      </c>
      <c r="BL292" s="15" t="s">
        <v>274</v>
      </c>
      <c r="BM292" s="183" t="s">
        <v>532</v>
      </c>
    </row>
    <row r="293" spans="1:65" s="11" customFormat="1" ht="25.9" customHeight="1">
      <c r="B293" s="158"/>
      <c r="C293" s="159"/>
      <c r="D293" s="160" t="s">
        <v>72</v>
      </c>
      <c r="E293" s="161" t="s">
        <v>533</v>
      </c>
      <c r="F293" s="161" t="s">
        <v>534</v>
      </c>
      <c r="G293" s="159"/>
      <c r="H293" s="159"/>
      <c r="I293" s="162"/>
      <c r="J293" s="163">
        <f>BK293</f>
        <v>0</v>
      </c>
      <c r="K293" s="159"/>
      <c r="L293" s="164"/>
      <c r="M293" s="165"/>
      <c r="N293" s="166"/>
      <c r="O293" s="166"/>
      <c r="P293" s="167">
        <f>SUM(P294:P331)</f>
        <v>0</v>
      </c>
      <c r="Q293" s="166"/>
      <c r="R293" s="167">
        <f>SUM(R294:R331)</f>
        <v>0</v>
      </c>
      <c r="S293" s="166"/>
      <c r="T293" s="168">
        <f>SUM(T294:T331)</f>
        <v>0</v>
      </c>
      <c r="AR293" s="169" t="s">
        <v>81</v>
      </c>
      <c r="AT293" s="170" t="s">
        <v>72</v>
      </c>
      <c r="AU293" s="170" t="s">
        <v>73</v>
      </c>
      <c r="AY293" s="169" t="s">
        <v>130</v>
      </c>
      <c r="BK293" s="171">
        <f>SUM(BK294:BK331)</f>
        <v>0</v>
      </c>
    </row>
    <row r="294" spans="1:65" s="2" customFormat="1" ht="33" customHeight="1">
      <c r="A294" s="32"/>
      <c r="B294" s="33"/>
      <c r="C294" s="172" t="s">
        <v>339</v>
      </c>
      <c r="D294" s="172" t="s">
        <v>131</v>
      </c>
      <c r="E294" s="173" t="s">
        <v>535</v>
      </c>
      <c r="F294" s="174" t="s">
        <v>536</v>
      </c>
      <c r="G294" s="175" t="s">
        <v>537</v>
      </c>
      <c r="H294" s="176">
        <v>2</v>
      </c>
      <c r="I294" s="177"/>
      <c r="J294" s="178">
        <f t="shared" ref="J294:J324" si="40">ROUND(I294*H294,2)</f>
        <v>0</v>
      </c>
      <c r="K294" s="174" t="s">
        <v>1</v>
      </c>
      <c r="L294" s="37"/>
      <c r="M294" s="179" t="s">
        <v>1</v>
      </c>
      <c r="N294" s="180" t="s">
        <v>38</v>
      </c>
      <c r="O294" s="69"/>
      <c r="P294" s="181">
        <f t="shared" ref="P294:P324" si="41">O294*H294</f>
        <v>0</v>
      </c>
      <c r="Q294" s="181">
        <v>0</v>
      </c>
      <c r="R294" s="181">
        <f t="shared" ref="R294:R324" si="42">Q294*H294</f>
        <v>0</v>
      </c>
      <c r="S294" s="181">
        <v>0</v>
      </c>
      <c r="T294" s="182">
        <f t="shared" ref="T294:T324" si="43"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83" t="s">
        <v>274</v>
      </c>
      <c r="AT294" s="183" t="s">
        <v>131</v>
      </c>
      <c r="AU294" s="183" t="s">
        <v>81</v>
      </c>
      <c r="AY294" s="15" t="s">
        <v>130</v>
      </c>
      <c r="BE294" s="184">
        <f t="shared" ref="BE294:BE324" si="44">IF(N294="základní",J294,0)</f>
        <v>0</v>
      </c>
      <c r="BF294" s="184">
        <f t="shared" ref="BF294:BF324" si="45">IF(N294="snížená",J294,0)</f>
        <v>0</v>
      </c>
      <c r="BG294" s="184">
        <f t="shared" ref="BG294:BG324" si="46">IF(N294="zákl. přenesená",J294,0)</f>
        <v>0</v>
      </c>
      <c r="BH294" s="184">
        <f t="shared" ref="BH294:BH324" si="47">IF(N294="sníž. přenesená",J294,0)</f>
        <v>0</v>
      </c>
      <c r="BI294" s="184">
        <f t="shared" ref="BI294:BI324" si="48">IF(N294="nulová",J294,0)</f>
        <v>0</v>
      </c>
      <c r="BJ294" s="15" t="s">
        <v>81</v>
      </c>
      <c r="BK294" s="184">
        <f t="shared" ref="BK294:BK324" si="49">ROUND(I294*H294,2)</f>
        <v>0</v>
      </c>
      <c r="BL294" s="15" t="s">
        <v>274</v>
      </c>
      <c r="BM294" s="183" t="s">
        <v>538</v>
      </c>
    </row>
    <row r="295" spans="1:65" s="2" customFormat="1" ht="16.5" customHeight="1">
      <c r="A295" s="32"/>
      <c r="B295" s="33"/>
      <c r="C295" s="172" t="s">
        <v>539</v>
      </c>
      <c r="D295" s="172" t="s">
        <v>131</v>
      </c>
      <c r="E295" s="173" t="s">
        <v>540</v>
      </c>
      <c r="F295" s="174" t="s">
        <v>541</v>
      </c>
      <c r="G295" s="175" t="s">
        <v>182</v>
      </c>
      <c r="H295" s="176">
        <v>6</v>
      </c>
      <c r="I295" s="177"/>
      <c r="J295" s="178">
        <f t="shared" si="40"/>
        <v>0</v>
      </c>
      <c r="K295" s="174" t="s">
        <v>1</v>
      </c>
      <c r="L295" s="37"/>
      <c r="M295" s="179" t="s">
        <v>1</v>
      </c>
      <c r="N295" s="180" t="s">
        <v>38</v>
      </c>
      <c r="O295" s="69"/>
      <c r="P295" s="181">
        <f t="shared" si="41"/>
        <v>0</v>
      </c>
      <c r="Q295" s="181">
        <v>0</v>
      </c>
      <c r="R295" s="181">
        <f t="shared" si="42"/>
        <v>0</v>
      </c>
      <c r="S295" s="181">
        <v>0</v>
      </c>
      <c r="T295" s="182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83" t="s">
        <v>274</v>
      </c>
      <c r="AT295" s="183" t="s">
        <v>131</v>
      </c>
      <c r="AU295" s="183" t="s">
        <v>81</v>
      </c>
      <c r="AY295" s="15" t="s">
        <v>130</v>
      </c>
      <c r="BE295" s="184">
        <f t="shared" si="44"/>
        <v>0</v>
      </c>
      <c r="BF295" s="184">
        <f t="shared" si="45"/>
        <v>0</v>
      </c>
      <c r="BG295" s="184">
        <f t="shared" si="46"/>
        <v>0</v>
      </c>
      <c r="BH295" s="184">
        <f t="shared" si="47"/>
        <v>0</v>
      </c>
      <c r="BI295" s="184">
        <f t="shared" si="48"/>
        <v>0</v>
      </c>
      <c r="BJ295" s="15" t="s">
        <v>81</v>
      </c>
      <c r="BK295" s="184">
        <f t="shared" si="49"/>
        <v>0</v>
      </c>
      <c r="BL295" s="15" t="s">
        <v>274</v>
      </c>
      <c r="BM295" s="183" t="s">
        <v>542</v>
      </c>
    </row>
    <row r="296" spans="1:65" s="2" customFormat="1" ht="37.9" customHeight="1">
      <c r="A296" s="32"/>
      <c r="B296" s="33"/>
      <c r="C296" s="172" t="s">
        <v>343</v>
      </c>
      <c r="D296" s="172" t="s">
        <v>131</v>
      </c>
      <c r="E296" s="173" t="s">
        <v>543</v>
      </c>
      <c r="F296" s="174" t="s">
        <v>544</v>
      </c>
      <c r="G296" s="175" t="s">
        <v>537</v>
      </c>
      <c r="H296" s="176">
        <v>11</v>
      </c>
      <c r="I296" s="177"/>
      <c r="J296" s="178">
        <f t="shared" si="40"/>
        <v>0</v>
      </c>
      <c r="K296" s="174" t="s">
        <v>1</v>
      </c>
      <c r="L296" s="37"/>
      <c r="M296" s="179" t="s">
        <v>1</v>
      </c>
      <c r="N296" s="180" t="s">
        <v>38</v>
      </c>
      <c r="O296" s="69"/>
      <c r="P296" s="181">
        <f t="shared" si="41"/>
        <v>0</v>
      </c>
      <c r="Q296" s="181">
        <v>0</v>
      </c>
      <c r="R296" s="181">
        <f t="shared" si="42"/>
        <v>0</v>
      </c>
      <c r="S296" s="181">
        <v>0</v>
      </c>
      <c r="T296" s="182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83" t="s">
        <v>274</v>
      </c>
      <c r="AT296" s="183" t="s">
        <v>131</v>
      </c>
      <c r="AU296" s="183" t="s">
        <v>81</v>
      </c>
      <c r="AY296" s="15" t="s">
        <v>130</v>
      </c>
      <c r="BE296" s="184">
        <f t="shared" si="44"/>
        <v>0</v>
      </c>
      <c r="BF296" s="184">
        <f t="shared" si="45"/>
        <v>0</v>
      </c>
      <c r="BG296" s="184">
        <f t="shared" si="46"/>
        <v>0</v>
      </c>
      <c r="BH296" s="184">
        <f t="shared" si="47"/>
        <v>0</v>
      </c>
      <c r="BI296" s="184">
        <f t="shared" si="48"/>
        <v>0</v>
      </c>
      <c r="BJ296" s="15" t="s">
        <v>81</v>
      </c>
      <c r="BK296" s="184">
        <f t="shared" si="49"/>
        <v>0</v>
      </c>
      <c r="BL296" s="15" t="s">
        <v>274</v>
      </c>
      <c r="BM296" s="183" t="s">
        <v>545</v>
      </c>
    </row>
    <row r="297" spans="1:65" s="2" customFormat="1" ht="49.15" customHeight="1">
      <c r="A297" s="32"/>
      <c r="B297" s="33"/>
      <c r="C297" s="172" t="s">
        <v>546</v>
      </c>
      <c r="D297" s="172" t="s">
        <v>131</v>
      </c>
      <c r="E297" s="173" t="s">
        <v>547</v>
      </c>
      <c r="F297" s="174" t="s">
        <v>548</v>
      </c>
      <c r="G297" s="175" t="s">
        <v>537</v>
      </c>
      <c r="H297" s="176">
        <v>2</v>
      </c>
      <c r="I297" s="177"/>
      <c r="J297" s="178">
        <f t="shared" si="40"/>
        <v>0</v>
      </c>
      <c r="K297" s="174" t="s">
        <v>1</v>
      </c>
      <c r="L297" s="37"/>
      <c r="M297" s="179" t="s">
        <v>1</v>
      </c>
      <c r="N297" s="180" t="s">
        <v>38</v>
      </c>
      <c r="O297" s="69"/>
      <c r="P297" s="181">
        <f t="shared" si="41"/>
        <v>0</v>
      </c>
      <c r="Q297" s="181">
        <v>0</v>
      </c>
      <c r="R297" s="181">
        <f t="shared" si="42"/>
        <v>0</v>
      </c>
      <c r="S297" s="181">
        <v>0</v>
      </c>
      <c r="T297" s="182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83" t="s">
        <v>274</v>
      </c>
      <c r="AT297" s="183" t="s">
        <v>131</v>
      </c>
      <c r="AU297" s="183" t="s">
        <v>81</v>
      </c>
      <c r="AY297" s="15" t="s">
        <v>130</v>
      </c>
      <c r="BE297" s="184">
        <f t="shared" si="44"/>
        <v>0</v>
      </c>
      <c r="BF297" s="184">
        <f t="shared" si="45"/>
        <v>0</v>
      </c>
      <c r="BG297" s="184">
        <f t="shared" si="46"/>
        <v>0</v>
      </c>
      <c r="BH297" s="184">
        <f t="shared" si="47"/>
        <v>0</v>
      </c>
      <c r="BI297" s="184">
        <f t="shared" si="48"/>
        <v>0</v>
      </c>
      <c r="BJ297" s="15" t="s">
        <v>81</v>
      </c>
      <c r="BK297" s="184">
        <f t="shared" si="49"/>
        <v>0</v>
      </c>
      <c r="BL297" s="15" t="s">
        <v>274</v>
      </c>
      <c r="BM297" s="183" t="s">
        <v>549</v>
      </c>
    </row>
    <row r="298" spans="1:65" s="2" customFormat="1" ht="33" customHeight="1">
      <c r="A298" s="32"/>
      <c r="B298" s="33"/>
      <c r="C298" s="172" t="s">
        <v>346</v>
      </c>
      <c r="D298" s="172" t="s">
        <v>131</v>
      </c>
      <c r="E298" s="173" t="s">
        <v>550</v>
      </c>
      <c r="F298" s="174" t="s">
        <v>551</v>
      </c>
      <c r="G298" s="175" t="s">
        <v>537</v>
      </c>
      <c r="H298" s="176">
        <v>3</v>
      </c>
      <c r="I298" s="177"/>
      <c r="J298" s="178">
        <f t="shared" si="40"/>
        <v>0</v>
      </c>
      <c r="K298" s="174" t="s">
        <v>1</v>
      </c>
      <c r="L298" s="37"/>
      <c r="M298" s="179" t="s">
        <v>1</v>
      </c>
      <c r="N298" s="180" t="s">
        <v>38</v>
      </c>
      <c r="O298" s="69"/>
      <c r="P298" s="181">
        <f t="shared" si="41"/>
        <v>0</v>
      </c>
      <c r="Q298" s="181">
        <v>0</v>
      </c>
      <c r="R298" s="181">
        <f t="shared" si="42"/>
        <v>0</v>
      </c>
      <c r="S298" s="181">
        <v>0</v>
      </c>
      <c r="T298" s="182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83" t="s">
        <v>274</v>
      </c>
      <c r="AT298" s="183" t="s">
        <v>131</v>
      </c>
      <c r="AU298" s="183" t="s">
        <v>81</v>
      </c>
      <c r="AY298" s="15" t="s">
        <v>130</v>
      </c>
      <c r="BE298" s="184">
        <f t="shared" si="44"/>
        <v>0</v>
      </c>
      <c r="BF298" s="184">
        <f t="shared" si="45"/>
        <v>0</v>
      </c>
      <c r="BG298" s="184">
        <f t="shared" si="46"/>
        <v>0</v>
      </c>
      <c r="BH298" s="184">
        <f t="shared" si="47"/>
        <v>0</v>
      </c>
      <c r="BI298" s="184">
        <f t="shared" si="48"/>
        <v>0</v>
      </c>
      <c r="BJ298" s="15" t="s">
        <v>81</v>
      </c>
      <c r="BK298" s="184">
        <f t="shared" si="49"/>
        <v>0</v>
      </c>
      <c r="BL298" s="15" t="s">
        <v>274</v>
      </c>
      <c r="BM298" s="183" t="s">
        <v>552</v>
      </c>
    </row>
    <row r="299" spans="1:65" s="2" customFormat="1" ht="16.5" customHeight="1">
      <c r="A299" s="32"/>
      <c r="B299" s="33"/>
      <c r="C299" s="172" t="s">
        <v>553</v>
      </c>
      <c r="D299" s="172" t="s">
        <v>131</v>
      </c>
      <c r="E299" s="173" t="s">
        <v>554</v>
      </c>
      <c r="F299" s="174" t="s">
        <v>555</v>
      </c>
      <c r="G299" s="175" t="s">
        <v>537</v>
      </c>
      <c r="H299" s="176">
        <v>1</v>
      </c>
      <c r="I299" s="177"/>
      <c r="J299" s="178">
        <f t="shared" si="40"/>
        <v>0</v>
      </c>
      <c r="K299" s="174" t="s">
        <v>1</v>
      </c>
      <c r="L299" s="37"/>
      <c r="M299" s="179" t="s">
        <v>1</v>
      </c>
      <c r="N299" s="180" t="s">
        <v>38</v>
      </c>
      <c r="O299" s="69"/>
      <c r="P299" s="181">
        <f t="shared" si="41"/>
        <v>0</v>
      </c>
      <c r="Q299" s="181">
        <v>0</v>
      </c>
      <c r="R299" s="181">
        <f t="shared" si="42"/>
        <v>0</v>
      </c>
      <c r="S299" s="181">
        <v>0</v>
      </c>
      <c r="T299" s="182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83" t="s">
        <v>274</v>
      </c>
      <c r="AT299" s="183" t="s">
        <v>131</v>
      </c>
      <c r="AU299" s="183" t="s">
        <v>81</v>
      </c>
      <c r="AY299" s="15" t="s">
        <v>130</v>
      </c>
      <c r="BE299" s="184">
        <f t="shared" si="44"/>
        <v>0</v>
      </c>
      <c r="BF299" s="184">
        <f t="shared" si="45"/>
        <v>0</v>
      </c>
      <c r="BG299" s="184">
        <f t="shared" si="46"/>
        <v>0</v>
      </c>
      <c r="BH299" s="184">
        <f t="shared" si="47"/>
        <v>0</v>
      </c>
      <c r="BI299" s="184">
        <f t="shared" si="48"/>
        <v>0</v>
      </c>
      <c r="BJ299" s="15" t="s">
        <v>81</v>
      </c>
      <c r="BK299" s="184">
        <f t="shared" si="49"/>
        <v>0</v>
      </c>
      <c r="BL299" s="15" t="s">
        <v>274</v>
      </c>
      <c r="BM299" s="183" t="s">
        <v>556</v>
      </c>
    </row>
    <row r="300" spans="1:65" s="2" customFormat="1" ht="24.2" customHeight="1">
      <c r="A300" s="32"/>
      <c r="B300" s="33"/>
      <c r="C300" s="172" t="s">
        <v>353</v>
      </c>
      <c r="D300" s="172" t="s">
        <v>131</v>
      </c>
      <c r="E300" s="173" t="s">
        <v>557</v>
      </c>
      <c r="F300" s="174" t="s">
        <v>558</v>
      </c>
      <c r="G300" s="175" t="s">
        <v>537</v>
      </c>
      <c r="H300" s="176">
        <v>3</v>
      </c>
      <c r="I300" s="177"/>
      <c r="J300" s="178">
        <f t="shared" si="40"/>
        <v>0</v>
      </c>
      <c r="K300" s="174" t="s">
        <v>1</v>
      </c>
      <c r="L300" s="37"/>
      <c r="M300" s="179" t="s">
        <v>1</v>
      </c>
      <c r="N300" s="180" t="s">
        <v>38</v>
      </c>
      <c r="O300" s="69"/>
      <c r="P300" s="181">
        <f t="shared" si="41"/>
        <v>0</v>
      </c>
      <c r="Q300" s="181">
        <v>0</v>
      </c>
      <c r="R300" s="181">
        <f t="shared" si="42"/>
        <v>0</v>
      </c>
      <c r="S300" s="181">
        <v>0</v>
      </c>
      <c r="T300" s="182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83" t="s">
        <v>274</v>
      </c>
      <c r="AT300" s="183" t="s">
        <v>131</v>
      </c>
      <c r="AU300" s="183" t="s">
        <v>81</v>
      </c>
      <c r="AY300" s="15" t="s">
        <v>130</v>
      </c>
      <c r="BE300" s="184">
        <f t="shared" si="44"/>
        <v>0</v>
      </c>
      <c r="BF300" s="184">
        <f t="shared" si="45"/>
        <v>0</v>
      </c>
      <c r="BG300" s="184">
        <f t="shared" si="46"/>
        <v>0</v>
      </c>
      <c r="BH300" s="184">
        <f t="shared" si="47"/>
        <v>0</v>
      </c>
      <c r="BI300" s="184">
        <f t="shared" si="48"/>
        <v>0</v>
      </c>
      <c r="BJ300" s="15" t="s">
        <v>81</v>
      </c>
      <c r="BK300" s="184">
        <f t="shared" si="49"/>
        <v>0</v>
      </c>
      <c r="BL300" s="15" t="s">
        <v>274</v>
      </c>
      <c r="BM300" s="183" t="s">
        <v>559</v>
      </c>
    </row>
    <row r="301" spans="1:65" s="2" customFormat="1" ht="24.2" customHeight="1">
      <c r="A301" s="32"/>
      <c r="B301" s="33"/>
      <c r="C301" s="172" t="s">
        <v>560</v>
      </c>
      <c r="D301" s="172" t="s">
        <v>131</v>
      </c>
      <c r="E301" s="173" t="s">
        <v>561</v>
      </c>
      <c r="F301" s="174" t="s">
        <v>562</v>
      </c>
      <c r="G301" s="175" t="s">
        <v>537</v>
      </c>
      <c r="H301" s="176">
        <v>2</v>
      </c>
      <c r="I301" s="177"/>
      <c r="J301" s="178">
        <f t="shared" si="40"/>
        <v>0</v>
      </c>
      <c r="K301" s="174" t="s">
        <v>1</v>
      </c>
      <c r="L301" s="37"/>
      <c r="M301" s="179" t="s">
        <v>1</v>
      </c>
      <c r="N301" s="180" t="s">
        <v>38</v>
      </c>
      <c r="O301" s="69"/>
      <c r="P301" s="181">
        <f t="shared" si="41"/>
        <v>0</v>
      </c>
      <c r="Q301" s="181">
        <v>0</v>
      </c>
      <c r="R301" s="181">
        <f t="shared" si="42"/>
        <v>0</v>
      </c>
      <c r="S301" s="181">
        <v>0</v>
      </c>
      <c r="T301" s="182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83" t="s">
        <v>274</v>
      </c>
      <c r="AT301" s="183" t="s">
        <v>131</v>
      </c>
      <c r="AU301" s="183" t="s">
        <v>81</v>
      </c>
      <c r="AY301" s="15" t="s">
        <v>130</v>
      </c>
      <c r="BE301" s="184">
        <f t="shared" si="44"/>
        <v>0</v>
      </c>
      <c r="BF301" s="184">
        <f t="shared" si="45"/>
        <v>0</v>
      </c>
      <c r="BG301" s="184">
        <f t="shared" si="46"/>
        <v>0</v>
      </c>
      <c r="BH301" s="184">
        <f t="shared" si="47"/>
        <v>0</v>
      </c>
      <c r="BI301" s="184">
        <f t="shared" si="48"/>
        <v>0</v>
      </c>
      <c r="BJ301" s="15" t="s">
        <v>81</v>
      </c>
      <c r="BK301" s="184">
        <f t="shared" si="49"/>
        <v>0</v>
      </c>
      <c r="BL301" s="15" t="s">
        <v>274</v>
      </c>
      <c r="BM301" s="183" t="s">
        <v>563</v>
      </c>
    </row>
    <row r="302" spans="1:65" s="2" customFormat="1" ht="24.2" customHeight="1">
      <c r="A302" s="32"/>
      <c r="B302" s="33"/>
      <c r="C302" s="172" t="s">
        <v>356</v>
      </c>
      <c r="D302" s="172" t="s">
        <v>131</v>
      </c>
      <c r="E302" s="173" t="s">
        <v>564</v>
      </c>
      <c r="F302" s="174" t="s">
        <v>565</v>
      </c>
      <c r="G302" s="175" t="s">
        <v>537</v>
      </c>
      <c r="H302" s="176">
        <v>3</v>
      </c>
      <c r="I302" s="177"/>
      <c r="J302" s="178">
        <f t="shared" si="40"/>
        <v>0</v>
      </c>
      <c r="K302" s="174" t="s">
        <v>1</v>
      </c>
      <c r="L302" s="37"/>
      <c r="M302" s="179" t="s">
        <v>1</v>
      </c>
      <c r="N302" s="180" t="s">
        <v>38</v>
      </c>
      <c r="O302" s="69"/>
      <c r="P302" s="181">
        <f t="shared" si="41"/>
        <v>0</v>
      </c>
      <c r="Q302" s="181">
        <v>0</v>
      </c>
      <c r="R302" s="181">
        <f t="shared" si="42"/>
        <v>0</v>
      </c>
      <c r="S302" s="181">
        <v>0</v>
      </c>
      <c r="T302" s="182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83" t="s">
        <v>274</v>
      </c>
      <c r="AT302" s="183" t="s">
        <v>131</v>
      </c>
      <c r="AU302" s="183" t="s">
        <v>81</v>
      </c>
      <c r="AY302" s="15" t="s">
        <v>130</v>
      </c>
      <c r="BE302" s="184">
        <f t="shared" si="44"/>
        <v>0</v>
      </c>
      <c r="BF302" s="184">
        <f t="shared" si="45"/>
        <v>0</v>
      </c>
      <c r="BG302" s="184">
        <f t="shared" si="46"/>
        <v>0</v>
      </c>
      <c r="BH302" s="184">
        <f t="shared" si="47"/>
        <v>0</v>
      </c>
      <c r="BI302" s="184">
        <f t="shared" si="48"/>
        <v>0</v>
      </c>
      <c r="BJ302" s="15" t="s">
        <v>81</v>
      </c>
      <c r="BK302" s="184">
        <f t="shared" si="49"/>
        <v>0</v>
      </c>
      <c r="BL302" s="15" t="s">
        <v>274</v>
      </c>
      <c r="BM302" s="183" t="s">
        <v>566</v>
      </c>
    </row>
    <row r="303" spans="1:65" s="2" customFormat="1" ht="16.5" customHeight="1">
      <c r="A303" s="32"/>
      <c r="B303" s="33"/>
      <c r="C303" s="172" t="s">
        <v>567</v>
      </c>
      <c r="D303" s="172" t="s">
        <v>131</v>
      </c>
      <c r="E303" s="173" t="s">
        <v>568</v>
      </c>
      <c r="F303" s="174" t="s">
        <v>569</v>
      </c>
      <c r="G303" s="175" t="s">
        <v>537</v>
      </c>
      <c r="H303" s="176">
        <v>13</v>
      </c>
      <c r="I303" s="177"/>
      <c r="J303" s="178">
        <f t="shared" si="40"/>
        <v>0</v>
      </c>
      <c r="K303" s="174" t="s">
        <v>1</v>
      </c>
      <c r="L303" s="37"/>
      <c r="M303" s="179" t="s">
        <v>1</v>
      </c>
      <c r="N303" s="180" t="s">
        <v>38</v>
      </c>
      <c r="O303" s="69"/>
      <c r="P303" s="181">
        <f t="shared" si="41"/>
        <v>0</v>
      </c>
      <c r="Q303" s="181">
        <v>0</v>
      </c>
      <c r="R303" s="181">
        <f t="shared" si="42"/>
        <v>0</v>
      </c>
      <c r="S303" s="181">
        <v>0</v>
      </c>
      <c r="T303" s="182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83" t="s">
        <v>274</v>
      </c>
      <c r="AT303" s="183" t="s">
        <v>131</v>
      </c>
      <c r="AU303" s="183" t="s">
        <v>81</v>
      </c>
      <c r="AY303" s="15" t="s">
        <v>130</v>
      </c>
      <c r="BE303" s="184">
        <f t="shared" si="44"/>
        <v>0</v>
      </c>
      <c r="BF303" s="184">
        <f t="shared" si="45"/>
        <v>0</v>
      </c>
      <c r="BG303" s="184">
        <f t="shared" si="46"/>
        <v>0</v>
      </c>
      <c r="BH303" s="184">
        <f t="shared" si="47"/>
        <v>0</v>
      </c>
      <c r="BI303" s="184">
        <f t="shared" si="48"/>
        <v>0</v>
      </c>
      <c r="BJ303" s="15" t="s">
        <v>81</v>
      </c>
      <c r="BK303" s="184">
        <f t="shared" si="49"/>
        <v>0</v>
      </c>
      <c r="BL303" s="15" t="s">
        <v>274</v>
      </c>
      <c r="BM303" s="183" t="s">
        <v>570</v>
      </c>
    </row>
    <row r="304" spans="1:65" s="2" customFormat="1" ht="16.5" customHeight="1">
      <c r="A304" s="32"/>
      <c r="B304" s="33"/>
      <c r="C304" s="172" t="s">
        <v>360</v>
      </c>
      <c r="D304" s="172" t="s">
        <v>131</v>
      </c>
      <c r="E304" s="173" t="s">
        <v>571</v>
      </c>
      <c r="F304" s="174" t="s">
        <v>572</v>
      </c>
      <c r="G304" s="175" t="s">
        <v>537</v>
      </c>
      <c r="H304" s="176">
        <v>3</v>
      </c>
      <c r="I304" s="177"/>
      <c r="J304" s="178">
        <f t="shared" si="40"/>
        <v>0</v>
      </c>
      <c r="K304" s="174" t="s">
        <v>1</v>
      </c>
      <c r="L304" s="37"/>
      <c r="M304" s="179" t="s">
        <v>1</v>
      </c>
      <c r="N304" s="180" t="s">
        <v>38</v>
      </c>
      <c r="O304" s="69"/>
      <c r="P304" s="181">
        <f t="shared" si="41"/>
        <v>0</v>
      </c>
      <c r="Q304" s="181">
        <v>0</v>
      </c>
      <c r="R304" s="181">
        <f t="shared" si="42"/>
        <v>0</v>
      </c>
      <c r="S304" s="181">
        <v>0</v>
      </c>
      <c r="T304" s="182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83" t="s">
        <v>274</v>
      </c>
      <c r="AT304" s="183" t="s">
        <v>131</v>
      </c>
      <c r="AU304" s="183" t="s">
        <v>81</v>
      </c>
      <c r="AY304" s="15" t="s">
        <v>130</v>
      </c>
      <c r="BE304" s="184">
        <f t="shared" si="44"/>
        <v>0</v>
      </c>
      <c r="BF304" s="184">
        <f t="shared" si="45"/>
        <v>0</v>
      </c>
      <c r="BG304" s="184">
        <f t="shared" si="46"/>
        <v>0</v>
      </c>
      <c r="BH304" s="184">
        <f t="shared" si="47"/>
        <v>0</v>
      </c>
      <c r="BI304" s="184">
        <f t="shared" si="48"/>
        <v>0</v>
      </c>
      <c r="BJ304" s="15" t="s">
        <v>81</v>
      </c>
      <c r="BK304" s="184">
        <f t="shared" si="49"/>
        <v>0</v>
      </c>
      <c r="BL304" s="15" t="s">
        <v>274</v>
      </c>
      <c r="BM304" s="183" t="s">
        <v>573</v>
      </c>
    </row>
    <row r="305" spans="1:65" s="2" customFormat="1" ht="16.5" customHeight="1">
      <c r="A305" s="32"/>
      <c r="B305" s="33"/>
      <c r="C305" s="172" t="s">
        <v>574</v>
      </c>
      <c r="D305" s="172" t="s">
        <v>131</v>
      </c>
      <c r="E305" s="173" t="s">
        <v>575</v>
      </c>
      <c r="F305" s="174" t="s">
        <v>576</v>
      </c>
      <c r="G305" s="175" t="s">
        <v>198</v>
      </c>
      <c r="H305" s="176">
        <v>1</v>
      </c>
      <c r="I305" s="177"/>
      <c r="J305" s="178">
        <f t="shared" si="40"/>
        <v>0</v>
      </c>
      <c r="K305" s="174" t="s">
        <v>1</v>
      </c>
      <c r="L305" s="37"/>
      <c r="M305" s="179" t="s">
        <v>1</v>
      </c>
      <c r="N305" s="180" t="s">
        <v>38</v>
      </c>
      <c r="O305" s="69"/>
      <c r="P305" s="181">
        <f t="shared" si="41"/>
        <v>0</v>
      </c>
      <c r="Q305" s="181">
        <v>0</v>
      </c>
      <c r="R305" s="181">
        <f t="shared" si="42"/>
        <v>0</v>
      </c>
      <c r="S305" s="181">
        <v>0</v>
      </c>
      <c r="T305" s="182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83" t="s">
        <v>274</v>
      </c>
      <c r="AT305" s="183" t="s">
        <v>131</v>
      </c>
      <c r="AU305" s="183" t="s">
        <v>81</v>
      </c>
      <c r="AY305" s="15" t="s">
        <v>130</v>
      </c>
      <c r="BE305" s="184">
        <f t="shared" si="44"/>
        <v>0</v>
      </c>
      <c r="BF305" s="184">
        <f t="shared" si="45"/>
        <v>0</v>
      </c>
      <c r="BG305" s="184">
        <f t="shared" si="46"/>
        <v>0</v>
      </c>
      <c r="BH305" s="184">
        <f t="shared" si="47"/>
        <v>0</v>
      </c>
      <c r="BI305" s="184">
        <f t="shared" si="48"/>
        <v>0</v>
      </c>
      <c r="BJ305" s="15" t="s">
        <v>81</v>
      </c>
      <c r="BK305" s="184">
        <f t="shared" si="49"/>
        <v>0</v>
      </c>
      <c r="BL305" s="15" t="s">
        <v>274</v>
      </c>
      <c r="BM305" s="183" t="s">
        <v>577</v>
      </c>
    </row>
    <row r="306" spans="1:65" s="2" customFormat="1" ht="16.5" customHeight="1">
      <c r="A306" s="32"/>
      <c r="B306" s="33"/>
      <c r="C306" s="172" t="s">
        <v>365</v>
      </c>
      <c r="D306" s="172" t="s">
        <v>131</v>
      </c>
      <c r="E306" s="173" t="s">
        <v>578</v>
      </c>
      <c r="F306" s="174" t="s">
        <v>579</v>
      </c>
      <c r="G306" s="175" t="s">
        <v>537</v>
      </c>
      <c r="H306" s="176">
        <v>18</v>
      </c>
      <c r="I306" s="177"/>
      <c r="J306" s="178">
        <f t="shared" si="40"/>
        <v>0</v>
      </c>
      <c r="K306" s="174" t="s">
        <v>1</v>
      </c>
      <c r="L306" s="37"/>
      <c r="M306" s="179" t="s">
        <v>1</v>
      </c>
      <c r="N306" s="180" t="s">
        <v>38</v>
      </c>
      <c r="O306" s="69"/>
      <c r="P306" s="181">
        <f t="shared" si="41"/>
        <v>0</v>
      </c>
      <c r="Q306" s="181">
        <v>0</v>
      </c>
      <c r="R306" s="181">
        <f t="shared" si="42"/>
        <v>0</v>
      </c>
      <c r="S306" s="181">
        <v>0</v>
      </c>
      <c r="T306" s="182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83" t="s">
        <v>274</v>
      </c>
      <c r="AT306" s="183" t="s">
        <v>131</v>
      </c>
      <c r="AU306" s="183" t="s">
        <v>81</v>
      </c>
      <c r="AY306" s="15" t="s">
        <v>130</v>
      </c>
      <c r="BE306" s="184">
        <f t="shared" si="44"/>
        <v>0</v>
      </c>
      <c r="BF306" s="184">
        <f t="shared" si="45"/>
        <v>0</v>
      </c>
      <c r="BG306" s="184">
        <f t="shared" si="46"/>
        <v>0</v>
      </c>
      <c r="BH306" s="184">
        <f t="shared" si="47"/>
        <v>0</v>
      </c>
      <c r="BI306" s="184">
        <f t="shared" si="48"/>
        <v>0</v>
      </c>
      <c r="BJ306" s="15" t="s">
        <v>81</v>
      </c>
      <c r="BK306" s="184">
        <f t="shared" si="49"/>
        <v>0</v>
      </c>
      <c r="BL306" s="15" t="s">
        <v>274</v>
      </c>
      <c r="BM306" s="183" t="s">
        <v>580</v>
      </c>
    </row>
    <row r="307" spans="1:65" s="2" customFormat="1" ht="16.5" customHeight="1">
      <c r="A307" s="32"/>
      <c r="B307" s="33"/>
      <c r="C307" s="172" t="s">
        <v>581</v>
      </c>
      <c r="D307" s="172" t="s">
        <v>131</v>
      </c>
      <c r="E307" s="173" t="s">
        <v>582</v>
      </c>
      <c r="F307" s="174" t="s">
        <v>583</v>
      </c>
      <c r="G307" s="175" t="s">
        <v>537</v>
      </c>
      <c r="H307" s="176">
        <v>12</v>
      </c>
      <c r="I307" s="177"/>
      <c r="J307" s="178">
        <f t="shared" si="40"/>
        <v>0</v>
      </c>
      <c r="K307" s="174" t="s">
        <v>1</v>
      </c>
      <c r="L307" s="37"/>
      <c r="M307" s="179" t="s">
        <v>1</v>
      </c>
      <c r="N307" s="180" t="s">
        <v>38</v>
      </c>
      <c r="O307" s="69"/>
      <c r="P307" s="181">
        <f t="shared" si="41"/>
        <v>0</v>
      </c>
      <c r="Q307" s="181">
        <v>0</v>
      </c>
      <c r="R307" s="181">
        <f t="shared" si="42"/>
        <v>0</v>
      </c>
      <c r="S307" s="181">
        <v>0</v>
      </c>
      <c r="T307" s="182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83" t="s">
        <v>274</v>
      </c>
      <c r="AT307" s="183" t="s">
        <v>131</v>
      </c>
      <c r="AU307" s="183" t="s">
        <v>81</v>
      </c>
      <c r="AY307" s="15" t="s">
        <v>130</v>
      </c>
      <c r="BE307" s="184">
        <f t="shared" si="44"/>
        <v>0</v>
      </c>
      <c r="BF307" s="184">
        <f t="shared" si="45"/>
        <v>0</v>
      </c>
      <c r="BG307" s="184">
        <f t="shared" si="46"/>
        <v>0</v>
      </c>
      <c r="BH307" s="184">
        <f t="shared" si="47"/>
        <v>0</v>
      </c>
      <c r="BI307" s="184">
        <f t="shared" si="48"/>
        <v>0</v>
      </c>
      <c r="BJ307" s="15" t="s">
        <v>81</v>
      </c>
      <c r="BK307" s="184">
        <f t="shared" si="49"/>
        <v>0</v>
      </c>
      <c r="BL307" s="15" t="s">
        <v>274</v>
      </c>
      <c r="BM307" s="183" t="s">
        <v>584</v>
      </c>
    </row>
    <row r="308" spans="1:65" s="2" customFormat="1" ht="16.5" customHeight="1">
      <c r="A308" s="32"/>
      <c r="B308" s="33"/>
      <c r="C308" s="172" t="s">
        <v>585</v>
      </c>
      <c r="D308" s="172" t="s">
        <v>131</v>
      </c>
      <c r="E308" s="173" t="s">
        <v>586</v>
      </c>
      <c r="F308" s="174" t="s">
        <v>587</v>
      </c>
      <c r="G308" s="175" t="s">
        <v>537</v>
      </c>
      <c r="H308" s="176">
        <v>2</v>
      </c>
      <c r="I308" s="177"/>
      <c r="J308" s="178">
        <f t="shared" si="40"/>
        <v>0</v>
      </c>
      <c r="K308" s="174" t="s">
        <v>1</v>
      </c>
      <c r="L308" s="37"/>
      <c r="M308" s="179" t="s">
        <v>1</v>
      </c>
      <c r="N308" s="180" t="s">
        <v>38</v>
      </c>
      <c r="O308" s="69"/>
      <c r="P308" s="181">
        <f t="shared" si="41"/>
        <v>0</v>
      </c>
      <c r="Q308" s="181">
        <v>0</v>
      </c>
      <c r="R308" s="181">
        <f t="shared" si="42"/>
        <v>0</v>
      </c>
      <c r="S308" s="181">
        <v>0</v>
      </c>
      <c r="T308" s="182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83" t="s">
        <v>274</v>
      </c>
      <c r="AT308" s="183" t="s">
        <v>131</v>
      </c>
      <c r="AU308" s="183" t="s">
        <v>81</v>
      </c>
      <c r="AY308" s="15" t="s">
        <v>130</v>
      </c>
      <c r="BE308" s="184">
        <f t="shared" si="44"/>
        <v>0</v>
      </c>
      <c r="BF308" s="184">
        <f t="shared" si="45"/>
        <v>0</v>
      </c>
      <c r="BG308" s="184">
        <f t="shared" si="46"/>
        <v>0</v>
      </c>
      <c r="BH308" s="184">
        <f t="shared" si="47"/>
        <v>0</v>
      </c>
      <c r="BI308" s="184">
        <f t="shared" si="48"/>
        <v>0</v>
      </c>
      <c r="BJ308" s="15" t="s">
        <v>81</v>
      </c>
      <c r="BK308" s="184">
        <f t="shared" si="49"/>
        <v>0</v>
      </c>
      <c r="BL308" s="15" t="s">
        <v>274</v>
      </c>
      <c r="BM308" s="183" t="s">
        <v>588</v>
      </c>
    </row>
    <row r="309" spans="1:65" s="2" customFormat="1" ht="16.5" customHeight="1">
      <c r="A309" s="32"/>
      <c r="B309" s="33"/>
      <c r="C309" s="172" t="s">
        <v>589</v>
      </c>
      <c r="D309" s="172" t="s">
        <v>131</v>
      </c>
      <c r="E309" s="173" t="s">
        <v>590</v>
      </c>
      <c r="F309" s="174" t="s">
        <v>591</v>
      </c>
      <c r="G309" s="175" t="s">
        <v>537</v>
      </c>
      <c r="H309" s="176">
        <v>2</v>
      </c>
      <c r="I309" s="177"/>
      <c r="J309" s="178">
        <f t="shared" si="40"/>
        <v>0</v>
      </c>
      <c r="K309" s="174" t="s">
        <v>1</v>
      </c>
      <c r="L309" s="37"/>
      <c r="M309" s="179" t="s">
        <v>1</v>
      </c>
      <c r="N309" s="180" t="s">
        <v>38</v>
      </c>
      <c r="O309" s="69"/>
      <c r="P309" s="181">
        <f t="shared" si="41"/>
        <v>0</v>
      </c>
      <c r="Q309" s="181">
        <v>0</v>
      </c>
      <c r="R309" s="181">
        <f t="shared" si="42"/>
        <v>0</v>
      </c>
      <c r="S309" s="181">
        <v>0</v>
      </c>
      <c r="T309" s="182">
        <f t="shared" si="4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83" t="s">
        <v>274</v>
      </c>
      <c r="AT309" s="183" t="s">
        <v>131</v>
      </c>
      <c r="AU309" s="183" t="s">
        <v>81</v>
      </c>
      <c r="AY309" s="15" t="s">
        <v>130</v>
      </c>
      <c r="BE309" s="184">
        <f t="shared" si="44"/>
        <v>0</v>
      </c>
      <c r="BF309" s="184">
        <f t="shared" si="45"/>
        <v>0</v>
      </c>
      <c r="BG309" s="184">
        <f t="shared" si="46"/>
        <v>0</v>
      </c>
      <c r="BH309" s="184">
        <f t="shared" si="47"/>
        <v>0</v>
      </c>
      <c r="BI309" s="184">
        <f t="shared" si="48"/>
        <v>0</v>
      </c>
      <c r="BJ309" s="15" t="s">
        <v>81</v>
      </c>
      <c r="BK309" s="184">
        <f t="shared" si="49"/>
        <v>0</v>
      </c>
      <c r="BL309" s="15" t="s">
        <v>274</v>
      </c>
      <c r="BM309" s="183" t="s">
        <v>592</v>
      </c>
    </row>
    <row r="310" spans="1:65" s="2" customFormat="1" ht="16.5" customHeight="1">
      <c r="A310" s="32"/>
      <c r="B310" s="33"/>
      <c r="C310" s="172" t="s">
        <v>375</v>
      </c>
      <c r="D310" s="172" t="s">
        <v>131</v>
      </c>
      <c r="E310" s="173" t="s">
        <v>593</v>
      </c>
      <c r="F310" s="174" t="s">
        <v>594</v>
      </c>
      <c r="G310" s="175" t="s">
        <v>182</v>
      </c>
      <c r="H310" s="176">
        <v>30</v>
      </c>
      <c r="I310" s="177"/>
      <c r="J310" s="178">
        <f t="shared" si="40"/>
        <v>0</v>
      </c>
      <c r="K310" s="174" t="s">
        <v>1</v>
      </c>
      <c r="L310" s="37"/>
      <c r="M310" s="179" t="s">
        <v>1</v>
      </c>
      <c r="N310" s="180" t="s">
        <v>38</v>
      </c>
      <c r="O310" s="69"/>
      <c r="P310" s="181">
        <f t="shared" si="41"/>
        <v>0</v>
      </c>
      <c r="Q310" s="181">
        <v>0</v>
      </c>
      <c r="R310" s="181">
        <f t="shared" si="42"/>
        <v>0</v>
      </c>
      <c r="S310" s="181">
        <v>0</v>
      </c>
      <c r="T310" s="182">
        <f t="shared" si="4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83" t="s">
        <v>274</v>
      </c>
      <c r="AT310" s="183" t="s">
        <v>131</v>
      </c>
      <c r="AU310" s="183" t="s">
        <v>81</v>
      </c>
      <c r="AY310" s="15" t="s">
        <v>130</v>
      </c>
      <c r="BE310" s="184">
        <f t="shared" si="44"/>
        <v>0</v>
      </c>
      <c r="BF310" s="184">
        <f t="shared" si="45"/>
        <v>0</v>
      </c>
      <c r="BG310" s="184">
        <f t="shared" si="46"/>
        <v>0</v>
      </c>
      <c r="BH310" s="184">
        <f t="shared" si="47"/>
        <v>0</v>
      </c>
      <c r="BI310" s="184">
        <f t="shared" si="48"/>
        <v>0</v>
      </c>
      <c r="BJ310" s="15" t="s">
        <v>81</v>
      </c>
      <c r="BK310" s="184">
        <f t="shared" si="49"/>
        <v>0</v>
      </c>
      <c r="BL310" s="15" t="s">
        <v>274</v>
      </c>
      <c r="BM310" s="183" t="s">
        <v>595</v>
      </c>
    </row>
    <row r="311" spans="1:65" s="2" customFormat="1" ht="16.5" customHeight="1">
      <c r="A311" s="32"/>
      <c r="B311" s="33"/>
      <c r="C311" s="172" t="s">
        <v>596</v>
      </c>
      <c r="D311" s="172" t="s">
        <v>131</v>
      </c>
      <c r="E311" s="173" t="s">
        <v>597</v>
      </c>
      <c r="F311" s="174" t="s">
        <v>598</v>
      </c>
      <c r="G311" s="175" t="s">
        <v>134</v>
      </c>
      <c r="H311" s="176">
        <v>0.3</v>
      </c>
      <c r="I311" s="177"/>
      <c r="J311" s="178">
        <f t="shared" si="40"/>
        <v>0</v>
      </c>
      <c r="K311" s="174" t="s">
        <v>1</v>
      </c>
      <c r="L311" s="37"/>
      <c r="M311" s="179" t="s">
        <v>1</v>
      </c>
      <c r="N311" s="180" t="s">
        <v>38</v>
      </c>
      <c r="O311" s="69"/>
      <c r="P311" s="181">
        <f t="shared" si="41"/>
        <v>0</v>
      </c>
      <c r="Q311" s="181">
        <v>0</v>
      </c>
      <c r="R311" s="181">
        <f t="shared" si="42"/>
        <v>0</v>
      </c>
      <c r="S311" s="181">
        <v>0</v>
      </c>
      <c r="T311" s="182">
        <f t="shared" si="4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83" t="s">
        <v>274</v>
      </c>
      <c r="AT311" s="183" t="s">
        <v>131</v>
      </c>
      <c r="AU311" s="183" t="s">
        <v>81</v>
      </c>
      <c r="AY311" s="15" t="s">
        <v>130</v>
      </c>
      <c r="BE311" s="184">
        <f t="shared" si="44"/>
        <v>0</v>
      </c>
      <c r="BF311" s="184">
        <f t="shared" si="45"/>
        <v>0</v>
      </c>
      <c r="BG311" s="184">
        <f t="shared" si="46"/>
        <v>0</v>
      </c>
      <c r="BH311" s="184">
        <f t="shared" si="47"/>
        <v>0</v>
      </c>
      <c r="BI311" s="184">
        <f t="shared" si="48"/>
        <v>0</v>
      </c>
      <c r="BJ311" s="15" t="s">
        <v>81</v>
      </c>
      <c r="BK311" s="184">
        <f t="shared" si="49"/>
        <v>0</v>
      </c>
      <c r="BL311" s="15" t="s">
        <v>274</v>
      </c>
      <c r="BM311" s="183" t="s">
        <v>599</v>
      </c>
    </row>
    <row r="312" spans="1:65" s="2" customFormat="1" ht="16.5" customHeight="1">
      <c r="A312" s="32"/>
      <c r="B312" s="33"/>
      <c r="C312" s="172" t="s">
        <v>379</v>
      </c>
      <c r="D312" s="172" t="s">
        <v>131</v>
      </c>
      <c r="E312" s="173" t="s">
        <v>600</v>
      </c>
      <c r="F312" s="174" t="s">
        <v>601</v>
      </c>
      <c r="G312" s="175" t="s">
        <v>602</v>
      </c>
      <c r="H312" s="176">
        <v>22</v>
      </c>
      <c r="I312" s="177"/>
      <c r="J312" s="178">
        <f t="shared" si="40"/>
        <v>0</v>
      </c>
      <c r="K312" s="174" t="s">
        <v>1</v>
      </c>
      <c r="L312" s="37"/>
      <c r="M312" s="179" t="s">
        <v>1</v>
      </c>
      <c r="N312" s="180" t="s">
        <v>38</v>
      </c>
      <c r="O312" s="69"/>
      <c r="P312" s="181">
        <f t="shared" si="41"/>
        <v>0</v>
      </c>
      <c r="Q312" s="181">
        <v>0</v>
      </c>
      <c r="R312" s="181">
        <f t="shared" si="42"/>
        <v>0</v>
      </c>
      <c r="S312" s="181">
        <v>0</v>
      </c>
      <c r="T312" s="182">
        <f t="shared" si="43"/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83" t="s">
        <v>274</v>
      </c>
      <c r="AT312" s="183" t="s">
        <v>131</v>
      </c>
      <c r="AU312" s="183" t="s">
        <v>81</v>
      </c>
      <c r="AY312" s="15" t="s">
        <v>130</v>
      </c>
      <c r="BE312" s="184">
        <f t="shared" si="44"/>
        <v>0</v>
      </c>
      <c r="BF312" s="184">
        <f t="shared" si="45"/>
        <v>0</v>
      </c>
      <c r="BG312" s="184">
        <f t="shared" si="46"/>
        <v>0</v>
      </c>
      <c r="BH312" s="184">
        <f t="shared" si="47"/>
        <v>0</v>
      </c>
      <c r="BI312" s="184">
        <f t="shared" si="48"/>
        <v>0</v>
      </c>
      <c r="BJ312" s="15" t="s">
        <v>81</v>
      </c>
      <c r="BK312" s="184">
        <f t="shared" si="49"/>
        <v>0</v>
      </c>
      <c r="BL312" s="15" t="s">
        <v>274</v>
      </c>
      <c r="BM312" s="183" t="s">
        <v>603</v>
      </c>
    </row>
    <row r="313" spans="1:65" s="2" customFormat="1" ht="16.5" customHeight="1">
      <c r="A313" s="32"/>
      <c r="B313" s="33"/>
      <c r="C313" s="172" t="s">
        <v>604</v>
      </c>
      <c r="D313" s="172" t="s">
        <v>131</v>
      </c>
      <c r="E313" s="173" t="s">
        <v>605</v>
      </c>
      <c r="F313" s="174" t="s">
        <v>606</v>
      </c>
      <c r="G313" s="175" t="s">
        <v>602</v>
      </c>
      <c r="H313" s="176">
        <v>3</v>
      </c>
      <c r="I313" s="177"/>
      <c r="J313" s="178">
        <f t="shared" si="40"/>
        <v>0</v>
      </c>
      <c r="K313" s="174" t="s">
        <v>1</v>
      </c>
      <c r="L313" s="37"/>
      <c r="M313" s="179" t="s">
        <v>1</v>
      </c>
      <c r="N313" s="180" t="s">
        <v>38</v>
      </c>
      <c r="O313" s="69"/>
      <c r="P313" s="181">
        <f t="shared" si="41"/>
        <v>0</v>
      </c>
      <c r="Q313" s="181">
        <v>0</v>
      </c>
      <c r="R313" s="181">
        <f t="shared" si="42"/>
        <v>0</v>
      </c>
      <c r="S313" s="181">
        <v>0</v>
      </c>
      <c r="T313" s="182">
        <f t="shared" si="4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83" t="s">
        <v>274</v>
      </c>
      <c r="AT313" s="183" t="s">
        <v>131</v>
      </c>
      <c r="AU313" s="183" t="s">
        <v>81</v>
      </c>
      <c r="AY313" s="15" t="s">
        <v>130</v>
      </c>
      <c r="BE313" s="184">
        <f t="shared" si="44"/>
        <v>0</v>
      </c>
      <c r="BF313" s="184">
        <f t="shared" si="45"/>
        <v>0</v>
      </c>
      <c r="BG313" s="184">
        <f t="shared" si="46"/>
        <v>0</v>
      </c>
      <c r="BH313" s="184">
        <f t="shared" si="47"/>
        <v>0</v>
      </c>
      <c r="BI313" s="184">
        <f t="shared" si="48"/>
        <v>0</v>
      </c>
      <c r="BJ313" s="15" t="s">
        <v>81</v>
      </c>
      <c r="BK313" s="184">
        <f t="shared" si="49"/>
        <v>0</v>
      </c>
      <c r="BL313" s="15" t="s">
        <v>274</v>
      </c>
      <c r="BM313" s="183" t="s">
        <v>607</v>
      </c>
    </row>
    <row r="314" spans="1:65" s="2" customFormat="1" ht="16.5" customHeight="1">
      <c r="A314" s="32"/>
      <c r="B314" s="33"/>
      <c r="C314" s="172" t="s">
        <v>608</v>
      </c>
      <c r="D314" s="172" t="s">
        <v>131</v>
      </c>
      <c r="E314" s="173" t="s">
        <v>609</v>
      </c>
      <c r="F314" s="174" t="s">
        <v>610</v>
      </c>
      <c r="G314" s="175" t="s">
        <v>602</v>
      </c>
      <c r="H314" s="176">
        <v>6</v>
      </c>
      <c r="I314" s="177"/>
      <c r="J314" s="178">
        <f t="shared" si="40"/>
        <v>0</v>
      </c>
      <c r="K314" s="174" t="s">
        <v>1</v>
      </c>
      <c r="L314" s="37"/>
      <c r="M314" s="179" t="s">
        <v>1</v>
      </c>
      <c r="N314" s="180" t="s">
        <v>38</v>
      </c>
      <c r="O314" s="69"/>
      <c r="P314" s="181">
        <f t="shared" si="41"/>
        <v>0</v>
      </c>
      <c r="Q314" s="181">
        <v>0</v>
      </c>
      <c r="R314" s="181">
        <f t="shared" si="42"/>
        <v>0</v>
      </c>
      <c r="S314" s="181">
        <v>0</v>
      </c>
      <c r="T314" s="182">
        <f t="shared" si="4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83" t="s">
        <v>274</v>
      </c>
      <c r="AT314" s="183" t="s">
        <v>131</v>
      </c>
      <c r="AU314" s="183" t="s">
        <v>81</v>
      </c>
      <c r="AY314" s="15" t="s">
        <v>130</v>
      </c>
      <c r="BE314" s="184">
        <f t="shared" si="44"/>
        <v>0</v>
      </c>
      <c r="BF314" s="184">
        <f t="shared" si="45"/>
        <v>0</v>
      </c>
      <c r="BG314" s="184">
        <f t="shared" si="46"/>
        <v>0</v>
      </c>
      <c r="BH314" s="184">
        <f t="shared" si="47"/>
        <v>0</v>
      </c>
      <c r="BI314" s="184">
        <f t="shared" si="48"/>
        <v>0</v>
      </c>
      <c r="BJ314" s="15" t="s">
        <v>81</v>
      </c>
      <c r="BK314" s="184">
        <f t="shared" si="49"/>
        <v>0</v>
      </c>
      <c r="BL314" s="15" t="s">
        <v>274</v>
      </c>
      <c r="BM314" s="183" t="s">
        <v>611</v>
      </c>
    </row>
    <row r="315" spans="1:65" s="2" customFormat="1" ht="16.5" customHeight="1">
      <c r="A315" s="32"/>
      <c r="B315" s="33"/>
      <c r="C315" s="172" t="s">
        <v>612</v>
      </c>
      <c r="D315" s="172" t="s">
        <v>131</v>
      </c>
      <c r="E315" s="173" t="s">
        <v>613</v>
      </c>
      <c r="F315" s="174" t="s">
        <v>614</v>
      </c>
      <c r="G315" s="175" t="s">
        <v>602</v>
      </c>
      <c r="H315" s="176">
        <v>4</v>
      </c>
      <c r="I315" s="177"/>
      <c r="J315" s="178">
        <f t="shared" si="40"/>
        <v>0</v>
      </c>
      <c r="K315" s="174" t="s">
        <v>1</v>
      </c>
      <c r="L315" s="37"/>
      <c r="M315" s="179" t="s">
        <v>1</v>
      </c>
      <c r="N315" s="180" t="s">
        <v>38</v>
      </c>
      <c r="O315" s="69"/>
      <c r="P315" s="181">
        <f t="shared" si="41"/>
        <v>0</v>
      </c>
      <c r="Q315" s="181">
        <v>0</v>
      </c>
      <c r="R315" s="181">
        <f t="shared" si="42"/>
        <v>0</v>
      </c>
      <c r="S315" s="181">
        <v>0</v>
      </c>
      <c r="T315" s="182">
        <f t="shared" si="4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83" t="s">
        <v>274</v>
      </c>
      <c r="AT315" s="183" t="s">
        <v>131</v>
      </c>
      <c r="AU315" s="183" t="s">
        <v>81</v>
      </c>
      <c r="AY315" s="15" t="s">
        <v>130</v>
      </c>
      <c r="BE315" s="184">
        <f t="shared" si="44"/>
        <v>0</v>
      </c>
      <c r="BF315" s="184">
        <f t="shared" si="45"/>
        <v>0</v>
      </c>
      <c r="BG315" s="184">
        <f t="shared" si="46"/>
        <v>0</v>
      </c>
      <c r="BH315" s="184">
        <f t="shared" si="47"/>
        <v>0</v>
      </c>
      <c r="BI315" s="184">
        <f t="shared" si="48"/>
        <v>0</v>
      </c>
      <c r="BJ315" s="15" t="s">
        <v>81</v>
      </c>
      <c r="BK315" s="184">
        <f t="shared" si="49"/>
        <v>0</v>
      </c>
      <c r="BL315" s="15" t="s">
        <v>274</v>
      </c>
      <c r="BM315" s="183" t="s">
        <v>615</v>
      </c>
    </row>
    <row r="316" spans="1:65" s="2" customFormat="1" ht="16.5" customHeight="1">
      <c r="A316" s="32"/>
      <c r="B316" s="33"/>
      <c r="C316" s="172" t="s">
        <v>387</v>
      </c>
      <c r="D316" s="172" t="s">
        <v>131</v>
      </c>
      <c r="E316" s="173" t="s">
        <v>616</v>
      </c>
      <c r="F316" s="174" t="s">
        <v>617</v>
      </c>
      <c r="G316" s="175" t="s">
        <v>602</v>
      </c>
      <c r="H316" s="176">
        <v>6</v>
      </c>
      <c r="I316" s="177"/>
      <c r="J316" s="178">
        <f t="shared" si="40"/>
        <v>0</v>
      </c>
      <c r="K316" s="174" t="s">
        <v>1</v>
      </c>
      <c r="L316" s="37"/>
      <c r="M316" s="179" t="s">
        <v>1</v>
      </c>
      <c r="N316" s="180" t="s">
        <v>38</v>
      </c>
      <c r="O316" s="69"/>
      <c r="P316" s="181">
        <f t="shared" si="41"/>
        <v>0</v>
      </c>
      <c r="Q316" s="181">
        <v>0</v>
      </c>
      <c r="R316" s="181">
        <f t="shared" si="42"/>
        <v>0</v>
      </c>
      <c r="S316" s="181">
        <v>0</v>
      </c>
      <c r="T316" s="182">
        <f t="shared" si="4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83" t="s">
        <v>274</v>
      </c>
      <c r="AT316" s="183" t="s">
        <v>131</v>
      </c>
      <c r="AU316" s="183" t="s">
        <v>81</v>
      </c>
      <c r="AY316" s="15" t="s">
        <v>130</v>
      </c>
      <c r="BE316" s="184">
        <f t="shared" si="44"/>
        <v>0</v>
      </c>
      <c r="BF316" s="184">
        <f t="shared" si="45"/>
        <v>0</v>
      </c>
      <c r="BG316" s="184">
        <f t="shared" si="46"/>
        <v>0</v>
      </c>
      <c r="BH316" s="184">
        <f t="shared" si="47"/>
        <v>0</v>
      </c>
      <c r="BI316" s="184">
        <f t="shared" si="48"/>
        <v>0</v>
      </c>
      <c r="BJ316" s="15" t="s">
        <v>81</v>
      </c>
      <c r="BK316" s="184">
        <f t="shared" si="49"/>
        <v>0</v>
      </c>
      <c r="BL316" s="15" t="s">
        <v>274</v>
      </c>
      <c r="BM316" s="183" t="s">
        <v>618</v>
      </c>
    </row>
    <row r="317" spans="1:65" s="2" customFormat="1" ht="16.5" customHeight="1">
      <c r="A317" s="32"/>
      <c r="B317" s="33"/>
      <c r="C317" s="172" t="s">
        <v>619</v>
      </c>
      <c r="D317" s="172" t="s">
        <v>131</v>
      </c>
      <c r="E317" s="173" t="s">
        <v>620</v>
      </c>
      <c r="F317" s="174" t="s">
        <v>621</v>
      </c>
      <c r="G317" s="175" t="s">
        <v>602</v>
      </c>
      <c r="H317" s="176">
        <v>22</v>
      </c>
      <c r="I317" s="177"/>
      <c r="J317" s="178">
        <f t="shared" si="40"/>
        <v>0</v>
      </c>
      <c r="K317" s="174" t="s">
        <v>1</v>
      </c>
      <c r="L317" s="37"/>
      <c r="M317" s="179" t="s">
        <v>1</v>
      </c>
      <c r="N317" s="180" t="s">
        <v>38</v>
      </c>
      <c r="O317" s="69"/>
      <c r="P317" s="181">
        <f t="shared" si="41"/>
        <v>0</v>
      </c>
      <c r="Q317" s="181">
        <v>0</v>
      </c>
      <c r="R317" s="181">
        <f t="shared" si="42"/>
        <v>0</v>
      </c>
      <c r="S317" s="181">
        <v>0</v>
      </c>
      <c r="T317" s="182">
        <f t="shared" si="43"/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83" t="s">
        <v>274</v>
      </c>
      <c r="AT317" s="183" t="s">
        <v>131</v>
      </c>
      <c r="AU317" s="183" t="s">
        <v>81</v>
      </c>
      <c r="AY317" s="15" t="s">
        <v>130</v>
      </c>
      <c r="BE317" s="184">
        <f t="shared" si="44"/>
        <v>0</v>
      </c>
      <c r="BF317" s="184">
        <f t="shared" si="45"/>
        <v>0</v>
      </c>
      <c r="BG317" s="184">
        <f t="shared" si="46"/>
        <v>0</v>
      </c>
      <c r="BH317" s="184">
        <f t="shared" si="47"/>
        <v>0</v>
      </c>
      <c r="BI317" s="184">
        <f t="shared" si="48"/>
        <v>0</v>
      </c>
      <c r="BJ317" s="15" t="s">
        <v>81</v>
      </c>
      <c r="BK317" s="184">
        <f t="shared" si="49"/>
        <v>0</v>
      </c>
      <c r="BL317" s="15" t="s">
        <v>274</v>
      </c>
      <c r="BM317" s="183" t="s">
        <v>622</v>
      </c>
    </row>
    <row r="318" spans="1:65" s="2" customFormat="1" ht="16.5" customHeight="1">
      <c r="A318" s="32"/>
      <c r="B318" s="33"/>
      <c r="C318" s="172" t="s">
        <v>390</v>
      </c>
      <c r="D318" s="172" t="s">
        <v>131</v>
      </c>
      <c r="E318" s="173" t="s">
        <v>623</v>
      </c>
      <c r="F318" s="174" t="s">
        <v>624</v>
      </c>
      <c r="G318" s="175" t="s">
        <v>602</v>
      </c>
      <c r="H318" s="176">
        <v>6</v>
      </c>
      <c r="I318" s="177"/>
      <c r="J318" s="178">
        <f t="shared" si="40"/>
        <v>0</v>
      </c>
      <c r="K318" s="174" t="s">
        <v>1</v>
      </c>
      <c r="L318" s="37"/>
      <c r="M318" s="179" t="s">
        <v>1</v>
      </c>
      <c r="N318" s="180" t="s">
        <v>38</v>
      </c>
      <c r="O318" s="69"/>
      <c r="P318" s="181">
        <f t="shared" si="41"/>
        <v>0</v>
      </c>
      <c r="Q318" s="181">
        <v>0</v>
      </c>
      <c r="R318" s="181">
        <f t="shared" si="42"/>
        <v>0</v>
      </c>
      <c r="S318" s="181">
        <v>0</v>
      </c>
      <c r="T318" s="182">
        <f t="shared" si="4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83" t="s">
        <v>274</v>
      </c>
      <c r="AT318" s="183" t="s">
        <v>131</v>
      </c>
      <c r="AU318" s="183" t="s">
        <v>81</v>
      </c>
      <c r="AY318" s="15" t="s">
        <v>130</v>
      </c>
      <c r="BE318" s="184">
        <f t="shared" si="44"/>
        <v>0</v>
      </c>
      <c r="BF318" s="184">
        <f t="shared" si="45"/>
        <v>0</v>
      </c>
      <c r="BG318" s="184">
        <f t="shared" si="46"/>
        <v>0</v>
      </c>
      <c r="BH318" s="184">
        <f t="shared" si="47"/>
        <v>0</v>
      </c>
      <c r="BI318" s="184">
        <f t="shared" si="48"/>
        <v>0</v>
      </c>
      <c r="BJ318" s="15" t="s">
        <v>81</v>
      </c>
      <c r="BK318" s="184">
        <f t="shared" si="49"/>
        <v>0</v>
      </c>
      <c r="BL318" s="15" t="s">
        <v>274</v>
      </c>
      <c r="BM318" s="183" t="s">
        <v>625</v>
      </c>
    </row>
    <row r="319" spans="1:65" s="2" customFormat="1" ht="16.5" customHeight="1">
      <c r="A319" s="32"/>
      <c r="B319" s="33"/>
      <c r="C319" s="172" t="s">
        <v>626</v>
      </c>
      <c r="D319" s="172" t="s">
        <v>131</v>
      </c>
      <c r="E319" s="173" t="s">
        <v>627</v>
      </c>
      <c r="F319" s="174" t="s">
        <v>628</v>
      </c>
      <c r="G319" s="175" t="s">
        <v>602</v>
      </c>
      <c r="H319" s="176">
        <v>8</v>
      </c>
      <c r="I319" s="177"/>
      <c r="J319" s="178">
        <f t="shared" si="40"/>
        <v>0</v>
      </c>
      <c r="K319" s="174" t="s">
        <v>1</v>
      </c>
      <c r="L319" s="37"/>
      <c r="M319" s="179" t="s">
        <v>1</v>
      </c>
      <c r="N319" s="180" t="s">
        <v>38</v>
      </c>
      <c r="O319" s="69"/>
      <c r="P319" s="181">
        <f t="shared" si="41"/>
        <v>0</v>
      </c>
      <c r="Q319" s="181">
        <v>0</v>
      </c>
      <c r="R319" s="181">
        <f t="shared" si="42"/>
        <v>0</v>
      </c>
      <c r="S319" s="181">
        <v>0</v>
      </c>
      <c r="T319" s="182">
        <f t="shared" si="4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83" t="s">
        <v>274</v>
      </c>
      <c r="AT319" s="183" t="s">
        <v>131</v>
      </c>
      <c r="AU319" s="183" t="s">
        <v>81</v>
      </c>
      <c r="AY319" s="15" t="s">
        <v>130</v>
      </c>
      <c r="BE319" s="184">
        <f t="shared" si="44"/>
        <v>0</v>
      </c>
      <c r="BF319" s="184">
        <f t="shared" si="45"/>
        <v>0</v>
      </c>
      <c r="BG319" s="184">
        <f t="shared" si="46"/>
        <v>0</v>
      </c>
      <c r="BH319" s="184">
        <f t="shared" si="47"/>
        <v>0</v>
      </c>
      <c r="BI319" s="184">
        <f t="shared" si="48"/>
        <v>0</v>
      </c>
      <c r="BJ319" s="15" t="s">
        <v>81</v>
      </c>
      <c r="BK319" s="184">
        <f t="shared" si="49"/>
        <v>0</v>
      </c>
      <c r="BL319" s="15" t="s">
        <v>274</v>
      </c>
      <c r="BM319" s="183" t="s">
        <v>629</v>
      </c>
    </row>
    <row r="320" spans="1:65" s="2" customFormat="1" ht="16.5" customHeight="1">
      <c r="A320" s="32"/>
      <c r="B320" s="33"/>
      <c r="C320" s="172" t="s">
        <v>395</v>
      </c>
      <c r="D320" s="172" t="s">
        <v>131</v>
      </c>
      <c r="E320" s="173" t="s">
        <v>630</v>
      </c>
      <c r="F320" s="174" t="s">
        <v>631</v>
      </c>
      <c r="G320" s="175" t="s">
        <v>602</v>
      </c>
      <c r="H320" s="176">
        <v>24</v>
      </c>
      <c r="I320" s="177"/>
      <c r="J320" s="178">
        <f t="shared" si="40"/>
        <v>0</v>
      </c>
      <c r="K320" s="174" t="s">
        <v>1</v>
      </c>
      <c r="L320" s="37"/>
      <c r="M320" s="179" t="s">
        <v>1</v>
      </c>
      <c r="N320" s="180" t="s">
        <v>38</v>
      </c>
      <c r="O320" s="69"/>
      <c r="P320" s="181">
        <f t="shared" si="41"/>
        <v>0</v>
      </c>
      <c r="Q320" s="181">
        <v>0</v>
      </c>
      <c r="R320" s="181">
        <f t="shared" si="42"/>
        <v>0</v>
      </c>
      <c r="S320" s="181">
        <v>0</v>
      </c>
      <c r="T320" s="182">
        <f t="shared" si="4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83" t="s">
        <v>274</v>
      </c>
      <c r="AT320" s="183" t="s">
        <v>131</v>
      </c>
      <c r="AU320" s="183" t="s">
        <v>81</v>
      </c>
      <c r="AY320" s="15" t="s">
        <v>130</v>
      </c>
      <c r="BE320" s="184">
        <f t="shared" si="44"/>
        <v>0</v>
      </c>
      <c r="BF320" s="184">
        <f t="shared" si="45"/>
        <v>0</v>
      </c>
      <c r="BG320" s="184">
        <f t="shared" si="46"/>
        <v>0</v>
      </c>
      <c r="BH320" s="184">
        <f t="shared" si="47"/>
        <v>0</v>
      </c>
      <c r="BI320" s="184">
        <f t="shared" si="48"/>
        <v>0</v>
      </c>
      <c r="BJ320" s="15" t="s">
        <v>81</v>
      </c>
      <c r="BK320" s="184">
        <f t="shared" si="49"/>
        <v>0</v>
      </c>
      <c r="BL320" s="15" t="s">
        <v>274</v>
      </c>
      <c r="BM320" s="183" t="s">
        <v>632</v>
      </c>
    </row>
    <row r="321" spans="1:65" s="2" customFormat="1" ht="16.5" customHeight="1">
      <c r="A321" s="32"/>
      <c r="B321" s="33"/>
      <c r="C321" s="172" t="s">
        <v>633</v>
      </c>
      <c r="D321" s="172" t="s">
        <v>131</v>
      </c>
      <c r="E321" s="173" t="s">
        <v>634</v>
      </c>
      <c r="F321" s="174" t="s">
        <v>635</v>
      </c>
      <c r="G321" s="175" t="s">
        <v>602</v>
      </c>
      <c r="H321" s="176">
        <v>4</v>
      </c>
      <c r="I321" s="177"/>
      <c r="J321" s="178">
        <f t="shared" si="40"/>
        <v>0</v>
      </c>
      <c r="K321" s="174" t="s">
        <v>1</v>
      </c>
      <c r="L321" s="37"/>
      <c r="M321" s="179" t="s">
        <v>1</v>
      </c>
      <c r="N321" s="180" t="s">
        <v>38</v>
      </c>
      <c r="O321" s="69"/>
      <c r="P321" s="181">
        <f t="shared" si="41"/>
        <v>0</v>
      </c>
      <c r="Q321" s="181">
        <v>0</v>
      </c>
      <c r="R321" s="181">
        <f t="shared" si="42"/>
        <v>0</v>
      </c>
      <c r="S321" s="181">
        <v>0</v>
      </c>
      <c r="T321" s="182">
        <f t="shared" si="4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83" t="s">
        <v>274</v>
      </c>
      <c r="AT321" s="183" t="s">
        <v>131</v>
      </c>
      <c r="AU321" s="183" t="s">
        <v>81</v>
      </c>
      <c r="AY321" s="15" t="s">
        <v>130</v>
      </c>
      <c r="BE321" s="184">
        <f t="shared" si="44"/>
        <v>0</v>
      </c>
      <c r="BF321" s="184">
        <f t="shared" si="45"/>
        <v>0</v>
      </c>
      <c r="BG321" s="184">
        <f t="shared" si="46"/>
        <v>0</v>
      </c>
      <c r="BH321" s="184">
        <f t="shared" si="47"/>
        <v>0</v>
      </c>
      <c r="BI321" s="184">
        <f t="shared" si="48"/>
        <v>0</v>
      </c>
      <c r="BJ321" s="15" t="s">
        <v>81</v>
      </c>
      <c r="BK321" s="184">
        <f t="shared" si="49"/>
        <v>0</v>
      </c>
      <c r="BL321" s="15" t="s">
        <v>274</v>
      </c>
      <c r="BM321" s="183" t="s">
        <v>636</v>
      </c>
    </row>
    <row r="322" spans="1:65" s="2" customFormat="1" ht="16.5" customHeight="1">
      <c r="A322" s="32"/>
      <c r="B322" s="33"/>
      <c r="C322" s="172" t="s">
        <v>637</v>
      </c>
      <c r="D322" s="172" t="s">
        <v>131</v>
      </c>
      <c r="E322" s="173" t="s">
        <v>638</v>
      </c>
      <c r="F322" s="174" t="s">
        <v>639</v>
      </c>
      <c r="G322" s="175" t="s">
        <v>198</v>
      </c>
      <c r="H322" s="176">
        <v>1</v>
      </c>
      <c r="I322" s="177"/>
      <c r="J322" s="178">
        <f t="shared" si="40"/>
        <v>0</v>
      </c>
      <c r="K322" s="174" t="s">
        <v>1</v>
      </c>
      <c r="L322" s="37"/>
      <c r="M322" s="179" t="s">
        <v>1</v>
      </c>
      <c r="N322" s="180" t="s">
        <v>38</v>
      </c>
      <c r="O322" s="69"/>
      <c r="P322" s="181">
        <f t="shared" si="41"/>
        <v>0</v>
      </c>
      <c r="Q322" s="181">
        <v>0</v>
      </c>
      <c r="R322" s="181">
        <f t="shared" si="42"/>
        <v>0</v>
      </c>
      <c r="S322" s="181">
        <v>0</v>
      </c>
      <c r="T322" s="182">
        <f t="shared" si="4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83" t="s">
        <v>274</v>
      </c>
      <c r="AT322" s="183" t="s">
        <v>131</v>
      </c>
      <c r="AU322" s="183" t="s">
        <v>81</v>
      </c>
      <c r="AY322" s="15" t="s">
        <v>130</v>
      </c>
      <c r="BE322" s="184">
        <f t="shared" si="44"/>
        <v>0</v>
      </c>
      <c r="BF322" s="184">
        <f t="shared" si="45"/>
        <v>0</v>
      </c>
      <c r="BG322" s="184">
        <f t="shared" si="46"/>
        <v>0</v>
      </c>
      <c r="BH322" s="184">
        <f t="shared" si="47"/>
        <v>0</v>
      </c>
      <c r="BI322" s="184">
        <f t="shared" si="48"/>
        <v>0</v>
      </c>
      <c r="BJ322" s="15" t="s">
        <v>81</v>
      </c>
      <c r="BK322" s="184">
        <f t="shared" si="49"/>
        <v>0</v>
      </c>
      <c r="BL322" s="15" t="s">
        <v>274</v>
      </c>
      <c r="BM322" s="183" t="s">
        <v>640</v>
      </c>
    </row>
    <row r="323" spans="1:65" s="2" customFormat="1" ht="16.5" customHeight="1">
      <c r="A323" s="32"/>
      <c r="B323" s="33"/>
      <c r="C323" s="172" t="s">
        <v>641</v>
      </c>
      <c r="D323" s="172" t="s">
        <v>131</v>
      </c>
      <c r="E323" s="173" t="s">
        <v>642</v>
      </c>
      <c r="F323" s="174" t="s">
        <v>643</v>
      </c>
      <c r="G323" s="175" t="s">
        <v>198</v>
      </c>
      <c r="H323" s="176">
        <v>1</v>
      </c>
      <c r="I323" s="177"/>
      <c r="J323" s="178">
        <f t="shared" si="40"/>
        <v>0</v>
      </c>
      <c r="K323" s="174" t="s">
        <v>1</v>
      </c>
      <c r="L323" s="37"/>
      <c r="M323" s="179" t="s">
        <v>1</v>
      </c>
      <c r="N323" s="180" t="s">
        <v>38</v>
      </c>
      <c r="O323" s="69"/>
      <c r="P323" s="181">
        <f t="shared" si="41"/>
        <v>0</v>
      </c>
      <c r="Q323" s="181">
        <v>0</v>
      </c>
      <c r="R323" s="181">
        <f t="shared" si="42"/>
        <v>0</v>
      </c>
      <c r="S323" s="181">
        <v>0</v>
      </c>
      <c r="T323" s="182">
        <f t="shared" si="4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83" t="s">
        <v>274</v>
      </c>
      <c r="AT323" s="183" t="s">
        <v>131</v>
      </c>
      <c r="AU323" s="183" t="s">
        <v>81</v>
      </c>
      <c r="AY323" s="15" t="s">
        <v>130</v>
      </c>
      <c r="BE323" s="184">
        <f t="shared" si="44"/>
        <v>0</v>
      </c>
      <c r="BF323" s="184">
        <f t="shared" si="45"/>
        <v>0</v>
      </c>
      <c r="BG323" s="184">
        <f t="shared" si="46"/>
        <v>0</v>
      </c>
      <c r="BH323" s="184">
        <f t="shared" si="47"/>
        <v>0</v>
      </c>
      <c r="BI323" s="184">
        <f t="shared" si="48"/>
        <v>0</v>
      </c>
      <c r="BJ323" s="15" t="s">
        <v>81</v>
      </c>
      <c r="BK323" s="184">
        <f t="shared" si="49"/>
        <v>0</v>
      </c>
      <c r="BL323" s="15" t="s">
        <v>274</v>
      </c>
      <c r="BM323" s="183" t="s">
        <v>644</v>
      </c>
    </row>
    <row r="324" spans="1:65" s="2" customFormat="1" ht="16.5" customHeight="1">
      <c r="A324" s="32"/>
      <c r="B324" s="33"/>
      <c r="C324" s="172" t="s">
        <v>402</v>
      </c>
      <c r="D324" s="172" t="s">
        <v>131</v>
      </c>
      <c r="E324" s="173" t="s">
        <v>645</v>
      </c>
      <c r="F324" s="174" t="s">
        <v>646</v>
      </c>
      <c r="G324" s="175" t="s">
        <v>257</v>
      </c>
      <c r="H324" s="208"/>
      <c r="I324" s="177"/>
      <c r="J324" s="178">
        <f t="shared" si="40"/>
        <v>0</v>
      </c>
      <c r="K324" s="174" t="s">
        <v>1</v>
      </c>
      <c r="L324" s="37"/>
      <c r="M324" s="179" t="s">
        <v>1</v>
      </c>
      <c r="N324" s="180" t="s">
        <v>38</v>
      </c>
      <c r="O324" s="69"/>
      <c r="P324" s="181">
        <f t="shared" si="41"/>
        <v>0</v>
      </c>
      <c r="Q324" s="181">
        <v>0</v>
      </c>
      <c r="R324" s="181">
        <f t="shared" si="42"/>
        <v>0</v>
      </c>
      <c r="S324" s="181">
        <v>0</v>
      </c>
      <c r="T324" s="182">
        <f t="shared" si="4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83" t="s">
        <v>274</v>
      </c>
      <c r="AT324" s="183" t="s">
        <v>131</v>
      </c>
      <c r="AU324" s="183" t="s">
        <v>81</v>
      </c>
      <c r="AY324" s="15" t="s">
        <v>130</v>
      </c>
      <c r="BE324" s="184">
        <f t="shared" si="44"/>
        <v>0</v>
      </c>
      <c r="BF324" s="184">
        <f t="shared" si="45"/>
        <v>0</v>
      </c>
      <c r="BG324" s="184">
        <f t="shared" si="46"/>
        <v>0</v>
      </c>
      <c r="BH324" s="184">
        <f t="shared" si="47"/>
        <v>0</v>
      </c>
      <c r="BI324" s="184">
        <f t="shared" si="48"/>
        <v>0</v>
      </c>
      <c r="BJ324" s="15" t="s">
        <v>81</v>
      </c>
      <c r="BK324" s="184">
        <f t="shared" si="49"/>
        <v>0</v>
      </c>
      <c r="BL324" s="15" t="s">
        <v>274</v>
      </c>
      <c r="BM324" s="183" t="s">
        <v>647</v>
      </c>
    </row>
    <row r="325" spans="1:65" s="12" customFormat="1" ht="11.25">
      <c r="B325" s="185"/>
      <c r="C325" s="186"/>
      <c r="D325" s="187" t="s">
        <v>137</v>
      </c>
      <c r="E325" s="186"/>
      <c r="F325" s="189" t="s">
        <v>648</v>
      </c>
      <c r="G325" s="186"/>
      <c r="H325" s="190">
        <v>6727.0770000000002</v>
      </c>
      <c r="I325" s="191"/>
      <c r="J325" s="186"/>
      <c r="K325" s="186"/>
      <c r="L325" s="192"/>
      <c r="M325" s="193"/>
      <c r="N325" s="194"/>
      <c r="O325" s="194"/>
      <c r="P325" s="194"/>
      <c r="Q325" s="194"/>
      <c r="R325" s="194"/>
      <c r="S325" s="194"/>
      <c r="T325" s="195"/>
      <c r="AT325" s="196" t="s">
        <v>137</v>
      </c>
      <c r="AU325" s="196" t="s">
        <v>81</v>
      </c>
      <c r="AV325" s="12" t="s">
        <v>83</v>
      </c>
      <c r="AW325" s="12" t="s">
        <v>4</v>
      </c>
      <c r="AX325" s="12" t="s">
        <v>81</v>
      </c>
      <c r="AY325" s="196" t="s">
        <v>130</v>
      </c>
    </row>
    <row r="326" spans="1:65" s="2" customFormat="1" ht="16.5" customHeight="1">
      <c r="A326" s="32"/>
      <c r="B326" s="33"/>
      <c r="C326" s="172" t="s">
        <v>649</v>
      </c>
      <c r="D326" s="172" t="s">
        <v>131</v>
      </c>
      <c r="E326" s="173" t="s">
        <v>650</v>
      </c>
      <c r="F326" s="174" t="s">
        <v>651</v>
      </c>
      <c r="G326" s="175" t="s">
        <v>182</v>
      </c>
      <c r="H326" s="176">
        <v>120</v>
      </c>
      <c r="I326" s="177"/>
      <c r="J326" s="178">
        <f t="shared" ref="J326:J331" si="50">ROUND(I326*H326,2)</f>
        <v>0</v>
      </c>
      <c r="K326" s="174" t="s">
        <v>1</v>
      </c>
      <c r="L326" s="37"/>
      <c r="M326" s="179" t="s">
        <v>1</v>
      </c>
      <c r="N326" s="180" t="s">
        <v>38</v>
      </c>
      <c r="O326" s="69"/>
      <c r="P326" s="181">
        <f t="shared" ref="P326:P331" si="51">O326*H326</f>
        <v>0</v>
      </c>
      <c r="Q326" s="181">
        <v>0</v>
      </c>
      <c r="R326" s="181">
        <f t="shared" ref="R326:R331" si="52">Q326*H326</f>
        <v>0</v>
      </c>
      <c r="S326" s="181">
        <v>0</v>
      </c>
      <c r="T326" s="182">
        <f t="shared" ref="T326:T331" si="53"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83" t="s">
        <v>274</v>
      </c>
      <c r="AT326" s="183" t="s">
        <v>131</v>
      </c>
      <c r="AU326" s="183" t="s">
        <v>81</v>
      </c>
      <c r="AY326" s="15" t="s">
        <v>130</v>
      </c>
      <c r="BE326" s="184">
        <f t="shared" ref="BE326:BE331" si="54">IF(N326="základní",J326,0)</f>
        <v>0</v>
      </c>
      <c r="BF326" s="184">
        <f t="shared" ref="BF326:BF331" si="55">IF(N326="snížená",J326,0)</f>
        <v>0</v>
      </c>
      <c r="BG326" s="184">
        <f t="shared" ref="BG326:BG331" si="56">IF(N326="zákl. přenesená",J326,0)</f>
        <v>0</v>
      </c>
      <c r="BH326" s="184">
        <f t="shared" ref="BH326:BH331" si="57">IF(N326="sníž. přenesená",J326,0)</f>
        <v>0</v>
      </c>
      <c r="BI326" s="184">
        <f t="shared" ref="BI326:BI331" si="58">IF(N326="nulová",J326,0)</f>
        <v>0</v>
      </c>
      <c r="BJ326" s="15" t="s">
        <v>81</v>
      </c>
      <c r="BK326" s="184">
        <f t="shared" ref="BK326:BK331" si="59">ROUND(I326*H326,2)</f>
        <v>0</v>
      </c>
      <c r="BL326" s="15" t="s">
        <v>274</v>
      </c>
      <c r="BM326" s="183" t="s">
        <v>652</v>
      </c>
    </row>
    <row r="327" spans="1:65" s="2" customFormat="1" ht="16.5" customHeight="1">
      <c r="A327" s="32"/>
      <c r="B327" s="33"/>
      <c r="C327" s="172" t="s">
        <v>653</v>
      </c>
      <c r="D327" s="172" t="s">
        <v>131</v>
      </c>
      <c r="E327" s="173" t="s">
        <v>654</v>
      </c>
      <c r="F327" s="174" t="s">
        <v>655</v>
      </c>
      <c r="G327" s="175" t="s">
        <v>537</v>
      </c>
      <c r="H327" s="176">
        <v>28</v>
      </c>
      <c r="I327" s="177"/>
      <c r="J327" s="178">
        <f t="shared" si="50"/>
        <v>0</v>
      </c>
      <c r="K327" s="174" t="s">
        <v>1</v>
      </c>
      <c r="L327" s="37"/>
      <c r="M327" s="179" t="s">
        <v>1</v>
      </c>
      <c r="N327" s="180" t="s">
        <v>38</v>
      </c>
      <c r="O327" s="69"/>
      <c r="P327" s="181">
        <f t="shared" si="51"/>
        <v>0</v>
      </c>
      <c r="Q327" s="181">
        <v>0</v>
      </c>
      <c r="R327" s="181">
        <f t="shared" si="52"/>
        <v>0</v>
      </c>
      <c r="S327" s="181">
        <v>0</v>
      </c>
      <c r="T327" s="182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83" t="s">
        <v>274</v>
      </c>
      <c r="AT327" s="183" t="s">
        <v>131</v>
      </c>
      <c r="AU327" s="183" t="s">
        <v>81</v>
      </c>
      <c r="AY327" s="15" t="s">
        <v>130</v>
      </c>
      <c r="BE327" s="184">
        <f t="shared" si="54"/>
        <v>0</v>
      </c>
      <c r="BF327" s="184">
        <f t="shared" si="55"/>
        <v>0</v>
      </c>
      <c r="BG327" s="184">
        <f t="shared" si="56"/>
        <v>0</v>
      </c>
      <c r="BH327" s="184">
        <f t="shared" si="57"/>
        <v>0</v>
      </c>
      <c r="BI327" s="184">
        <f t="shared" si="58"/>
        <v>0</v>
      </c>
      <c r="BJ327" s="15" t="s">
        <v>81</v>
      </c>
      <c r="BK327" s="184">
        <f t="shared" si="59"/>
        <v>0</v>
      </c>
      <c r="BL327" s="15" t="s">
        <v>274</v>
      </c>
      <c r="BM327" s="183" t="s">
        <v>656</v>
      </c>
    </row>
    <row r="328" spans="1:65" s="2" customFormat="1" ht="16.5" customHeight="1">
      <c r="A328" s="32"/>
      <c r="B328" s="33"/>
      <c r="C328" s="172" t="s">
        <v>657</v>
      </c>
      <c r="D328" s="172" t="s">
        <v>131</v>
      </c>
      <c r="E328" s="173" t="s">
        <v>658</v>
      </c>
      <c r="F328" s="174" t="s">
        <v>659</v>
      </c>
      <c r="G328" s="175" t="s">
        <v>537</v>
      </c>
      <c r="H328" s="176">
        <v>6</v>
      </c>
      <c r="I328" s="177"/>
      <c r="J328" s="178">
        <f t="shared" si="50"/>
        <v>0</v>
      </c>
      <c r="K328" s="174" t="s">
        <v>1</v>
      </c>
      <c r="L328" s="37"/>
      <c r="M328" s="179" t="s">
        <v>1</v>
      </c>
      <c r="N328" s="180" t="s">
        <v>38</v>
      </c>
      <c r="O328" s="69"/>
      <c r="P328" s="181">
        <f t="shared" si="51"/>
        <v>0</v>
      </c>
      <c r="Q328" s="181">
        <v>0</v>
      </c>
      <c r="R328" s="181">
        <f t="shared" si="52"/>
        <v>0</v>
      </c>
      <c r="S328" s="181">
        <v>0</v>
      </c>
      <c r="T328" s="182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83" t="s">
        <v>274</v>
      </c>
      <c r="AT328" s="183" t="s">
        <v>131</v>
      </c>
      <c r="AU328" s="183" t="s">
        <v>81</v>
      </c>
      <c r="AY328" s="15" t="s">
        <v>130</v>
      </c>
      <c r="BE328" s="184">
        <f t="shared" si="54"/>
        <v>0</v>
      </c>
      <c r="BF328" s="184">
        <f t="shared" si="55"/>
        <v>0</v>
      </c>
      <c r="BG328" s="184">
        <f t="shared" si="56"/>
        <v>0</v>
      </c>
      <c r="BH328" s="184">
        <f t="shared" si="57"/>
        <v>0</v>
      </c>
      <c r="BI328" s="184">
        <f t="shared" si="58"/>
        <v>0</v>
      </c>
      <c r="BJ328" s="15" t="s">
        <v>81</v>
      </c>
      <c r="BK328" s="184">
        <f t="shared" si="59"/>
        <v>0</v>
      </c>
      <c r="BL328" s="15" t="s">
        <v>274</v>
      </c>
      <c r="BM328" s="183" t="s">
        <v>660</v>
      </c>
    </row>
    <row r="329" spans="1:65" s="2" customFormat="1" ht="16.5" customHeight="1">
      <c r="A329" s="32"/>
      <c r="B329" s="33"/>
      <c r="C329" s="172" t="s">
        <v>409</v>
      </c>
      <c r="D329" s="172" t="s">
        <v>131</v>
      </c>
      <c r="E329" s="173" t="s">
        <v>661</v>
      </c>
      <c r="F329" s="174" t="s">
        <v>662</v>
      </c>
      <c r="G329" s="175" t="s">
        <v>182</v>
      </c>
      <c r="H329" s="176">
        <v>36</v>
      </c>
      <c r="I329" s="177"/>
      <c r="J329" s="178">
        <f t="shared" si="50"/>
        <v>0</v>
      </c>
      <c r="K329" s="174" t="s">
        <v>1</v>
      </c>
      <c r="L329" s="37"/>
      <c r="M329" s="179" t="s">
        <v>1</v>
      </c>
      <c r="N329" s="180" t="s">
        <v>38</v>
      </c>
      <c r="O329" s="69"/>
      <c r="P329" s="181">
        <f t="shared" si="51"/>
        <v>0</v>
      </c>
      <c r="Q329" s="181">
        <v>0</v>
      </c>
      <c r="R329" s="181">
        <f t="shared" si="52"/>
        <v>0</v>
      </c>
      <c r="S329" s="181">
        <v>0</v>
      </c>
      <c r="T329" s="182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83" t="s">
        <v>274</v>
      </c>
      <c r="AT329" s="183" t="s">
        <v>131</v>
      </c>
      <c r="AU329" s="183" t="s">
        <v>81</v>
      </c>
      <c r="AY329" s="15" t="s">
        <v>130</v>
      </c>
      <c r="BE329" s="184">
        <f t="shared" si="54"/>
        <v>0</v>
      </c>
      <c r="BF329" s="184">
        <f t="shared" si="55"/>
        <v>0</v>
      </c>
      <c r="BG329" s="184">
        <f t="shared" si="56"/>
        <v>0</v>
      </c>
      <c r="BH329" s="184">
        <f t="shared" si="57"/>
        <v>0</v>
      </c>
      <c r="BI329" s="184">
        <f t="shared" si="58"/>
        <v>0</v>
      </c>
      <c r="BJ329" s="15" t="s">
        <v>81</v>
      </c>
      <c r="BK329" s="184">
        <f t="shared" si="59"/>
        <v>0</v>
      </c>
      <c r="BL329" s="15" t="s">
        <v>274</v>
      </c>
      <c r="BM329" s="183" t="s">
        <v>663</v>
      </c>
    </row>
    <row r="330" spans="1:65" s="2" customFormat="1" ht="16.5" customHeight="1">
      <c r="A330" s="32"/>
      <c r="B330" s="33"/>
      <c r="C330" s="172" t="s">
        <v>664</v>
      </c>
      <c r="D330" s="172" t="s">
        <v>131</v>
      </c>
      <c r="E330" s="173" t="s">
        <v>665</v>
      </c>
      <c r="F330" s="174" t="s">
        <v>666</v>
      </c>
      <c r="G330" s="175" t="s">
        <v>182</v>
      </c>
      <c r="H330" s="176">
        <v>0.5</v>
      </c>
      <c r="I330" s="177"/>
      <c r="J330" s="178">
        <f t="shared" si="50"/>
        <v>0</v>
      </c>
      <c r="K330" s="174" t="s">
        <v>1</v>
      </c>
      <c r="L330" s="37"/>
      <c r="M330" s="179" t="s">
        <v>1</v>
      </c>
      <c r="N330" s="180" t="s">
        <v>38</v>
      </c>
      <c r="O330" s="69"/>
      <c r="P330" s="181">
        <f t="shared" si="51"/>
        <v>0</v>
      </c>
      <c r="Q330" s="181">
        <v>0</v>
      </c>
      <c r="R330" s="181">
        <f t="shared" si="52"/>
        <v>0</v>
      </c>
      <c r="S330" s="181">
        <v>0</v>
      </c>
      <c r="T330" s="182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83" t="s">
        <v>274</v>
      </c>
      <c r="AT330" s="183" t="s">
        <v>131</v>
      </c>
      <c r="AU330" s="183" t="s">
        <v>81</v>
      </c>
      <c r="AY330" s="15" t="s">
        <v>130</v>
      </c>
      <c r="BE330" s="184">
        <f t="shared" si="54"/>
        <v>0</v>
      </c>
      <c r="BF330" s="184">
        <f t="shared" si="55"/>
        <v>0</v>
      </c>
      <c r="BG330" s="184">
        <f t="shared" si="56"/>
        <v>0</v>
      </c>
      <c r="BH330" s="184">
        <f t="shared" si="57"/>
        <v>0</v>
      </c>
      <c r="BI330" s="184">
        <f t="shared" si="58"/>
        <v>0</v>
      </c>
      <c r="BJ330" s="15" t="s">
        <v>81</v>
      </c>
      <c r="BK330" s="184">
        <f t="shared" si="59"/>
        <v>0</v>
      </c>
      <c r="BL330" s="15" t="s">
        <v>274</v>
      </c>
      <c r="BM330" s="183" t="s">
        <v>667</v>
      </c>
    </row>
    <row r="331" spans="1:65" s="2" customFormat="1" ht="16.5" customHeight="1">
      <c r="A331" s="32"/>
      <c r="B331" s="33"/>
      <c r="C331" s="172" t="s">
        <v>668</v>
      </c>
      <c r="D331" s="172" t="s">
        <v>131</v>
      </c>
      <c r="E331" s="173" t="s">
        <v>669</v>
      </c>
      <c r="F331" s="174" t="s">
        <v>670</v>
      </c>
      <c r="G331" s="175" t="s">
        <v>182</v>
      </c>
      <c r="H331" s="176">
        <v>12</v>
      </c>
      <c r="I331" s="177"/>
      <c r="J331" s="178">
        <f t="shared" si="50"/>
        <v>0</v>
      </c>
      <c r="K331" s="174" t="s">
        <v>1</v>
      </c>
      <c r="L331" s="37"/>
      <c r="M331" s="179" t="s">
        <v>1</v>
      </c>
      <c r="N331" s="180" t="s">
        <v>38</v>
      </c>
      <c r="O331" s="69"/>
      <c r="P331" s="181">
        <f t="shared" si="51"/>
        <v>0</v>
      </c>
      <c r="Q331" s="181">
        <v>0</v>
      </c>
      <c r="R331" s="181">
        <f t="shared" si="52"/>
        <v>0</v>
      </c>
      <c r="S331" s="181">
        <v>0</v>
      </c>
      <c r="T331" s="182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83" t="s">
        <v>274</v>
      </c>
      <c r="AT331" s="183" t="s">
        <v>131</v>
      </c>
      <c r="AU331" s="183" t="s">
        <v>81</v>
      </c>
      <c r="AY331" s="15" t="s">
        <v>130</v>
      </c>
      <c r="BE331" s="184">
        <f t="shared" si="54"/>
        <v>0</v>
      </c>
      <c r="BF331" s="184">
        <f t="shared" si="55"/>
        <v>0</v>
      </c>
      <c r="BG331" s="184">
        <f t="shared" si="56"/>
        <v>0</v>
      </c>
      <c r="BH331" s="184">
        <f t="shared" si="57"/>
        <v>0</v>
      </c>
      <c r="BI331" s="184">
        <f t="shared" si="58"/>
        <v>0</v>
      </c>
      <c r="BJ331" s="15" t="s">
        <v>81</v>
      </c>
      <c r="BK331" s="184">
        <f t="shared" si="59"/>
        <v>0</v>
      </c>
      <c r="BL331" s="15" t="s">
        <v>274</v>
      </c>
      <c r="BM331" s="183" t="s">
        <v>671</v>
      </c>
    </row>
    <row r="332" spans="1:65" s="11" customFormat="1" ht="25.9" customHeight="1">
      <c r="B332" s="158"/>
      <c r="C332" s="159"/>
      <c r="D332" s="160" t="s">
        <v>72</v>
      </c>
      <c r="E332" s="161" t="s">
        <v>672</v>
      </c>
      <c r="F332" s="161" t="s">
        <v>229</v>
      </c>
      <c r="G332" s="159"/>
      <c r="H332" s="159"/>
      <c r="I332" s="162"/>
      <c r="J332" s="163">
        <f>BK332</f>
        <v>0</v>
      </c>
      <c r="K332" s="159"/>
      <c r="L332" s="164"/>
      <c r="M332" s="165"/>
      <c r="N332" s="166"/>
      <c r="O332" s="166"/>
      <c r="P332" s="167">
        <f>SUM(P333:P337)</f>
        <v>0</v>
      </c>
      <c r="Q332" s="166"/>
      <c r="R332" s="167">
        <f>SUM(R333:R337)</f>
        <v>0</v>
      </c>
      <c r="S332" s="166"/>
      <c r="T332" s="168">
        <f>SUM(T333:T337)</f>
        <v>0</v>
      </c>
      <c r="AR332" s="169" t="s">
        <v>81</v>
      </c>
      <c r="AT332" s="170" t="s">
        <v>72</v>
      </c>
      <c r="AU332" s="170" t="s">
        <v>73</v>
      </c>
      <c r="AY332" s="169" t="s">
        <v>130</v>
      </c>
      <c r="BK332" s="171">
        <f>SUM(BK333:BK337)</f>
        <v>0</v>
      </c>
    </row>
    <row r="333" spans="1:65" s="2" customFormat="1" ht="21.75" customHeight="1">
      <c r="A333" s="32"/>
      <c r="B333" s="33"/>
      <c r="C333" s="172" t="s">
        <v>673</v>
      </c>
      <c r="D333" s="172" t="s">
        <v>131</v>
      </c>
      <c r="E333" s="173" t="s">
        <v>674</v>
      </c>
      <c r="F333" s="174" t="s">
        <v>675</v>
      </c>
      <c r="G333" s="175" t="s">
        <v>238</v>
      </c>
      <c r="H333" s="176">
        <v>2.5179999999999998</v>
      </c>
      <c r="I333" s="177"/>
      <c r="J333" s="178">
        <f>ROUND(I333*H333,2)</f>
        <v>0</v>
      </c>
      <c r="K333" s="174" t="s">
        <v>1</v>
      </c>
      <c r="L333" s="37"/>
      <c r="M333" s="179" t="s">
        <v>1</v>
      </c>
      <c r="N333" s="180" t="s">
        <v>38</v>
      </c>
      <c r="O333" s="69"/>
      <c r="P333" s="181">
        <f>O333*H333</f>
        <v>0</v>
      </c>
      <c r="Q333" s="181">
        <v>0</v>
      </c>
      <c r="R333" s="181">
        <f>Q333*H333</f>
        <v>0</v>
      </c>
      <c r="S333" s="181">
        <v>0</v>
      </c>
      <c r="T333" s="182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83" t="s">
        <v>136</v>
      </c>
      <c r="AT333" s="183" t="s">
        <v>131</v>
      </c>
      <c r="AU333" s="183" t="s">
        <v>81</v>
      </c>
      <c r="AY333" s="15" t="s">
        <v>130</v>
      </c>
      <c r="BE333" s="184">
        <f>IF(N333="základní",J333,0)</f>
        <v>0</v>
      </c>
      <c r="BF333" s="184">
        <f>IF(N333="snížená",J333,0)</f>
        <v>0</v>
      </c>
      <c r="BG333" s="184">
        <f>IF(N333="zákl. přenesená",J333,0)</f>
        <v>0</v>
      </c>
      <c r="BH333" s="184">
        <f>IF(N333="sníž. přenesená",J333,0)</f>
        <v>0</v>
      </c>
      <c r="BI333" s="184">
        <f>IF(N333="nulová",J333,0)</f>
        <v>0</v>
      </c>
      <c r="BJ333" s="15" t="s">
        <v>81</v>
      </c>
      <c r="BK333" s="184">
        <f>ROUND(I333*H333,2)</f>
        <v>0</v>
      </c>
      <c r="BL333" s="15" t="s">
        <v>136</v>
      </c>
      <c r="BM333" s="183" t="s">
        <v>676</v>
      </c>
    </row>
    <row r="334" spans="1:65" s="2" customFormat="1" ht="21.75" customHeight="1">
      <c r="A334" s="32"/>
      <c r="B334" s="33"/>
      <c r="C334" s="172" t="s">
        <v>677</v>
      </c>
      <c r="D334" s="172" t="s">
        <v>131</v>
      </c>
      <c r="E334" s="173" t="s">
        <v>678</v>
      </c>
      <c r="F334" s="174" t="s">
        <v>679</v>
      </c>
      <c r="G334" s="175" t="s">
        <v>238</v>
      </c>
      <c r="H334" s="176">
        <v>2.5179999999999998</v>
      </c>
      <c r="I334" s="177"/>
      <c r="J334" s="178">
        <f>ROUND(I334*H334,2)</f>
        <v>0</v>
      </c>
      <c r="K334" s="174" t="s">
        <v>1</v>
      </c>
      <c r="L334" s="37"/>
      <c r="M334" s="179" t="s">
        <v>1</v>
      </c>
      <c r="N334" s="180" t="s">
        <v>38</v>
      </c>
      <c r="O334" s="69"/>
      <c r="P334" s="181">
        <f>O334*H334</f>
        <v>0</v>
      </c>
      <c r="Q334" s="181">
        <v>0</v>
      </c>
      <c r="R334" s="181">
        <f>Q334*H334</f>
        <v>0</v>
      </c>
      <c r="S334" s="181">
        <v>0</v>
      </c>
      <c r="T334" s="182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83" t="s">
        <v>136</v>
      </c>
      <c r="AT334" s="183" t="s">
        <v>131</v>
      </c>
      <c r="AU334" s="183" t="s">
        <v>81</v>
      </c>
      <c r="AY334" s="15" t="s">
        <v>130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15" t="s">
        <v>81</v>
      </c>
      <c r="BK334" s="184">
        <f>ROUND(I334*H334,2)</f>
        <v>0</v>
      </c>
      <c r="BL334" s="15" t="s">
        <v>136</v>
      </c>
      <c r="BM334" s="183" t="s">
        <v>680</v>
      </c>
    </row>
    <row r="335" spans="1:65" s="2" customFormat="1" ht="16.5" customHeight="1">
      <c r="A335" s="32"/>
      <c r="B335" s="33"/>
      <c r="C335" s="172" t="s">
        <v>681</v>
      </c>
      <c r="D335" s="172" t="s">
        <v>131</v>
      </c>
      <c r="E335" s="173" t="s">
        <v>682</v>
      </c>
      <c r="F335" s="174" t="s">
        <v>683</v>
      </c>
      <c r="G335" s="175" t="s">
        <v>238</v>
      </c>
      <c r="H335" s="176">
        <v>7.5549999999999997</v>
      </c>
      <c r="I335" s="177"/>
      <c r="J335" s="178">
        <f>ROUND(I335*H335,2)</f>
        <v>0</v>
      </c>
      <c r="K335" s="174" t="s">
        <v>1</v>
      </c>
      <c r="L335" s="37"/>
      <c r="M335" s="179" t="s">
        <v>1</v>
      </c>
      <c r="N335" s="180" t="s">
        <v>38</v>
      </c>
      <c r="O335" s="69"/>
      <c r="P335" s="181">
        <f>O335*H335</f>
        <v>0</v>
      </c>
      <c r="Q335" s="181">
        <v>0</v>
      </c>
      <c r="R335" s="181">
        <f>Q335*H335</f>
        <v>0</v>
      </c>
      <c r="S335" s="181">
        <v>0</v>
      </c>
      <c r="T335" s="182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83" t="s">
        <v>136</v>
      </c>
      <c r="AT335" s="183" t="s">
        <v>131</v>
      </c>
      <c r="AU335" s="183" t="s">
        <v>81</v>
      </c>
      <c r="AY335" s="15" t="s">
        <v>130</v>
      </c>
      <c r="BE335" s="184">
        <f>IF(N335="základní",J335,0)</f>
        <v>0</v>
      </c>
      <c r="BF335" s="184">
        <f>IF(N335="snížená",J335,0)</f>
        <v>0</v>
      </c>
      <c r="BG335" s="184">
        <f>IF(N335="zákl. přenesená",J335,0)</f>
        <v>0</v>
      </c>
      <c r="BH335" s="184">
        <f>IF(N335="sníž. přenesená",J335,0)</f>
        <v>0</v>
      </c>
      <c r="BI335" s="184">
        <f>IF(N335="nulová",J335,0)</f>
        <v>0</v>
      </c>
      <c r="BJ335" s="15" t="s">
        <v>81</v>
      </c>
      <c r="BK335" s="184">
        <f>ROUND(I335*H335,2)</f>
        <v>0</v>
      </c>
      <c r="BL335" s="15" t="s">
        <v>136</v>
      </c>
      <c r="BM335" s="183" t="s">
        <v>684</v>
      </c>
    </row>
    <row r="336" spans="1:65" s="2" customFormat="1" ht="16.5" customHeight="1">
      <c r="A336" s="32"/>
      <c r="B336" s="33"/>
      <c r="C336" s="172" t="s">
        <v>416</v>
      </c>
      <c r="D336" s="172" t="s">
        <v>131</v>
      </c>
      <c r="E336" s="173" t="s">
        <v>685</v>
      </c>
      <c r="F336" s="174" t="s">
        <v>686</v>
      </c>
      <c r="G336" s="175" t="s">
        <v>238</v>
      </c>
      <c r="H336" s="176">
        <v>10.074</v>
      </c>
      <c r="I336" s="177"/>
      <c r="J336" s="178">
        <f>ROUND(I336*H336,2)</f>
        <v>0</v>
      </c>
      <c r="K336" s="174" t="s">
        <v>1</v>
      </c>
      <c r="L336" s="37"/>
      <c r="M336" s="179" t="s">
        <v>1</v>
      </c>
      <c r="N336" s="180" t="s">
        <v>38</v>
      </c>
      <c r="O336" s="69"/>
      <c r="P336" s="181">
        <f>O336*H336</f>
        <v>0</v>
      </c>
      <c r="Q336" s="181">
        <v>0</v>
      </c>
      <c r="R336" s="181">
        <f>Q336*H336</f>
        <v>0</v>
      </c>
      <c r="S336" s="181">
        <v>0</v>
      </c>
      <c r="T336" s="182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83" t="s">
        <v>136</v>
      </c>
      <c r="AT336" s="183" t="s">
        <v>131</v>
      </c>
      <c r="AU336" s="183" t="s">
        <v>81</v>
      </c>
      <c r="AY336" s="15" t="s">
        <v>130</v>
      </c>
      <c r="BE336" s="184">
        <f>IF(N336="základní",J336,0)</f>
        <v>0</v>
      </c>
      <c r="BF336" s="184">
        <f>IF(N336="snížená",J336,0)</f>
        <v>0</v>
      </c>
      <c r="BG336" s="184">
        <f>IF(N336="zákl. přenesená",J336,0)</f>
        <v>0</v>
      </c>
      <c r="BH336" s="184">
        <f>IF(N336="sníž. přenesená",J336,0)</f>
        <v>0</v>
      </c>
      <c r="BI336" s="184">
        <f>IF(N336="nulová",J336,0)</f>
        <v>0</v>
      </c>
      <c r="BJ336" s="15" t="s">
        <v>81</v>
      </c>
      <c r="BK336" s="184">
        <f>ROUND(I336*H336,2)</f>
        <v>0</v>
      </c>
      <c r="BL336" s="15" t="s">
        <v>136</v>
      </c>
      <c r="BM336" s="183" t="s">
        <v>687</v>
      </c>
    </row>
    <row r="337" spans="1:65" s="2" customFormat="1" ht="24.2" customHeight="1">
      <c r="A337" s="32"/>
      <c r="B337" s="33"/>
      <c r="C337" s="172" t="s">
        <v>688</v>
      </c>
      <c r="D337" s="172" t="s">
        <v>131</v>
      </c>
      <c r="E337" s="173" t="s">
        <v>689</v>
      </c>
      <c r="F337" s="174" t="s">
        <v>690</v>
      </c>
      <c r="G337" s="175" t="s">
        <v>238</v>
      </c>
      <c r="H337" s="176">
        <v>2.5179999999999998</v>
      </c>
      <c r="I337" s="177"/>
      <c r="J337" s="178">
        <f>ROUND(I337*H337,2)</f>
        <v>0</v>
      </c>
      <c r="K337" s="174" t="s">
        <v>1</v>
      </c>
      <c r="L337" s="37"/>
      <c r="M337" s="179" t="s">
        <v>1</v>
      </c>
      <c r="N337" s="180" t="s">
        <v>38</v>
      </c>
      <c r="O337" s="69"/>
      <c r="P337" s="181">
        <f>O337*H337</f>
        <v>0</v>
      </c>
      <c r="Q337" s="181">
        <v>0</v>
      </c>
      <c r="R337" s="181">
        <f>Q337*H337</f>
        <v>0</v>
      </c>
      <c r="S337" s="181">
        <v>0</v>
      </c>
      <c r="T337" s="182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83" t="s">
        <v>136</v>
      </c>
      <c r="AT337" s="183" t="s">
        <v>131</v>
      </c>
      <c r="AU337" s="183" t="s">
        <v>81</v>
      </c>
      <c r="AY337" s="15" t="s">
        <v>130</v>
      </c>
      <c r="BE337" s="184">
        <f>IF(N337="základní",J337,0)</f>
        <v>0</v>
      </c>
      <c r="BF337" s="184">
        <f>IF(N337="snížená",J337,0)</f>
        <v>0</v>
      </c>
      <c r="BG337" s="184">
        <f>IF(N337="zákl. přenesená",J337,0)</f>
        <v>0</v>
      </c>
      <c r="BH337" s="184">
        <f>IF(N337="sníž. přenesená",J337,0)</f>
        <v>0</v>
      </c>
      <c r="BI337" s="184">
        <f>IF(N337="nulová",J337,0)</f>
        <v>0</v>
      </c>
      <c r="BJ337" s="15" t="s">
        <v>81</v>
      </c>
      <c r="BK337" s="184">
        <f>ROUND(I337*H337,2)</f>
        <v>0</v>
      </c>
      <c r="BL337" s="15" t="s">
        <v>136</v>
      </c>
      <c r="BM337" s="183" t="s">
        <v>691</v>
      </c>
    </row>
    <row r="338" spans="1:65" s="11" customFormat="1" ht="25.9" customHeight="1">
      <c r="B338" s="158"/>
      <c r="C338" s="159"/>
      <c r="D338" s="160" t="s">
        <v>72</v>
      </c>
      <c r="E338" s="161" t="s">
        <v>692</v>
      </c>
      <c r="F338" s="161" t="s">
        <v>693</v>
      </c>
      <c r="G338" s="159"/>
      <c r="H338" s="159"/>
      <c r="I338" s="162"/>
      <c r="J338" s="163">
        <f>BK338</f>
        <v>0</v>
      </c>
      <c r="K338" s="159"/>
      <c r="L338" s="164"/>
      <c r="M338" s="165"/>
      <c r="N338" s="166"/>
      <c r="O338" s="166"/>
      <c r="P338" s="167">
        <f>SUM(P339:P344)</f>
        <v>0</v>
      </c>
      <c r="Q338" s="166"/>
      <c r="R338" s="167">
        <f>SUM(R339:R344)</f>
        <v>0</v>
      </c>
      <c r="S338" s="166"/>
      <c r="T338" s="168">
        <f>SUM(T339:T344)</f>
        <v>0</v>
      </c>
      <c r="AR338" s="169" t="s">
        <v>81</v>
      </c>
      <c r="AT338" s="170" t="s">
        <v>72</v>
      </c>
      <c r="AU338" s="170" t="s">
        <v>73</v>
      </c>
      <c r="AY338" s="169" t="s">
        <v>130</v>
      </c>
      <c r="BK338" s="171">
        <f>SUM(BK339:BK344)</f>
        <v>0</v>
      </c>
    </row>
    <row r="339" spans="1:65" s="2" customFormat="1" ht="24.2" customHeight="1">
      <c r="A339" s="32"/>
      <c r="B339" s="33"/>
      <c r="C339" s="172" t="s">
        <v>421</v>
      </c>
      <c r="D339" s="172" t="s">
        <v>131</v>
      </c>
      <c r="E339" s="173" t="s">
        <v>694</v>
      </c>
      <c r="F339" s="174" t="s">
        <v>695</v>
      </c>
      <c r="G339" s="175" t="s">
        <v>696</v>
      </c>
      <c r="H339" s="176">
        <v>1</v>
      </c>
      <c r="I339" s="177"/>
      <c r="J339" s="178">
        <f t="shared" ref="J339:J344" si="60">ROUND(I339*H339,2)</f>
        <v>0</v>
      </c>
      <c r="K339" s="174" t="s">
        <v>1</v>
      </c>
      <c r="L339" s="37"/>
      <c r="M339" s="179" t="s">
        <v>1</v>
      </c>
      <c r="N339" s="180" t="s">
        <v>38</v>
      </c>
      <c r="O339" s="69"/>
      <c r="P339" s="181">
        <f t="shared" ref="P339:P344" si="61">O339*H339</f>
        <v>0</v>
      </c>
      <c r="Q339" s="181">
        <v>0</v>
      </c>
      <c r="R339" s="181">
        <f t="shared" ref="R339:R344" si="62">Q339*H339</f>
        <v>0</v>
      </c>
      <c r="S339" s="181">
        <v>0</v>
      </c>
      <c r="T339" s="182">
        <f t="shared" ref="T339:T344" si="63"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83" t="s">
        <v>697</v>
      </c>
      <c r="AT339" s="183" t="s">
        <v>131</v>
      </c>
      <c r="AU339" s="183" t="s">
        <v>81</v>
      </c>
      <c r="AY339" s="15" t="s">
        <v>130</v>
      </c>
      <c r="BE339" s="184">
        <f t="shared" ref="BE339:BE344" si="64">IF(N339="základní",J339,0)</f>
        <v>0</v>
      </c>
      <c r="BF339" s="184">
        <f t="shared" ref="BF339:BF344" si="65">IF(N339="snížená",J339,0)</f>
        <v>0</v>
      </c>
      <c r="BG339" s="184">
        <f t="shared" ref="BG339:BG344" si="66">IF(N339="zákl. přenesená",J339,0)</f>
        <v>0</v>
      </c>
      <c r="BH339" s="184">
        <f t="shared" ref="BH339:BH344" si="67">IF(N339="sníž. přenesená",J339,0)</f>
        <v>0</v>
      </c>
      <c r="BI339" s="184">
        <f t="shared" ref="BI339:BI344" si="68">IF(N339="nulová",J339,0)</f>
        <v>0</v>
      </c>
      <c r="BJ339" s="15" t="s">
        <v>81</v>
      </c>
      <c r="BK339" s="184">
        <f t="shared" ref="BK339:BK344" si="69">ROUND(I339*H339,2)</f>
        <v>0</v>
      </c>
      <c r="BL339" s="15" t="s">
        <v>697</v>
      </c>
      <c r="BM339" s="183" t="s">
        <v>698</v>
      </c>
    </row>
    <row r="340" spans="1:65" s="2" customFormat="1" ht="24.2" customHeight="1">
      <c r="A340" s="32"/>
      <c r="B340" s="33"/>
      <c r="C340" s="172" t="s">
        <v>699</v>
      </c>
      <c r="D340" s="172" t="s">
        <v>131</v>
      </c>
      <c r="E340" s="173" t="s">
        <v>700</v>
      </c>
      <c r="F340" s="174" t="s">
        <v>701</v>
      </c>
      <c r="G340" s="175" t="s">
        <v>696</v>
      </c>
      <c r="H340" s="176">
        <v>1</v>
      </c>
      <c r="I340" s="177"/>
      <c r="J340" s="178">
        <f t="shared" si="60"/>
        <v>0</v>
      </c>
      <c r="K340" s="174" t="s">
        <v>1</v>
      </c>
      <c r="L340" s="37"/>
      <c r="M340" s="179" t="s">
        <v>1</v>
      </c>
      <c r="N340" s="180" t="s">
        <v>38</v>
      </c>
      <c r="O340" s="69"/>
      <c r="P340" s="181">
        <f t="shared" si="61"/>
        <v>0</v>
      </c>
      <c r="Q340" s="181">
        <v>0</v>
      </c>
      <c r="R340" s="181">
        <f t="shared" si="62"/>
        <v>0</v>
      </c>
      <c r="S340" s="181">
        <v>0</v>
      </c>
      <c r="T340" s="182">
        <f t="shared" si="6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83" t="s">
        <v>697</v>
      </c>
      <c r="AT340" s="183" t="s">
        <v>131</v>
      </c>
      <c r="AU340" s="183" t="s">
        <v>81</v>
      </c>
      <c r="AY340" s="15" t="s">
        <v>130</v>
      </c>
      <c r="BE340" s="184">
        <f t="shared" si="64"/>
        <v>0</v>
      </c>
      <c r="BF340" s="184">
        <f t="shared" si="65"/>
        <v>0</v>
      </c>
      <c r="BG340" s="184">
        <f t="shared" si="66"/>
        <v>0</v>
      </c>
      <c r="BH340" s="184">
        <f t="shared" si="67"/>
        <v>0</v>
      </c>
      <c r="BI340" s="184">
        <f t="shared" si="68"/>
        <v>0</v>
      </c>
      <c r="BJ340" s="15" t="s">
        <v>81</v>
      </c>
      <c r="BK340" s="184">
        <f t="shared" si="69"/>
        <v>0</v>
      </c>
      <c r="BL340" s="15" t="s">
        <v>697</v>
      </c>
      <c r="BM340" s="183" t="s">
        <v>702</v>
      </c>
    </row>
    <row r="341" spans="1:65" s="2" customFormat="1" ht="24.2" customHeight="1">
      <c r="A341" s="32"/>
      <c r="B341" s="33"/>
      <c r="C341" s="172" t="s">
        <v>425</v>
      </c>
      <c r="D341" s="172" t="s">
        <v>131</v>
      </c>
      <c r="E341" s="173" t="s">
        <v>703</v>
      </c>
      <c r="F341" s="174" t="s">
        <v>639</v>
      </c>
      <c r="G341" s="175" t="s">
        <v>696</v>
      </c>
      <c r="H341" s="176">
        <v>1</v>
      </c>
      <c r="I341" s="177"/>
      <c r="J341" s="178">
        <f t="shared" si="60"/>
        <v>0</v>
      </c>
      <c r="K341" s="174" t="s">
        <v>1</v>
      </c>
      <c r="L341" s="37"/>
      <c r="M341" s="179" t="s">
        <v>1</v>
      </c>
      <c r="N341" s="180" t="s">
        <v>38</v>
      </c>
      <c r="O341" s="69"/>
      <c r="P341" s="181">
        <f t="shared" si="61"/>
        <v>0</v>
      </c>
      <c r="Q341" s="181">
        <v>0</v>
      </c>
      <c r="R341" s="181">
        <f t="shared" si="62"/>
        <v>0</v>
      </c>
      <c r="S341" s="181">
        <v>0</v>
      </c>
      <c r="T341" s="182">
        <f t="shared" si="6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83" t="s">
        <v>697</v>
      </c>
      <c r="AT341" s="183" t="s">
        <v>131</v>
      </c>
      <c r="AU341" s="183" t="s">
        <v>81</v>
      </c>
      <c r="AY341" s="15" t="s">
        <v>130</v>
      </c>
      <c r="BE341" s="184">
        <f t="shared" si="64"/>
        <v>0</v>
      </c>
      <c r="BF341" s="184">
        <f t="shared" si="65"/>
        <v>0</v>
      </c>
      <c r="BG341" s="184">
        <f t="shared" si="66"/>
        <v>0</v>
      </c>
      <c r="BH341" s="184">
        <f t="shared" si="67"/>
        <v>0</v>
      </c>
      <c r="BI341" s="184">
        <f t="shared" si="68"/>
        <v>0</v>
      </c>
      <c r="BJ341" s="15" t="s">
        <v>81</v>
      </c>
      <c r="BK341" s="184">
        <f t="shared" si="69"/>
        <v>0</v>
      </c>
      <c r="BL341" s="15" t="s">
        <v>697</v>
      </c>
      <c r="BM341" s="183" t="s">
        <v>704</v>
      </c>
    </row>
    <row r="342" spans="1:65" s="2" customFormat="1" ht="24.2" customHeight="1">
      <c r="A342" s="32"/>
      <c r="B342" s="33"/>
      <c r="C342" s="172" t="s">
        <v>705</v>
      </c>
      <c r="D342" s="172" t="s">
        <v>131</v>
      </c>
      <c r="E342" s="173" t="s">
        <v>706</v>
      </c>
      <c r="F342" s="174" t="s">
        <v>707</v>
      </c>
      <c r="G342" s="175" t="s">
        <v>696</v>
      </c>
      <c r="H342" s="176">
        <v>1</v>
      </c>
      <c r="I342" s="177"/>
      <c r="J342" s="178">
        <f t="shared" si="60"/>
        <v>0</v>
      </c>
      <c r="K342" s="174" t="s">
        <v>1</v>
      </c>
      <c r="L342" s="37"/>
      <c r="M342" s="179" t="s">
        <v>1</v>
      </c>
      <c r="N342" s="180" t="s">
        <v>38</v>
      </c>
      <c r="O342" s="69"/>
      <c r="P342" s="181">
        <f t="shared" si="61"/>
        <v>0</v>
      </c>
      <c r="Q342" s="181">
        <v>0</v>
      </c>
      <c r="R342" s="181">
        <f t="shared" si="62"/>
        <v>0</v>
      </c>
      <c r="S342" s="181">
        <v>0</v>
      </c>
      <c r="T342" s="182">
        <f t="shared" si="6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83" t="s">
        <v>708</v>
      </c>
      <c r="AT342" s="183" t="s">
        <v>131</v>
      </c>
      <c r="AU342" s="183" t="s">
        <v>81</v>
      </c>
      <c r="AY342" s="15" t="s">
        <v>130</v>
      </c>
      <c r="BE342" s="184">
        <f t="shared" si="64"/>
        <v>0</v>
      </c>
      <c r="BF342" s="184">
        <f t="shared" si="65"/>
        <v>0</v>
      </c>
      <c r="BG342" s="184">
        <f t="shared" si="66"/>
        <v>0</v>
      </c>
      <c r="BH342" s="184">
        <f t="shared" si="67"/>
        <v>0</v>
      </c>
      <c r="BI342" s="184">
        <f t="shared" si="68"/>
        <v>0</v>
      </c>
      <c r="BJ342" s="15" t="s">
        <v>81</v>
      </c>
      <c r="BK342" s="184">
        <f t="shared" si="69"/>
        <v>0</v>
      </c>
      <c r="BL342" s="15" t="s">
        <v>708</v>
      </c>
      <c r="BM342" s="183" t="s">
        <v>709</v>
      </c>
    </row>
    <row r="343" spans="1:65" s="2" customFormat="1" ht="24.2" customHeight="1">
      <c r="A343" s="32"/>
      <c r="B343" s="33"/>
      <c r="C343" s="172" t="s">
        <v>428</v>
      </c>
      <c r="D343" s="172" t="s">
        <v>131</v>
      </c>
      <c r="E343" s="173" t="s">
        <v>710</v>
      </c>
      <c r="F343" s="174" t="s">
        <v>711</v>
      </c>
      <c r="G343" s="175" t="s">
        <v>696</v>
      </c>
      <c r="H343" s="176">
        <v>1</v>
      </c>
      <c r="I343" s="177"/>
      <c r="J343" s="178">
        <f t="shared" si="60"/>
        <v>0</v>
      </c>
      <c r="K343" s="174" t="s">
        <v>1</v>
      </c>
      <c r="L343" s="37"/>
      <c r="M343" s="179" t="s">
        <v>1</v>
      </c>
      <c r="N343" s="180" t="s">
        <v>38</v>
      </c>
      <c r="O343" s="69"/>
      <c r="P343" s="181">
        <f t="shared" si="61"/>
        <v>0</v>
      </c>
      <c r="Q343" s="181">
        <v>0</v>
      </c>
      <c r="R343" s="181">
        <f t="shared" si="62"/>
        <v>0</v>
      </c>
      <c r="S343" s="181">
        <v>0</v>
      </c>
      <c r="T343" s="182">
        <f t="shared" si="6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83" t="s">
        <v>708</v>
      </c>
      <c r="AT343" s="183" t="s">
        <v>131</v>
      </c>
      <c r="AU343" s="183" t="s">
        <v>81</v>
      </c>
      <c r="AY343" s="15" t="s">
        <v>130</v>
      </c>
      <c r="BE343" s="184">
        <f t="shared" si="64"/>
        <v>0</v>
      </c>
      <c r="BF343" s="184">
        <f t="shared" si="65"/>
        <v>0</v>
      </c>
      <c r="BG343" s="184">
        <f t="shared" si="66"/>
        <v>0</v>
      </c>
      <c r="BH343" s="184">
        <f t="shared" si="67"/>
        <v>0</v>
      </c>
      <c r="BI343" s="184">
        <f t="shared" si="68"/>
        <v>0</v>
      </c>
      <c r="BJ343" s="15" t="s">
        <v>81</v>
      </c>
      <c r="BK343" s="184">
        <f t="shared" si="69"/>
        <v>0</v>
      </c>
      <c r="BL343" s="15" t="s">
        <v>708</v>
      </c>
      <c r="BM343" s="183" t="s">
        <v>712</v>
      </c>
    </row>
    <row r="344" spans="1:65" s="2" customFormat="1" ht="24.2" customHeight="1">
      <c r="A344" s="32"/>
      <c r="B344" s="33"/>
      <c r="C344" s="172" t="s">
        <v>713</v>
      </c>
      <c r="D344" s="172" t="s">
        <v>131</v>
      </c>
      <c r="E344" s="173" t="s">
        <v>714</v>
      </c>
      <c r="F344" s="174" t="s">
        <v>715</v>
      </c>
      <c r="G344" s="175" t="s">
        <v>696</v>
      </c>
      <c r="H344" s="176">
        <v>1</v>
      </c>
      <c r="I344" s="177"/>
      <c r="J344" s="178">
        <f t="shared" si="60"/>
        <v>0</v>
      </c>
      <c r="K344" s="174" t="s">
        <v>1</v>
      </c>
      <c r="L344" s="37"/>
      <c r="M344" s="219" t="s">
        <v>1</v>
      </c>
      <c r="N344" s="220" t="s">
        <v>38</v>
      </c>
      <c r="O344" s="221"/>
      <c r="P344" s="222">
        <f t="shared" si="61"/>
        <v>0</v>
      </c>
      <c r="Q344" s="222">
        <v>0</v>
      </c>
      <c r="R344" s="222">
        <f t="shared" si="62"/>
        <v>0</v>
      </c>
      <c r="S344" s="222">
        <v>0</v>
      </c>
      <c r="T344" s="223">
        <f t="shared" si="6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83" t="s">
        <v>708</v>
      </c>
      <c r="AT344" s="183" t="s">
        <v>131</v>
      </c>
      <c r="AU344" s="183" t="s">
        <v>81</v>
      </c>
      <c r="AY344" s="15" t="s">
        <v>130</v>
      </c>
      <c r="BE344" s="184">
        <f t="shared" si="64"/>
        <v>0</v>
      </c>
      <c r="BF344" s="184">
        <f t="shared" si="65"/>
        <v>0</v>
      </c>
      <c r="BG344" s="184">
        <f t="shared" si="66"/>
        <v>0</v>
      </c>
      <c r="BH344" s="184">
        <f t="shared" si="67"/>
        <v>0</v>
      </c>
      <c r="BI344" s="184">
        <f t="shared" si="68"/>
        <v>0</v>
      </c>
      <c r="BJ344" s="15" t="s">
        <v>81</v>
      </c>
      <c r="BK344" s="184">
        <f t="shared" si="69"/>
        <v>0</v>
      </c>
      <c r="BL344" s="15" t="s">
        <v>708</v>
      </c>
      <c r="BM344" s="183" t="s">
        <v>716</v>
      </c>
    </row>
    <row r="345" spans="1:65" s="2" customFormat="1" ht="6.95" customHeight="1">
      <c r="A345" s="32"/>
      <c r="B345" s="52"/>
      <c r="C345" s="53"/>
      <c r="D345" s="53"/>
      <c r="E345" s="53"/>
      <c r="F345" s="53"/>
      <c r="G345" s="53"/>
      <c r="H345" s="53"/>
      <c r="I345" s="53"/>
      <c r="J345" s="53"/>
      <c r="K345" s="53"/>
      <c r="L345" s="37"/>
      <c r="M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</row>
  </sheetData>
  <sheetProtection algorithmName="SHA-512" hashValue="gufdtftHCHvqnrc2G+RYllaHSE5q0cFb5mBxwWEQnCKaqwnVVr+RPAtUDYKX5VPzC1otNhfHabqWkFC4CxW9pg==" saltValue="93Bf+cgNwafc/2KJR5+5/sGLqGIibjG6qoG/c4aQ/ArzaQUT3p+oXDZ4R3h5+ynSWhh1wmgIQSaHmNhoM1dHwQ==" spinCount="100000" sheet="1" objects="1" scenarios="1" formatColumns="0" formatRows="0" autoFilter="0"/>
  <autoFilter ref="C138:K344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001 - Stavební část ,elek...</vt:lpstr>
      <vt:lpstr>'001 - Stavební část ,elek...'!Názvy_tisku</vt:lpstr>
      <vt:lpstr>'Rekapitulace stavby'!Názvy_tisku</vt:lpstr>
      <vt:lpstr>'001 - Stavební část ,elek...'!Oblast_tisku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Gorduličová Janka, Mgr.</cp:lastModifiedBy>
  <dcterms:created xsi:type="dcterms:W3CDTF">2024-08-27T09:20:05Z</dcterms:created>
  <dcterms:modified xsi:type="dcterms:W3CDTF">2025-01-09T07:35:36Z</dcterms:modified>
</cp:coreProperties>
</file>