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gordulicovajanka\Documents\Veřejné zakázky\02 VZ podlimitní\2025\09 ZAŠOVSKÁ 776 - LOGIE\VYsvetleni 02\"/>
    </mc:Choice>
  </mc:AlternateContent>
  <bookViews>
    <workbookView xWindow="0" yWindow="0" windowWidth="28800" windowHeight="12180"/>
  </bookViews>
  <sheets>
    <sheet name="Rekapitulace stavby" sheetId="1" r:id="rId1"/>
    <sheet name="01 - Bourací práce na bal..." sheetId="2" r:id="rId2"/>
    <sheet name="02 - Architektonicko stav..." sheetId="3" r:id="rId3"/>
    <sheet name="Pokyny pro vyplnění" sheetId="4" r:id="rId4"/>
  </sheets>
  <definedNames>
    <definedName name="_xlnm._FilterDatabase" localSheetId="1" hidden="1">'01 - Bourací práce na bal...'!$C$85:$K$260</definedName>
    <definedName name="_xlnm._FilterDatabase" localSheetId="2" hidden="1">'02 - Architektonicko stav...'!$C$90:$K$1187</definedName>
    <definedName name="_xlnm.Print_Titles" localSheetId="1">'01 - Bourací práce na bal...'!$85:$85</definedName>
    <definedName name="_xlnm.Print_Titles" localSheetId="2">'02 - Architektonicko stav...'!$90:$90</definedName>
    <definedName name="_xlnm.Print_Titles" localSheetId="0">'Rekapitulace stavby'!$52:$52</definedName>
    <definedName name="_xlnm.Print_Area" localSheetId="1">'01 - Bourací práce na bal...'!$C$4:$J$39,'01 - Bourací práce na bal...'!$C$45:$J$67,'01 - Bourací práce na bal...'!$C$73:$K$260</definedName>
    <definedName name="_xlnm.Print_Area" localSheetId="2">'02 - Architektonicko stav...'!$C$4:$J$39,'02 - Architektonicko stav...'!$C$45:$J$72,'02 - Architektonicko stav...'!$C$78:$K$1187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187" i="3"/>
  <c r="BH1187" i="3"/>
  <c r="BG1187" i="3"/>
  <c r="BE1187" i="3"/>
  <c r="T1187" i="3"/>
  <c r="R1187" i="3"/>
  <c r="P1187" i="3"/>
  <c r="BI1186" i="3"/>
  <c r="BH1186" i="3"/>
  <c r="BG1186" i="3"/>
  <c r="BE1186" i="3"/>
  <c r="T1186" i="3"/>
  <c r="R1186" i="3"/>
  <c r="P1186" i="3"/>
  <c r="BI1185" i="3"/>
  <c r="BH1185" i="3"/>
  <c r="BG1185" i="3"/>
  <c r="BE1185" i="3"/>
  <c r="T1185" i="3"/>
  <c r="R1185" i="3"/>
  <c r="P1185" i="3"/>
  <c r="BI1184" i="3"/>
  <c r="BH1184" i="3"/>
  <c r="BG1184" i="3"/>
  <c r="BE1184" i="3"/>
  <c r="T1184" i="3"/>
  <c r="R1184" i="3"/>
  <c r="P1184" i="3"/>
  <c r="BI1183" i="3"/>
  <c r="BH1183" i="3"/>
  <c r="BG1183" i="3"/>
  <c r="BE1183" i="3"/>
  <c r="T1183" i="3"/>
  <c r="R1183" i="3"/>
  <c r="P1183" i="3"/>
  <c r="BI1182" i="3"/>
  <c r="BH1182" i="3"/>
  <c r="BG1182" i="3"/>
  <c r="BE1182" i="3"/>
  <c r="T1182" i="3"/>
  <c r="R1182" i="3"/>
  <c r="P1182" i="3"/>
  <c r="BI1181" i="3"/>
  <c r="BH1181" i="3"/>
  <c r="BG1181" i="3"/>
  <c r="BE1181" i="3"/>
  <c r="T1181" i="3"/>
  <c r="R1181" i="3"/>
  <c r="P1181" i="3"/>
  <c r="BI1029" i="3"/>
  <c r="BH1029" i="3"/>
  <c r="BG1029" i="3"/>
  <c r="BE1029" i="3"/>
  <c r="T1029" i="3"/>
  <c r="R1029" i="3"/>
  <c r="P1029" i="3"/>
  <c r="P877" i="3"/>
  <c r="BI878" i="3"/>
  <c r="BH878" i="3"/>
  <c r="BG878" i="3"/>
  <c r="BE878" i="3"/>
  <c r="T878" i="3"/>
  <c r="T877" i="3" s="1"/>
  <c r="R878" i="3"/>
  <c r="R877" i="3" s="1"/>
  <c r="P878" i="3"/>
  <c r="BI725" i="3"/>
  <c r="BH725" i="3"/>
  <c r="BG725" i="3"/>
  <c r="BE725" i="3"/>
  <c r="T725" i="3"/>
  <c r="T724" i="3"/>
  <c r="R725" i="3"/>
  <c r="R724" i="3"/>
  <c r="P725" i="3"/>
  <c r="P724" i="3" s="1"/>
  <c r="BI722" i="3"/>
  <c r="BH722" i="3"/>
  <c r="BG722" i="3"/>
  <c r="BE722" i="3"/>
  <c r="T722" i="3"/>
  <c r="R722" i="3"/>
  <c r="P722" i="3"/>
  <c r="BI713" i="3"/>
  <c r="BH713" i="3"/>
  <c r="BG713" i="3"/>
  <c r="BE713" i="3"/>
  <c r="T713" i="3"/>
  <c r="R713" i="3"/>
  <c r="P713" i="3"/>
  <c r="BI704" i="3"/>
  <c r="BH704" i="3"/>
  <c r="BG704" i="3"/>
  <c r="BE704" i="3"/>
  <c r="T704" i="3"/>
  <c r="R704" i="3"/>
  <c r="P704" i="3"/>
  <c r="BI695" i="3"/>
  <c r="BH695" i="3"/>
  <c r="BG695" i="3"/>
  <c r="BE695" i="3"/>
  <c r="T695" i="3"/>
  <c r="R695" i="3"/>
  <c r="P695" i="3"/>
  <c r="BI686" i="3"/>
  <c r="BH686" i="3"/>
  <c r="BG686" i="3"/>
  <c r="BE686" i="3"/>
  <c r="T686" i="3"/>
  <c r="R686" i="3"/>
  <c r="P686" i="3"/>
  <c r="BI677" i="3"/>
  <c r="BH677" i="3"/>
  <c r="BG677" i="3"/>
  <c r="BE677" i="3"/>
  <c r="T677" i="3"/>
  <c r="R677" i="3"/>
  <c r="P677" i="3"/>
  <c r="BI668" i="3"/>
  <c r="BH668" i="3"/>
  <c r="BG668" i="3"/>
  <c r="BE668" i="3"/>
  <c r="T668" i="3"/>
  <c r="R668" i="3"/>
  <c r="P668" i="3"/>
  <c r="BI658" i="3"/>
  <c r="BH658" i="3"/>
  <c r="BG658" i="3"/>
  <c r="BE658" i="3"/>
  <c r="T658" i="3"/>
  <c r="R658" i="3"/>
  <c r="P658" i="3"/>
  <c r="BI649" i="3"/>
  <c r="BH649" i="3"/>
  <c r="BG649" i="3"/>
  <c r="BE649" i="3"/>
  <c r="T649" i="3"/>
  <c r="R649" i="3"/>
  <c r="P649" i="3"/>
  <c r="BI640" i="3"/>
  <c r="BH640" i="3"/>
  <c r="BG640" i="3"/>
  <c r="BE640" i="3"/>
  <c r="T640" i="3"/>
  <c r="R640" i="3"/>
  <c r="P640" i="3"/>
  <c r="BI632" i="3"/>
  <c r="BH632" i="3"/>
  <c r="BG632" i="3"/>
  <c r="BE632" i="3"/>
  <c r="T632" i="3"/>
  <c r="R632" i="3"/>
  <c r="P632" i="3"/>
  <c r="BI624" i="3"/>
  <c r="BH624" i="3"/>
  <c r="BG624" i="3"/>
  <c r="BE624" i="3"/>
  <c r="T624" i="3"/>
  <c r="R624" i="3"/>
  <c r="P624" i="3"/>
  <c r="BI616" i="3"/>
  <c r="BH616" i="3"/>
  <c r="BG616" i="3"/>
  <c r="BE616" i="3"/>
  <c r="T616" i="3"/>
  <c r="R616" i="3"/>
  <c r="P616" i="3"/>
  <c r="BI607" i="3"/>
  <c r="BH607" i="3"/>
  <c r="BG607" i="3"/>
  <c r="BE607" i="3"/>
  <c r="T607" i="3"/>
  <c r="R607" i="3"/>
  <c r="P607" i="3"/>
  <c r="BI598" i="3"/>
  <c r="BH598" i="3"/>
  <c r="BG598" i="3"/>
  <c r="BE598" i="3"/>
  <c r="T598" i="3"/>
  <c r="R598" i="3"/>
  <c r="P598" i="3"/>
  <c r="BI589" i="3"/>
  <c r="BH589" i="3"/>
  <c r="BG589" i="3"/>
  <c r="BE589" i="3"/>
  <c r="T589" i="3"/>
  <c r="R589" i="3"/>
  <c r="P589" i="3"/>
  <c r="BI586" i="3"/>
  <c r="BH586" i="3"/>
  <c r="BG586" i="3"/>
  <c r="BE586" i="3"/>
  <c r="T586" i="3"/>
  <c r="R586" i="3"/>
  <c r="P586" i="3"/>
  <c r="BI570" i="3"/>
  <c r="BH570" i="3"/>
  <c r="BG570" i="3"/>
  <c r="BE570" i="3"/>
  <c r="T570" i="3"/>
  <c r="R570" i="3"/>
  <c r="P570" i="3"/>
  <c r="BI554" i="3"/>
  <c r="BH554" i="3"/>
  <c r="BG554" i="3"/>
  <c r="BE554" i="3"/>
  <c r="T554" i="3"/>
  <c r="R554" i="3"/>
  <c r="P554" i="3"/>
  <c r="BI537" i="3"/>
  <c r="BH537" i="3"/>
  <c r="BG537" i="3"/>
  <c r="BE537" i="3"/>
  <c r="T537" i="3"/>
  <c r="R537" i="3"/>
  <c r="P537" i="3"/>
  <c r="BI525" i="3"/>
  <c r="BH525" i="3"/>
  <c r="BG525" i="3"/>
  <c r="BE525" i="3"/>
  <c r="T525" i="3"/>
  <c r="R525" i="3"/>
  <c r="P525" i="3"/>
  <c r="BI508" i="3"/>
  <c r="BH508" i="3"/>
  <c r="BG508" i="3"/>
  <c r="BE508" i="3"/>
  <c r="T508" i="3"/>
  <c r="R508" i="3"/>
  <c r="P508" i="3"/>
  <c r="BI485" i="3"/>
  <c r="BH485" i="3"/>
  <c r="BG485" i="3"/>
  <c r="BE485" i="3"/>
  <c r="T485" i="3"/>
  <c r="R485" i="3"/>
  <c r="P485" i="3"/>
  <c r="BI468" i="3"/>
  <c r="BH468" i="3"/>
  <c r="BG468" i="3"/>
  <c r="BE468" i="3"/>
  <c r="T468" i="3"/>
  <c r="R468" i="3"/>
  <c r="P468" i="3"/>
  <c r="BI453" i="3"/>
  <c r="BH453" i="3"/>
  <c r="BG453" i="3"/>
  <c r="BE453" i="3"/>
  <c r="T453" i="3"/>
  <c r="R453" i="3"/>
  <c r="P453" i="3"/>
  <c r="BI437" i="3"/>
  <c r="BH437" i="3"/>
  <c r="BG437" i="3"/>
  <c r="BE437" i="3"/>
  <c r="T437" i="3"/>
  <c r="R437" i="3"/>
  <c r="P437" i="3"/>
  <c r="BI414" i="3"/>
  <c r="BH414" i="3"/>
  <c r="BG414" i="3"/>
  <c r="BE414" i="3"/>
  <c r="T414" i="3"/>
  <c r="R414" i="3"/>
  <c r="P414" i="3"/>
  <c r="BI398" i="3"/>
  <c r="BH398" i="3"/>
  <c r="BG398" i="3"/>
  <c r="BE398" i="3"/>
  <c r="T398" i="3"/>
  <c r="R398" i="3"/>
  <c r="P398" i="3"/>
  <c r="BI395" i="3"/>
  <c r="BH395" i="3"/>
  <c r="BG395" i="3"/>
  <c r="BE395" i="3"/>
  <c r="T395" i="3"/>
  <c r="R395" i="3"/>
  <c r="P395" i="3"/>
  <c r="BI388" i="3"/>
  <c r="BH388" i="3"/>
  <c r="BG388" i="3"/>
  <c r="BE388" i="3"/>
  <c r="T388" i="3"/>
  <c r="R388" i="3"/>
  <c r="P388" i="3"/>
  <c r="BI381" i="3"/>
  <c r="BH381" i="3"/>
  <c r="BG381" i="3"/>
  <c r="BE381" i="3"/>
  <c r="T381" i="3"/>
  <c r="R381" i="3"/>
  <c r="P381" i="3"/>
  <c r="BI378" i="3"/>
  <c r="BH378" i="3"/>
  <c r="BG378" i="3"/>
  <c r="BE378" i="3"/>
  <c r="T378" i="3"/>
  <c r="R378" i="3"/>
  <c r="P378" i="3"/>
  <c r="BI370" i="3"/>
  <c r="BH370" i="3"/>
  <c r="BG370" i="3"/>
  <c r="BE370" i="3"/>
  <c r="T370" i="3"/>
  <c r="R370" i="3"/>
  <c r="P370" i="3"/>
  <c r="BI361" i="3"/>
  <c r="BH361" i="3"/>
  <c r="BG361" i="3"/>
  <c r="BE361" i="3"/>
  <c r="T361" i="3"/>
  <c r="R361" i="3"/>
  <c r="P361" i="3"/>
  <c r="BI357" i="3"/>
  <c r="BH357" i="3"/>
  <c r="BG357" i="3"/>
  <c r="BE357" i="3"/>
  <c r="T357" i="3"/>
  <c r="T356" i="3"/>
  <c r="R357" i="3"/>
  <c r="R356" i="3"/>
  <c r="P357" i="3"/>
  <c r="P356" i="3" s="1"/>
  <c r="BI345" i="3"/>
  <c r="BH345" i="3"/>
  <c r="BG345" i="3"/>
  <c r="BE345" i="3"/>
  <c r="T345" i="3"/>
  <c r="R345" i="3"/>
  <c r="P345" i="3"/>
  <c r="BI334" i="3"/>
  <c r="BH334" i="3"/>
  <c r="BG334" i="3"/>
  <c r="BE334" i="3"/>
  <c r="T334" i="3"/>
  <c r="R334" i="3"/>
  <c r="P334" i="3"/>
  <c r="BI322" i="3"/>
  <c r="BH322" i="3"/>
  <c r="BG322" i="3"/>
  <c r="BE322" i="3"/>
  <c r="T322" i="3"/>
  <c r="R322" i="3"/>
  <c r="P322" i="3"/>
  <c r="BI310" i="3"/>
  <c r="BH310" i="3"/>
  <c r="BG310" i="3"/>
  <c r="BE310" i="3"/>
  <c r="T310" i="3"/>
  <c r="R310" i="3"/>
  <c r="P310" i="3"/>
  <c r="BI298" i="3"/>
  <c r="BH298" i="3"/>
  <c r="BG298" i="3"/>
  <c r="BE298" i="3"/>
  <c r="T298" i="3"/>
  <c r="R298" i="3"/>
  <c r="P298" i="3"/>
  <c r="BI286" i="3"/>
  <c r="BH286" i="3"/>
  <c r="BG286" i="3"/>
  <c r="BE286" i="3"/>
  <c r="T286" i="3"/>
  <c r="R286" i="3"/>
  <c r="P286" i="3"/>
  <c r="BI274" i="3"/>
  <c r="BH274" i="3"/>
  <c r="BG274" i="3"/>
  <c r="BE274" i="3"/>
  <c r="T274" i="3"/>
  <c r="R274" i="3"/>
  <c r="P274" i="3"/>
  <c r="BI262" i="3"/>
  <c r="BH262" i="3"/>
  <c r="BG262" i="3"/>
  <c r="BE262" i="3"/>
  <c r="T262" i="3"/>
  <c r="R262" i="3"/>
  <c r="P262" i="3"/>
  <c r="BI250" i="3"/>
  <c r="BH250" i="3"/>
  <c r="BG250" i="3"/>
  <c r="BE250" i="3"/>
  <c r="T250" i="3"/>
  <c r="R250" i="3"/>
  <c r="P250" i="3"/>
  <c r="BI238" i="3"/>
  <c r="BH238" i="3"/>
  <c r="BG238" i="3"/>
  <c r="BE238" i="3"/>
  <c r="T238" i="3"/>
  <c r="R238" i="3"/>
  <c r="P238" i="3"/>
  <c r="BI226" i="3"/>
  <c r="BH226" i="3"/>
  <c r="BG226" i="3"/>
  <c r="BE226" i="3"/>
  <c r="T226" i="3"/>
  <c r="R226" i="3"/>
  <c r="P226" i="3"/>
  <c r="BI214" i="3"/>
  <c r="BH214" i="3"/>
  <c r="BG214" i="3"/>
  <c r="BE214" i="3"/>
  <c r="T214" i="3"/>
  <c r="R214" i="3"/>
  <c r="P214" i="3"/>
  <c r="BI188" i="3"/>
  <c r="BH188" i="3"/>
  <c r="BG188" i="3"/>
  <c r="BE188" i="3"/>
  <c r="T188" i="3"/>
  <c r="R188" i="3"/>
  <c r="P188" i="3"/>
  <c r="BI182" i="3"/>
  <c r="BH182" i="3"/>
  <c r="BG182" i="3"/>
  <c r="BE182" i="3"/>
  <c r="T182" i="3"/>
  <c r="R182" i="3"/>
  <c r="P182" i="3"/>
  <c r="BI176" i="3"/>
  <c r="BH176" i="3"/>
  <c r="BG176" i="3"/>
  <c r="BE176" i="3"/>
  <c r="T176" i="3"/>
  <c r="R176" i="3"/>
  <c r="P176" i="3"/>
  <c r="BI165" i="3"/>
  <c r="BH165" i="3"/>
  <c r="BG165" i="3"/>
  <c r="BE165" i="3"/>
  <c r="T165" i="3"/>
  <c r="R165" i="3"/>
  <c r="P165" i="3"/>
  <c r="BI161" i="3"/>
  <c r="BH161" i="3"/>
  <c r="BG161" i="3"/>
  <c r="BE161" i="3"/>
  <c r="T161" i="3"/>
  <c r="R161" i="3"/>
  <c r="P161" i="3"/>
  <c r="BI150" i="3"/>
  <c r="BH150" i="3"/>
  <c r="BG150" i="3"/>
  <c r="BE150" i="3"/>
  <c r="T150" i="3"/>
  <c r="R150" i="3"/>
  <c r="P150" i="3"/>
  <c r="BI146" i="3"/>
  <c r="BH146" i="3"/>
  <c r="BG146" i="3"/>
  <c r="BE146" i="3"/>
  <c r="T146" i="3"/>
  <c r="R146" i="3"/>
  <c r="P146" i="3"/>
  <c r="BI142" i="3"/>
  <c r="BH142" i="3"/>
  <c r="BG142" i="3"/>
  <c r="BE142" i="3"/>
  <c r="T142" i="3"/>
  <c r="R142" i="3"/>
  <c r="P142" i="3"/>
  <c r="BI132" i="3"/>
  <c r="BH132" i="3"/>
  <c r="BG132" i="3"/>
  <c r="BE132" i="3"/>
  <c r="T132" i="3"/>
  <c r="R132" i="3"/>
  <c r="P132" i="3"/>
  <c r="BI123" i="3"/>
  <c r="BH123" i="3"/>
  <c r="BG123" i="3"/>
  <c r="BE123" i="3"/>
  <c r="T123" i="3"/>
  <c r="R123" i="3"/>
  <c r="P123" i="3"/>
  <c r="BI118" i="3"/>
  <c r="BH118" i="3"/>
  <c r="BG118" i="3"/>
  <c r="BE118" i="3"/>
  <c r="T118" i="3"/>
  <c r="R118" i="3"/>
  <c r="P118" i="3"/>
  <c r="BI106" i="3"/>
  <c r="BH106" i="3"/>
  <c r="BG106" i="3"/>
  <c r="BE106" i="3"/>
  <c r="T106" i="3"/>
  <c r="R106" i="3"/>
  <c r="P106" i="3"/>
  <c r="BI94" i="3"/>
  <c r="BH94" i="3"/>
  <c r="BG94" i="3"/>
  <c r="BE94" i="3"/>
  <c r="T94" i="3"/>
  <c r="R94" i="3"/>
  <c r="P94" i="3"/>
  <c r="J87" i="3"/>
  <c r="F87" i="3"/>
  <c r="F85" i="3"/>
  <c r="E83" i="3"/>
  <c r="J54" i="3"/>
  <c r="F54" i="3"/>
  <c r="F52" i="3"/>
  <c r="E50" i="3"/>
  <c r="J24" i="3"/>
  <c r="E24" i="3"/>
  <c r="J88" i="3" s="1"/>
  <c r="J23" i="3"/>
  <c r="J18" i="3"/>
  <c r="E18" i="3"/>
  <c r="F88" i="3"/>
  <c r="J17" i="3"/>
  <c r="J12" i="3"/>
  <c r="J52" i="3" s="1"/>
  <c r="E7" i="3"/>
  <c r="E48" i="3"/>
  <c r="J37" i="2"/>
  <c r="J36" i="2"/>
  <c r="AY55" i="1"/>
  <c r="J35" i="2"/>
  <c r="AX55" i="1" s="1"/>
  <c r="BI260" i="2"/>
  <c r="BH260" i="2"/>
  <c r="BG260" i="2"/>
  <c r="BE260" i="2"/>
  <c r="T260" i="2"/>
  <c r="T259" i="2"/>
  <c r="R260" i="2"/>
  <c r="R259" i="2" s="1"/>
  <c r="P260" i="2"/>
  <c r="P259" i="2" s="1"/>
  <c r="BI252" i="2"/>
  <c r="BH252" i="2"/>
  <c r="BG252" i="2"/>
  <c r="BE252" i="2"/>
  <c r="T252" i="2"/>
  <c r="R252" i="2"/>
  <c r="P252" i="2"/>
  <c r="BI245" i="2"/>
  <c r="BH245" i="2"/>
  <c r="BG245" i="2"/>
  <c r="BE245" i="2"/>
  <c r="T245" i="2"/>
  <c r="T244" i="2" s="1"/>
  <c r="R245" i="2"/>
  <c r="R244" i="2" s="1"/>
  <c r="P245" i="2"/>
  <c r="P244" i="2" s="1"/>
  <c r="BI237" i="2"/>
  <c r="BH237" i="2"/>
  <c r="BG237" i="2"/>
  <c r="BE237" i="2"/>
  <c r="T237" i="2"/>
  <c r="T236" i="2"/>
  <c r="R237" i="2"/>
  <c r="R236" i="2"/>
  <c r="P237" i="2"/>
  <c r="P236" i="2" s="1"/>
  <c r="BI230" i="2"/>
  <c r="BH230" i="2"/>
  <c r="BG230" i="2"/>
  <c r="BE230" i="2"/>
  <c r="T230" i="2"/>
  <c r="R230" i="2"/>
  <c r="P230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0" i="2"/>
  <c r="BH220" i="2"/>
  <c r="BG220" i="2"/>
  <c r="BE220" i="2"/>
  <c r="T220" i="2"/>
  <c r="R220" i="2"/>
  <c r="P220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196" i="2"/>
  <c r="BH196" i="2"/>
  <c r="BG196" i="2"/>
  <c r="BE196" i="2"/>
  <c r="T196" i="2"/>
  <c r="R196" i="2"/>
  <c r="P196" i="2"/>
  <c r="BI185" i="2"/>
  <c r="BH185" i="2"/>
  <c r="BG185" i="2"/>
  <c r="BE185" i="2"/>
  <c r="T185" i="2"/>
  <c r="R185" i="2"/>
  <c r="P185" i="2"/>
  <c r="BI175" i="2"/>
  <c r="BH175" i="2"/>
  <c r="BG175" i="2"/>
  <c r="BE175" i="2"/>
  <c r="T175" i="2"/>
  <c r="R175" i="2"/>
  <c r="P175" i="2"/>
  <c r="BI167" i="2"/>
  <c r="BH167" i="2"/>
  <c r="BG167" i="2"/>
  <c r="BE167" i="2"/>
  <c r="T167" i="2"/>
  <c r="R167" i="2"/>
  <c r="P167" i="2"/>
  <c r="BI159" i="2"/>
  <c r="BH159" i="2"/>
  <c r="BG159" i="2"/>
  <c r="BE159" i="2"/>
  <c r="T159" i="2"/>
  <c r="R159" i="2"/>
  <c r="P159" i="2"/>
  <c r="BI151" i="2"/>
  <c r="BH151" i="2"/>
  <c r="BG151" i="2"/>
  <c r="BE151" i="2"/>
  <c r="T151" i="2"/>
  <c r="R151" i="2"/>
  <c r="P151" i="2"/>
  <c r="BI143" i="2"/>
  <c r="BH143" i="2"/>
  <c r="BG143" i="2"/>
  <c r="BE143" i="2"/>
  <c r="T143" i="2"/>
  <c r="R143" i="2"/>
  <c r="P143" i="2"/>
  <c r="BI135" i="2"/>
  <c r="BH135" i="2"/>
  <c r="BG135" i="2"/>
  <c r="BE135" i="2"/>
  <c r="T135" i="2"/>
  <c r="R135" i="2"/>
  <c r="P135" i="2"/>
  <c r="BI129" i="2"/>
  <c r="BH129" i="2"/>
  <c r="BG129" i="2"/>
  <c r="BE129" i="2"/>
  <c r="T129" i="2"/>
  <c r="R129" i="2"/>
  <c r="P129" i="2"/>
  <c r="BI123" i="2"/>
  <c r="BH123" i="2"/>
  <c r="BG123" i="2"/>
  <c r="BE123" i="2"/>
  <c r="T123" i="2"/>
  <c r="R123" i="2"/>
  <c r="P123" i="2"/>
  <c r="BI119" i="2"/>
  <c r="BH119" i="2"/>
  <c r="BG119" i="2"/>
  <c r="BE119" i="2"/>
  <c r="T119" i="2"/>
  <c r="R119" i="2"/>
  <c r="P119" i="2"/>
  <c r="BI108" i="2"/>
  <c r="BH108" i="2"/>
  <c r="BG108" i="2"/>
  <c r="BE108" i="2"/>
  <c r="T108" i="2"/>
  <c r="R108" i="2"/>
  <c r="P108" i="2"/>
  <c r="BI104" i="2"/>
  <c r="BH104" i="2"/>
  <c r="BG104" i="2"/>
  <c r="BE104" i="2"/>
  <c r="T104" i="2"/>
  <c r="R104" i="2"/>
  <c r="P104" i="2"/>
  <c r="BI100" i="2"/>
  <c r="BH100" i="2"/>
  <c r="BG100" i="2"/>
  <c r="BE100" i="2"/>
  <c r="T100" i="2"/>
  <c r="R100" i="2"/>
  <c r="P100" i="2"/>
  <c r="BI89" i="2"/>
  <c r="BH89" i="2"/>
  <c r="BG89" i="2"/>
  <c r="BE89" i="2"/>
  <c r="T89" i="2"/>
  <c r="R89" i="2"/>
  <c r="P89" i="2"/>
  <c r="J82" i="2"/>
  <c r="F82" i="2"/>
  <c r="F80" i="2"/>
  <c r="E78" i="2"/>
  <c r="J54" i="2"/>
  <c r="F54" i="2"/>
  <c r="F52" i="2"/>
  <c r="E50" i="2"/>
  <c r="J24" i="2"/>
  <c r="E24" i="2"/>
  <c r="J83" i="2" s="1"/>
  <c r="J23" i="2"/>
  <c r="J18" i="2"/>
  <c r="E18" i="2"/>
  <c r="F83" i="2"/>
  <c r="J17" i="2"/>
  <c r="J12" i="2"/>
  <c r="J80" i="2" s="1"/>
  <c r="E7" i="2"/>
  <c r="E48" i="2"/>
  <c r="L50" i="1"/>
  <c r="AM50" i="1"/>
  <c r="AM49" i="1"/>
  <c r="L49" i="1"/>
  <c r="AM47" i="1"/>
  <c r="L47" i="1"/>
  <c r="L45" i="1"/>
  <c r="L44" i="1"/>
  <c r="BK151" i="2"/>
  <c r="J211" i="2"/>
  <c r="BK252" i="2"/>
  <c r="BK395" i="3"/>
  <c r="BK146" i="3"/>
  <c r="J167" i="2"/>
  <c r="J713" i="3"/>
  <c r="J129" i="2"/>
  <c r="J143" i="2"/>
  <c r="J624" i="3"/>
  <c r="BK104" i="2"/>
  <c r="J508" i="3"/>
  <c r="J245" i="2"/>
  <c r="J1183" i="3"/>
  <c r="BK704" i="3"/>
  <c r="J274" i="3"/>
  <c r="BK1181" i="3"/>
  <c r="J176" i="3"/>
  <c r="J695" i="3"/>
  <c r="J151" i="2"/>
  <c r="BK224" i="2"/>
  <c r="BK94" i="3"/>
  <c r="BK118" i="3"/>
  <c r="J188" i="3"/>
  <c r="J649" i="3"/>
  <c r="BK1183" i="3"/>
  <c r="J414" i="3"/>
  <c r="J537" i="3"/>
  <c r="BK725" i="3"/>
  <c r="BK370" i="3"/>
  <c r="J334" i="3"/>
  <c r="J395" i="3"/>
  <c r="BK188" i="3"/>
  <c r="BK1182" i="3"/>
  <c r="BK686" i="3"/>
  <c r="J1185" i="3"/>
  <c r="J106" i="3"/>
  <c r="BK722" i="3"/>
  <c r="BK108" i="2"/>
  <c r="J150" i="3"/>
  <c r="BK298" i="3"/>
  <c r="J525" i="3"/>
  <c r="BK677" i="3"/>
  <c r="BK357" i="3"/>
  <c r="J132" i="3"/>
  <c r="BK211" i="2"/>
  <c r="BK607" i="3"/>
  <c r="J607" i="3"/>
  <c r="J94" i="3"/>
  <c r="BK245" i="2"/>
  <c r="BK226" i="3"/>
  <c r="BK230" i="2"/>
  <c r="J237" i="2"/>
  <c r="J398" i="3"/>
  <c r="BK414" i="3"/>
  <c r="BK165" i="3"/>
  <c r="J586" i="3"/>
  <c r="BK100" i="2"/>
  <c r="BK213" i="2"/>
  <c r="J322" i="3"/>
  <c r="BK381" i="3"/>
  <c r="BK123" i="3"/>
  <c r="J378" i="3"/>
  <c r="BK175" i="2"/>
  <c r="BK640" i="3"/>
  <c r="BK570" i="3"/>
  <c r="J238" i="3"/>
  <c r="J224" i="2"/>
  <c r="J161" i="3"/>
  <c r="J677" i="3"/>
  <c r="BK159" i="2"/>
  <c r="BK525" i="3"/>
  <c r="J213" i="2"/>
  <c r="BK310" i="3"/>
  <c r="BK238" i="3"/>
  <c r="J361" i="3"/>
  <c r="BK361" i="3"/>
  <c r="J262" i="3"/>
  <c r="BK554" i="3"/>
  <c r="J725" i="3"/>
  <c r="BK468" i="3"/>
  <c r="J1184" i="3"/>
  <c r="J1182" i="3"/>
  <c r="BK649" i="3"/>
  <c r="BK586" i="3"/>
  <c r="J182" i="3"/>
  <c r="J878" i="3"/>
  <c r="J1181" i="3"/>
  <c r="J220" i="2"/>
  <c r="BK237" i="2"/>
  <c r="BK286" i="3"/>
  <c r="J108" i="2"/>
  <c r="J123" i="2"/>
  <c r="J570" i="3"/>
  <c r="BK167" i="2"/>
  <c r="J252" i="2"/>
  <c r="J196" i="2"/>
  <c r="BK878" i="3"/>
  <c r="BK453" i="3"/>
  <c r="J640" i="3"/>
  <c r="BK119" i="2"/>
  <c r="J104" i="2"/>
  <c r="J437" i="3"/>
  <c r="J357" i="3"/>
  <c r="J142" i="3"/>
  <c r="J589" i="3"/>
  <c r="J250" i="3"/>
  <c r="BK226" i="2"/>
  <c r="BK208" i="2"/>
  <c r="J388" i="3"/>
  <c r="J686" i="3"/>
  <c r="J453" i="3"/>
  <c r="BK132" i="3"/>
  <c r="BK185" i="2"/>
  <c r="J230" i="2"/>
  <c r="J704" i="3"/>
  <c r="J1187" i="3"/>
  <c r="BK176" i="3"/>
  <c r="BK220" i="2"/>
  <c r="J208" i="2"/>
  <c r="BK485" i="3"/>
  <c r="BK598" i="3"/>
  <c r="J226" i="2"/>
  <c r="BK322" i="3"/>
  <c r="J668" i="3"/>
  <c r="BK1184" i="3"/>
  <c r="BK345" i="3"/>
  <c r="BK378" i="3"/>
  <c r="J175" i="2"/>
  <c r="J468" i="3"/>
  <c r="BK388" i="3"/>
  <c r="J123" i="3"/>
  <c r="J554" i="3"/>
  <c r="J286" i="3"/>
  <c r="BK142" i="3"/>
  <c r="J722" i="3"/>
  <c r="BK89" i="2"/>
  <c r="J226" i="3"/>
  <c r="BK196" i="2"/>
  <c r="BK616" i="3"/>
  <c r="BK334" i="3"/>
  <c r="J185" i="2"/>
  <c r="J381" i="3"/>
  <c r="J598" i="3"/>
  <c r="BK260" i="2"/>
  <c r="J135" i="2"/>
  <c r="BK658" i="3"/>
  <c r="BK143" i="2"/>
  <c r="J146" i="3"/>
  <c r="BK274" i="3"/>
  <c r="BK668" i="3"/>
  <c r="BK398" i="3"/>
  <c r="J370" i="3"/>
  <c r="BK632" i="3"/>
  <c r="BK129" i="2"/>
  <c r="BK135" i="2"/>
  <c r="BK214" i="3"/>
  <c r="J632" i="3"/>
  <c r="J1186" i="3"/>
  <c r="BK695" i="3"/>
  <c r="J89" i="2"/>
  <c r="BK1185" i="3"/>
  <c r="J214" i="3"/>
  <c r="BK182" i="3"/>
  <c r="BK1186" i="3"/>
  <c r="BK508" i="3"/>
  <c r="J345" i="3"/>
  <c r="BK106" i="3"/>
  <c r="BK589" i="3"/>
  <c r="BK250" i="3"/>
  <c r="J159" i="2"/>
  <c r="BK262" i="3"/>
  <c r="BK713" i="3"/>
  <c r="BK537" i="3"/>
  <c r="J298" i="3"/>
  <c r="J485" i="3"/>
  <c r="BK161" i="3"/>
  <c r="J118" i="3"/>
  <c r="BK624" i="3"/>
  <c r="AS54" i="1"/>
  <c r="BK1187" i="3"/>
  <c r="BK150" i="3"/>
  <c r="BK123" i="2"/>
  <c r="J119" i="2"/>
  <c r="J100" i="2"/>
  <c r="BK1029" i="3"/>
  <c r="J165" i="3"/>
  <c r="J616" i="3"/>
  <c r="J260" i="2"/>
  <c r="J1029" i="3"/>
  <c r="BK437" i="3"/>
  <c r="J658" i="3"/>
  <c r="J310" i="3"/>
  <c r="T235" i="2" l="1"/>
  <c r="P235" i="2"/>
  <c r="R235" i="2"/>
  <c r="T397" i="3"/>
  <c r="BK207" i="2"/>
  <c r="J207" i="2"/>
  <c r="J62" i="2" s="1"/>
  <c r="P588" i="3"/>
  <c r="R397" i="3"/>
  <c r="P88" i="2"/>
  <c r="BK397" i="3"/>
  <c r="J397" i="3"/>
  <c r="J67" i="3"/>
  <c r="R141" i="3"/>
  <c r="BK380" i="3"/>
  <c r="J380" i="3"/>
  <c r="J66" i="3" s="1"/>
  <c r="T88" i="2"/>
  <c r="T141" i="3"/>
  <c r="T360" i="3"/>
  <c r="BK88" i="2"/>
  <c r="J88" i="2" s="1"/>
  <c r="J61" i="2" s="1"/>
  <c r="BK87" i="2"/>
  <c r="J87" i="2" s="1"/>
  <c r="J60" i="2" s="1"/>
  <c r="P93" i="3"/>
  <c r="BK588" i="3"/>
  <c r="J588" i="3"/>
  <c r="J68" i="3" s="1"/>
  <c r="P207" i="2"/>
  <c r="P141" i="3"/>
  <c r="T380" i="3"/>
  <c r="P397" i="3"/>
  <c r="R88" i="2"/>
  <c r="BK141" i="3"/>
  <c r="J141" i="3"/>
  <c r="J62" i="3"/>
  <c r="R360" i="3"/>
  <c r="R207" i="2"/>
  <c r="R87" i="2" s="1"/>
  <c r="R86" i="2" s="1"/>
  <c r="T93" i="3"/>
  <c r="P360" i="3"/>
  <c r="P380" i="3"/>
  <c r="T207" i="2"/>
  <c r="BK93" i="3"/>
  <c r="J93" i="3"/>
  <c r="J61" i="3" s="1"/>
  <c r="R588" i="3"/>
  <c r="BK1180" i="3"/>
  <c r="J1180" i="3"/>
  <c r="J71" i="3"/>
  <c r="T588" i="3"/>
  <c r="P1180" i="3"/>
  <c r="R1180" i="3"/>
  <c r="R93" i="3"/>
  <c r="BK360" i="3"/>
  <c r="J360" i="3" s="1"/>
  <c r="J65" i="3" s="1"/>
  <c r="R380" i="3"/>
  <c r="T1180" i="3"/>
  <c r="BK244" i="2"/>
  <c r="J244" i="2"/>
  <c r="J65" i="2" s="1"/>
  <c r="BK356" i="3"/>
  <c r="J356" i="3" s="1"/>
  <c r="J63" i="3" s="1"/>
  <c r="BK259" i="2"/>
  <c r="J259" i="2"/>
  <c r="J66" i="2"/>
  <c r="BK877" i="3"/>
  <c r="J877" i="3" s="1"/>
  <c r="J70" i="3" s="1"/>
  <c r="BK236" i="2"/>
  <c r="BK724" i="3"/>
  <c r="J724" i="3"/>
  <c r="J69" i="3"/>
  <c r="F55" i="3"/>
  <c r="BF132" i="3"/>
  <c r="BF624" i="3"/>
  <c r="BF677" i="3"/>
  <c r="BF878" i="3"/>
  <c r="BF150" i="3"/>
  <c r="BF286" i="3"/>
  <c r="BF310" i="3"/>
  <c r="BF322" i="3"/>
  <c r="BF378" i="3"/>
  <c r="BF388" i="3"/>
  <c r="BF525" i="3"/>
  <c r="BF586" i="3"/>
  <c r="BF607" i="3"/>
  <c r="BF632" i="3"/>
  <c r="BF668" i="3"/>
  <c r="BF686" i="3"/>
  <c r="BF238" i="3"/>
  <c r="BF345" i="3"/>
  <c r="BF357" i="3"/>
  <c r="BF370" i="3"/>
  <c r="BF437" i="3"/>
  <c r="BF453" i="3"/>
  <c r="BF508" i="3"/>
  <c r="BF713" i="3"/>
  <c r="BF1184" i="3"/>
  <c r="BF94" i="3"/>
  <c r="BF176" i="3"/>
  <c r="BF188" i="3"/>
  <c r="BF395" i="3"/>
  <c r="BF570" i="3"/>
  <c r="BF704" i="3"/>
  <c r="BF722" i="3"/>
  <c r="BF649" i="3"/>
  <c r="BF1185" i="3"/>
  <c r="BF214" i="3"/>
  <c r="BF334" i="3"/>
  <c r="BF485" i="3"/>
  <c r="BF554" i="3"/>
  <c r="BF598" i="3"/>
  <c r="BF695" i="3"/>
  <c r="BF1183" i="3"/>
  <c r="BF640" i="3"/>
  <c r="BF658" i="3"/>
  <c r="BF1029" i="3"/>
  <c r="J55" i="3"/>
  <c r="BF361" i="3"/>
  <c r="BF414" i="3"/>
  <c r="BF537" i="3"/>
  <c r="BF616" i="3"/>
  <c r="BF725" i="3"/>
  <c r="BF1181" i="3"/>
  <c r="BF1182" i="3"/>
  <c r="BF1186" i="3"/>
  <c r="BF1187" i="3"/>
  <c r="E81" i="3"/>
  <c r="BF250" i="3"/>
  <c r="J85" i="3"/>
  <c r="BF118" i="3"/>
  <c r="J236" i="2"/>
  <c r="J64" i="2" s="1"/>
  <c r="BF142" i="3"/>
  <c r="BF146" i="3"/>
  <c r="BF123" i="3"/>
  <c r="BF165" i="3"/>
  <c r="BF274" i="3"/>
  <c r="BF106" i="3"/>
  <c r="BF161" i="3"/>
  <c r="BF262" i="3"/>
  <c r="BF398" i="3"/>
  <c r="BF468" i="3"/>
  <c r="BF182" i="3"/>
  <c r="BF226" i="3"/>
  <c r="BF298" i="3"/>
  <c r="BF381" i="3"/>
  <c r="BF589" i="3"/>
  <c r="BF143" i="2"/>
  <c r="BF159" i="2"/>
  <c r="BF196" i="2"/>
  <c r="BF220" i="2"/>
  <c r="BF260" i="2"/>
  <c r="BF167" i="2"/>
  <c r="BF211" i="2"/>
  <c r="BF226" i="2"/>
  <c r="BF230" i="2"/>
  <c r="BF245" i="2"/>
  <c r="BF252" i="2"/>
  <c r="J52" i="2"/>
  <c r="BF135" i="2"/>
  <c r="BF175" i="2"/>
  <c r="F55" i="2"/>
  <c r="BF104" i="2"/>
  <c r="BF208" i="2"/>
  <c r="BF213" i="2"/>
  <c r="E76" i="2"/>
  <c r="BF89" i="2"/>
  <c r="BF151" i="2"/>
  <c r="BF185" i="2"/>
  <c r="BF123" i="2"/>
  <c r="J55" i="2"/>
  <c r="BF100" i="2"/>
  <c r="BF129" i="2"/>
  <c r="BF119" i="2"/>
  <c r="BF224" i="2"/>
  <c r="BF237" i="2"/>
  <c r="BF108" i="2"/>
  <c r="F37" i="2"/>
  <c r="BD55" i="1"/>
  <c r="F37" i="3"/>
  <c r="BD56" i="1" s="1"/>
  <c r="J33" i="3"/>
  <c r="AV56" i="1"/>
  <c r="F35" i="3"/>
  <c r="BB56" i="1" s="1"/>
  <c r="F33" i="2"/>
  <c r="AZ55" i="1"/>
  <c r="F36" i="3"/>
  <c r="BC56" i="1" s="1"/>
  <c r="J33" i="2"/>
  <c r="AV55" i="1"/>
  <c r="F35" i="2"/>
  <c r="BB55" i="1" s="1"/>
  <c r="F33" i="3"/>
  <c r="AZ56" i="1" s="1"/>
  <c r="F36" i="2"/>
  <c r="BC55" i="1" s="1"/>
  <c r="R92" i="3" l="1"/>
  <c r="P87" i="2"/>
  <c r="P86" i="2"/>
  <c r="AU55" i="1" s="1"/>
  <c r="T92" i="3"/>
  <c r="BK235" i="2"/>
  <c r="J235" i="2"/>
  <c r="J63" i="2"/>
  <c r="P92" i="3"/>
  <c r="R359" i="3"/>
  <c r="R91" i="3" s="1"/>
  <c r="T359" i="3"/>
  <c r="T87" i="2"/>
  <c r="T86" i="2"/>
  <c r="P359" i="3"/>
  <c r="BK359" i="3"/>
  <c r="J359" i="3" s="1"/>
  <c r="J64" i="3" s="1"/>
  <c r="BK92" i="3"/>
  <c r="J92" i="3" s="1"/>
  <c r="J60" i="3" s="1"/>
  <c r="J34" i="2"/>
  <c r="AW55" i="1" s="1"/>
  <c r="AT55" i="1" s="1"/>
  <c r="F34" i="2"/>
  <c r="BA55" i="1"/>
  <c r="AZ54" i="1"/>
  <c r="W29" i="1" s="1"/>
  <c r="BB54" i="1"/>
  <c r="W31" i="1"/>
  <c r="J34" i="3"/>
  <c r="AW56" i="1" s="1"/>
  <c r="AT56" i="1" s="1"/>
  <c r="F34" i="3"/>
  <c r="BA56" i="1" s="1"/>
  <c r="BD54" i="1"/>
  <c r="W33" i="1"/>
  <c r="BC54" i="1"/>
  <c r="AY54" i="1"/>
  <c r="P91" i="3" l="1"/>
  <c r="AU56" i="1"/>
  <c r="AU54" i="1" s="1"/>
  <c r="T91" i="3"/>
  <c r="BK91" i="3"/>
  <c r="J91" i="3"/>
  <c r="BK86" i="2"/>
  <c r="J86" i="2"/>
  <c r="J59" i="2"/>
  <c r="AV54" i="1"/>
  <c r="AK29" i="1"/>
  <c r="AX54" i="1"/>
  <c r="J30" i="3"/>
  <c r="AG56" i="1"/>
  <c r="W32" i="1"/>
  <c r="BA54" i="1"/>
  <c r="AW54" i="1" s="1"/>
  <c r="AK30" i="1" s="1"/>
  <c r="J39" i="3" l="1"/>
  <c r="J59" i="3"/>
  <c r="AN56" i="1"/>
  <c r="AT54" i="1"/>
  <c r="J30" i="2"/>
  <c r="AG55" i="1"/>
  <c r="AG54" i="1"/>
  <c r="AK26" i="1"/>
  <c r="AK35" i="1" s="1"/>
  <c r="W30" i="1"/>
  <c r="J39" i="2" l="1"/>
  <c r="AN55" i="1"/>
  <c r="AN54" i="1"/>
</calcChain>
</file>

<file path=xl/sharedStrings.xml><?xml version="1.0" encoding="utf-8"?>
<sst xmlns="http://schemas.openxmlformats.org/spreadsheetml/2006/main" count="12838" uniqueCount="930">
  <si>
    <t>Export Komplet</t>
  </si>
  <si>
    <t>VZ</t>
  </si>
  <si>
    <t>2.0</t>
  </si>
  <si>
    <t>ZAMOK</t>
  </si>
  <si>
    <t>False</t>
  </si>
  <si>
    <t>{150a7199-1921-4c12-87c5-19db1ac5fc8f}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</si>
  <si>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</si>
  <si>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</si>
  <si>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</si>
  <si>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</si>
  <si>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</si>
  <si>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</si>
  <si>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</si>
  <si>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</si>
  <si>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N11222025c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</si>
  <si>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</si>
  <si>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</si>
  <si>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balkonů na objektu BD Zašovská 776, Valašské Meziříčí</t>
  </si>
  <si>
    <t>KSO:</t>
  </si>
  <si>
    <t/>
  </si>
  <si>
    <t>CC-CZ:</t>
  </si>
  <si>
    <t>Místo:</t>
  </si>
  <si>
    <t xml:space="preserve"> </t>
  </si>
  <si>
    <t>Datum:</t>
  </si>
  <si>
    <t>16. 1. 2025</t>
  </si>
  <si>
    <t>Zadavatel:</t>
  </si>
  <si>
    <t>IČ:</t>
  </si>
  <si>
    <t>00304387</t>
  </si>
  <si>
    <t>Město Valašské Meziříčí, Náměstí 7/5,757 01 VM</t>
  </si>
  <si>
    <t>DIČ:</t>
  </si>
  <si>
    <t>Účastník:</t>
  </si>
  <si>
    <t>Vyplň údaj</t>
  </si>
  <si>
    <t>Projektant:</t>
  </si>
  <si>
    <t>Josef Galetka, Hošťálková 542, 756 22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</si>
  <si>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</si>
  <si>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</si>
  <si>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</si>
  <si>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</si>
  <si>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</si>
  <si>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</si>
  <si>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</si>
  <si>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</si>
  <si>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</si>
  <si>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</si>
  <si>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</si>
  <si>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</si>
  <si>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</si>
  <si>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</si>
  <si>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</si>
  <si>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</si>
  <si>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</si>
  <si>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</si>
  <si>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</si>
  <si>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</si>
  <si>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</si>
  <si>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</si>
  <si>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</si>
  <si>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</si>
  <si>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</si>
  <si>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</si>
  <si>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</si>
  <si>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</si>
  <si>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</si>
  <si>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</si>
  <si>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</si>
  <si>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</si>
  <si>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</si>
  <si>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</si>
  <si>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</si>
  <si>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</si>
  <si>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</si>
  <si>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</si>
  <si>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</si>
  <si>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</si>
  <si>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</si>
  <si>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</si>
  <si>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</si>
  <si>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</si>
  <si>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 na balkonech</t>
  </si>
  <si>
    <t>STA</t>
  </si>
  <si>
    <t>1</t>
  </si>
  <si>
    <t>{1ab4d719-043e-4c06-bb9e-1038c24e6459}</t>
  </si>
  <si>
    <t>02</t>
  </si>
  <si>
    <t>Architektonicko stavební řešení na balkonech</t>
  </si>
  <si>
    <t>{c4a7672f-61fd-4695-a16e-7f8dbac8c6f1}</t>
  </si>
  <si>
    <t>KRYCÍ LIST SOUPISU PRACÍ</t>
  </si>
  <si>
    <t>Objekt:</t>
  </si>
  <si>
    <t>01 - Bourací práce na balkonech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</si>
  <si>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</si>
  <si>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</si>
  <si>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</si>
  <si>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</si>
  <si>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</si>
  <si>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</si>
  <si>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</si>
  <si>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</si>
  <si>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764 - Konstrukce klempířské</t>
  </si>
  <si>
    <t xml:space="preserve">    767 - Konstrukce zámečnické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</si>
  <si>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</si>
  <si>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</si>
  <si>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</si>
  <si>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</si>
  <si>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</si>
  <si>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</si>
  <si>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</si>
  <si>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</si>
  <si>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</si>
  <si>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</si>
  <si>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</si>
  <si>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</si>
  <si>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</si>
  <si>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</si>
  <si>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</si>
  <si>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</si>
  <si>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</si>
  <si>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</si>
  <si>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</si>
  <si>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</si>
  <si>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941111112</t>
  </si>
  <si>
    <t>Lešení řadové trubkové lehké pracovní s podlahami s provozním zatížením tř. 3 do 200 kg/m2 šířky tř. W06 od 0,6 do 0,9 m výšky přes 10 do 25 m montáž</t>
  </si>
  <si>
    <t>m2</t>
  </si>
  <si>
    <t>CS ÚRS 2025 01</t>
  </si>
  <si>
    <t>4</t>
  </si>
  <si>
    <t>2</t>
  </si>
  <si>
    <t>-148181975</t>
  </si>
  <si>
    <t>Online PSC</t>
  </si>
  <si>
    <t>https://podminky.urs.cz/item/CS_URS_2025_01/941111112</t>
  </si>
  <si>
    <t>VV</t>
  </si>
  <si>
    <t>pohled západní</t>
  </si>
  <si>
    <t>(0,9+3,73+0,9)*23,5</t>
  </si>
  <si>
    <t>(0,9+7,04+0,9)*23,5</t>
  </si>
  <si>
    <t>(0,9+17,87+0,9)*23,5</t>
  </si>
  <si>
    <t>pohled východní</t>
  </si>
  <si>
    <t>Součet</t>
  </si>
  <si>
    <t>941111212</t>
  </si>
  <si>
    <t>Lešení řadové trubkové lehké pracovní s podlahami s provozním zatížením tř. 3 do 200 kg/m2 šířky tř. W06 od 0,6 do 0,9 m výšky přes 10 do 25 m příplatek k ceně za každý den použití</t>
  </si>
  <si>
    <t>540787587</t>
  </si>
  <si>
    <t>https://podminky.urs.cz/item/CS_URS_2025_01/941111212</t>
  </si>
  <si>
    <t>1599,88*45</t>
  </si>
  <si>
    <t>3</t>
  </si>
  <si>
    <t>941111322</t>
  </si>
  <si>
    <t>Odborná prohlídka lešení řadového trubkového lehkého pracovního s podlahami s provozním zatížením tř. 3 do 200 kg/m2 šířky tř. W06 až W12 od 0,6 m do 1,5 m výšky do 25 m, celkové plochy přes 500 do 2 000 m2 zakrytého sítí</t>
  </si>
  <si>
    <t>kus</t>
  </si>
  <si>
    <t>619186278</t>
  </si>
  <si>
    <t>https://podminky.urs.cz/item/CS_URS_2025_01/941111322</t>
  </si>
  <si>
    <t>944611111</t>
  </si>
  <si>
    <t>Plachta ochranná zavěšená na konstrukci lešení z textilie z umělých vláken montáž</t>
  </si>
  <si>
    <t>-1715318501</t>
  </si>
  <si>
    <t>https://podminky.urs.cz/item/CS_URS_2025_01/944611111</t>
  </si>
  <si>
    <t>5</t>
  </si>
  <si>
    <t>944611211</t>
  </si>
  <si>
    <t>Plachta ochranná zavěšená na konstrukci lešení z textilie z umělých vláken příplatek k ceně za každý den použití</t>
  </si>
  <si>
    <t>1065206340</t>
  </si>
  <si>
    <t>https://podminky.urs.cz/item/CS_URS_2025_01/944611211</t>
  </si>
  <si>
    <t>6</t>
  </si>
  <si>
    <t>944711114</t>
  </si>
  <si>
    <t>Stříška záchytná zřizovaná současně s lehkým nebo těžkým lešením šířky přes 2,5 m montáž</t>
  </si>
  <si>
    <t>m</t>
  </si>
  <si>
    <t>1890892093</t>
  </si>
  <si>
    <t>https://podminky.urs.cz/item/CS_URS_2025_01/944711114</t>
  </si>
  <si>
    <t>vchody</t>
  </si>
  <si>
    <t>7</t>
  </si>
  <si>
    <t>944711214</t>
  </si>
  <si>
    <t>Stříška záchytná zřizovaná současně s lehkým nebo těžkým lešením šířky přes 2,5 m příplatek k ceně za každý den použití</t>
  </si>
  <si>
    <t>-1803536206</t>
  </si>
  <si>
    <t>https://podminky.urs.cz/item/CS_URS_2025_01/944711214</t>
  </si>
  <si>
    <t>4*45</t>
  </si>
  <si>
    <t>8</t>
  </si>
  <si>
    <t>965042131</t>
  </si>
  <si>
    <t>Bourání mazanin betonových nebo z litého asfaltu tl. do 100 mm, plochy do 4 m2</t>
  </si>
  <si>
    <t>m3</t>
  </si>
  <si>
    <t>1989314723</t>
  </si>
  <si>
    <t>https://podminky.urs.cz/item/CS_URS_2025_01/965042131</t>
  </si>
  <si>
    <t>půdorys podrobnost bourání a demontáže</t>
  </si>
  <si>
    <t>(3,45*1*0,05)*16</t>
  </si>
  <si>
    <t>(3,45*1*0,05)*32</t>
  </si>
  <si>
    <t>(3,465*1*0,05)*32</t>
  </si>
  <si>
    <t>(3,46*1*0,05)*48</t>
  </si>
  <si>
    <t>965046111</t>
  </si>
  <si>
    <t>Broušení stávajících betonových podlah úběr do 3 mm</t>
  </si>
  <si>
    <t>623013421</t>
  </si>
  <si>
    <t>https://podminky.urs.cz/item/CS_URS_2025_01/965046111</t>
  </si>
  <si>
    <t>(3,45*1,2)*16</t>
  </si>
  <si>
    <t>(3,45*1,2)*32</t>
  </si>
  <si>
    <t>(3,465*1,2)*32</t>
  </si>
  <si>
    <t>(3,46*1,2)*48</t>
  </si>
  <si>
    <t>10</t>
  </si>
  <si>
    <t>965046119</t>
  </si>
  <si>
    <t>Broušení stávajících betonových podlah Příplatek k ceně za každý další 1 mm úběru</t>
  </si>
  <si>
    <t>459757187</t>
  </si>
  <si>
    <t>https://podminky.urs.cz/item/CS_URS_2025_01/965046119</t>
  </si>
  <si>
    <t>(3,45*1,2)*16*2</t>
  </si>
  <si>
    <t>(3,45*1,2)*32*2</t>
  </si>
  <si>
    <t>(3,465*1,2)*32*2</t>
  </si>
  <si>
    <t>(3,46*1,2)*48*2</t>
  </si>
  <si>
    <t>11</t>
  </si>
  <si>
    <t>965081213</t>
  </si>
  <si>
    <t>Bourání podlah z dlaždic bez podkladního lože nebo mazaniny, s jakoukoliv výplní spár keramických nebo xylolitových tl. do 10 mm, plochy přes 1 m2</t>
  </si>
  <si>
    <t>-1188436338</t>
  </si>
  <si>
    <t>https://podminky.urs.cz/item/CS_URS_2025_01/965081213</t>
  </si>
  <si>
    <t>(3,45*1,15)*16</t>
  </si>
  <si>
    <t>(3,45*1,15)*32</t>
  </si>
  <si>
    <t>(3,465*1,5)*32</t>
  </si>
  <si>
    <t>(3,46*1,15)*48</t>
  </si>
  <si>
    <t>965081611</t>
  </si>
  <si>
    <t>Odsekání soklíků včetně otlučení podkladní omítky až na zdivo rovných</t>
  </si>
  <si>
    <t>-1378397081</t>
  </si>
  <si>
    <t>https://podminky.urs.cz/item/CS_URS_2025_01/965081611</t>
  </si>
  <si>
    <t>(1,05+3,45+1,05)*16</t>
  </si>
  <si>
    <t>(1,05+3,45+0,82+0,14+0,82+3,45+1,05)*16</t>
  </si>
  <si>
    <t>(1,05+3,465+0,82+0,14+0,82+3,46+0,82+0,14+0,82+3,46+0,82+0,14+0,82+3,46+0,82+0,14+0,82+3,465+1,05)*16</t>
  </si>
  <si>
    <t>(0,115+0,115)*128</t>
  </si>
  <si>
    <t>13</t>
  </si>
  <si>
    <t>985112122</t>
  </si>
  <si>
    <t>Odsekání degradovaného betonu líce kleneb a podhledů, tloušťky přes 10 do 30 mm</t>
  </si>
  <si>
    <t>-533859978</t>
  </si>
  <si>
    <t>https://podminky.urs.cz/item/CS_URS_2025_01/985112122</t>
  </si>
  <si>
    <t>půdorys lodžií navržený stav</t>
  </si>
  <si>
    <t>skladba S1</t>
  </si>
  <si>
    <t>(3,45*1,1)*48</t>
  </si>
  <si>
    <t>(3,46*1,1)*80</t>
  </si>
  <si>
    <t>(3,45*0,149)*16</t>
  </si>
  <si>
    <t>(7,04*0,149)*16</t>
  </si>
  <si>
    <t>(17,87*0,149)*16</t>
  </si>
  <si>
    <t>14</t>
  </si>
  <si>
    <t>993111111</t>
  </si>
  <si>
    <t>Dovoz a odvoz lešení včetně naložení a složení řadového, na vzdálenost do 10 km</t>
  </si>
  <si>
    <t>1416257748</t>
  </si>
  <si>
    <t>https://podminky.urs.cz/item/CS_URS_2025_01/993111111</t>
  </si>
  <si>
    <t>15</t>
  </si>
  <si>
    <t>993111119</t>
  </si>
  <si>
    <t>Dovoz a odvoz lešení včetně naložení a složení řadového, na vzdálenost Příplatek k ceně za každých dalších i započatých 10 km přes 10 km</t>
  </si>
  <si>
    <t>1217883975</t>
  </si>
  <si>
    <t>https://podminky.urs.cz/item/CS_URS_2025_01/993111119</t>
  </si>
  <si>
    <t>997</t>
  </si>
  <si>
    <t>Doprava suti a vybouraných hmot</t>
  </si>
  <si>
    <t>16</t>
  </si>
  <si>
    <t>997001001</t>
  </si>
  <si>
    <t>Výkup železného šrotu</t>
  </si>
  <si>
    <t>t</t>
  </si>
  <si>
    <t>vlastní</t>
  </si>
  <si>
    <t>2029781147</t>
  </si>
  <si>
    <t>18,473</t>
  </si>
  <si>
    <t>17</t>
  </si>
  <si>
    <t>997013117</t>
  </si>
  <si>
    <t>Vnitrostaveništní doprava suti a vybouraných hmot vodorovně do 50 m s naložením základní pro budovy a haly výšky přes 21 do 24 m</t>
  </si>
  <si>
    <t>-2119086376</t>
  </si>
  <si>
    <t>https://podminky.urs.cz/item/CS_URS_2025_01/997013117</t>
  </si>
  <si>
    <t>18</t>
  </si>
  <si>
    <t>997013313</t>
  </si>
  <si>
    <t>Shoz na stavební suť montáž a demontáž shozu výšky přes 20 do 30 m</t>
  </si>
  <si>
    <t>-749984455</t>
  </si>
  <si>
    <t>https://podminky.urs.cz/item/CS_URS_2025_01/997013313</t>
  </si>
  <si>
    <t>3*23,5</t>
  </si>
  <si>
    <t>19</t>
  </si>
  <si>
    <t>997013323</t>
  </si>
  <si>
    <t>Shoz na stavební suť montáž a demontáž shozu výšky Příplatek za první a každý další den použití shozu výšky přes 20 do 30 m</t>
  </si>
  <si>
    <t>1859911178</t>
  </si>
  <si>
    <t>https://podminky.urs.cz/item/CS_URS_2025_01/997013323</t>
  </si>
  <si>
    <t>141*45</t>
  </si>
  <si>
    <t>20</t>
  </si>
  <si>
    <t>997013501</t>
  </si>
  <si>
    <t>Odvoz suti a vybouraných hmot na skládku nebo meziskládku se složením, na vzdálenost do 1 km</t>
  </si>
  <si>
    <t>1540983270</t>
  </si>
  <si>
    <t>https://podminky.urs.cz/item/CS_URS_2025_01/997013501</t>
  </si>
  <si>
    <t>997013509</t>
  </si>
  <si>
    <t>Odvoz suti a vybouraných hmot na skládku nebo meziskládku se složením, na vzdálenost Příplatek k ceně za každý další započatý 1 km přes 1 km</t>
  </si>
  <si>
    <t>108203425</t>
  </si>
  <si>
    <t>https://podminky.urs.cz/item/CS_URS_2025_01/997013509</t>
  </si>
  <si>
    <t>130,146*4</t>
  </si>
  <si>
    <t>22</t>
  </si>
  <si>
    <t>997013601</t>
  </si>
  <si>
    <t>Poplatek za uložení stavebního odpadu na skládce (skládkovné) z prostého betonu zatříděného do Katalogu odpadů pod kódem 17 01 01</t>
  </si>
  <si>
    <t>-1351207894</t>
  </si>
  <si>
    <t>https://podminky.urs.cz/item/CS_URS_2025_01/997013601</t>
  </si>
  <si>
    <t>130,146</t>
  </si>
  <si>
    <t>-18,473</t>
  </si>
  <si>
    <t>PSV</t>
  </si>
  <si>
    <t>Práce a dodávky PSV</t>
  </si>
  <si>
    <t>764</t>
  </si>
  <si>
    <t>Konstrukce klempířské</t>
  </si>
  <si>
    <t>23</t>
  </si>
  <si>
    <t>764002811</t>
  </si>
  <si>
    <t>Demontáž klempířských konstrukcí okapového plechu do suti, v krytině povlakové</t>
  </si>
  <si>
    <t>1754613080</t>
  </si>
  <si>
    <t>https://podminky.urs.cz/item/CS_URS_2025_01/764002811</t>
  </si>
  <si>
    <t>(3,45)*16</t>
  </si>
  <si>
    <t>(7,04)*16</t>
  </si>
  <si>
    <t>(17,87)*16</t>
  </si>
  <si>
    <t>767</t>
  </si>
  <si>
    <t>Konstrukce zámečnické</t>
  </si>
  <si>
    <t>24</t>
  </si>
  <si>
    <t>767161814</t>
  </si>
  <si>
    <t>Demontáž zábradlí do suti rovného nerozebíratelný spoj hmotnosti 1 m zábradlí přes 20 kg</t>
  </si>
  <si>
    <t>-598445320</t>
  </si>
  <si>
    <t>https://podminky.urs.cz/item/CS_URS_2025_01/767161814</t>
  </si>
  <si>
    <t>(3,5+3,5)*16</t>
  </si>
  <si>
    <t>(3,515+3,56+3,56+3,56+3,515)*16</t>
  </si>
  <si>
    <t>25</t>
  </si>
  <si>
    <t>767161850</t>
  </si>
  <si>
    <t>Demontáž zábradlí do suti madel rovných</t>
  </si>
  <si>
    <t>-1196446590</t>
  </si>
  <si>
    <t>https://podminky.urs.cz/item/CS_URS_2025_01/767161850</t>
  </si>
  <si>
    <t>VRN</t>
  </si>
  <si>
    <t>Vedlejší rozpočtové náklady</t>
  </si>
  <si>
    <t>26</t>
  </si>
  <si>
    <t>VRN 01</t>
  </si>
  <si>
    <t>Zařízení staveniště</t>
  </si>
  <si>
    <t>%</t>
  </si>
  <si>
    <t>-1072977186</t>
  </si>
  <si>
    <t>02 - Architektonicko stavební řešení na balkonech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</si>
  <si>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</si>
  <si>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</si>
  <si>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</si>
  <si>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766 - Konstrukce truhlářské</t>
  </si>
  <si>
    <t xml:space="preserve">    771 - Podlahy z dlaždic</t>
  </si>
  <si>
    <t xml:space="preserve">    783 - Dokončovací práce - nátěry</t>
  </si>
  <si>
    <t xml:space="preserve">    789 - Povrchové úpravy ocelových konstrukcí a technologických zařízení</t>
  </si>
  <si>
    <t>Úpravy povrchů, podlahy a osazování výplní</t>
  </si>
  <si>
    <t>621151011</t>
  </si>
  <si>
    <t>Penetrační nátěr vnějších pastovitých tenkovrstvých omítek silikátový podhledů</t>
  </si>
  <si>
    <t>-1472482324</t>
  </si>
  <si>
    <t>https://podminky.urs.cz/item/CS_URS_2025_01/621151011</t>
  </si>
  <si>
    <t>(3,45*1,1)*16</t>
  </si>
  <si>
    <t>(3,45*1,1)*32</t>
  </si>
  <si>
    <t>(3,465*1,1)*32</t>
  </si>
  <si>
    <t>(3,46*1,1)*48</t>
  </si>
  <si>
    <t>621521012</t>
  </si>
  <si>
    <t>Omítka tenkovrstvá silikátová vnějších ploch probarvená bez penetrace zatíraná (škrábaná ), zrnitost 1,5 mm podhledů</t>
  </si>
  <si>
    <t>1207636823</t>
  </si>
  <si>
    <t>https://podminky.urs.cz/item/CS_URS_2025_01/621521012</t>
  </si>
  <si>
    <t>629991011</t>
  </si>
  <si>
    <t>Zakrytí vnějších ploch před znečištěním včetně pozdějšího odkrytí výplní otvorů a svislých ploch fólií přilepenou lepící páskou</t>
  </si>
  <si>
    <t>-1936886362</t>
  </si>
  <si>
    <t>https://podminky.urs.cz/item/CS_URS_2025_01/629991011</t>
  </si>
  <si>
    <t>balkonové dveře</t>
  </si>
  <si>
    <t>(0,9*2)*128</t>
  </si>
  <si>
    <t>631311115</t>
  </si>
  <si>
    <t>Mazanina z betonu prostého bez zvýšených nároků na prostředí tl. přes 50 do 80 mm tř. C 20/25</t>
  </si>
  <si>
    <t>-996308355</t>
  </si>
  <si>
    <t>https://podminky.urs.cz/item/CS_URS_2025_01/631311115</t>
  </si>
  <si>
    <t>(3,45*1,2*0,05)*16</t>
  </si>
  <si>
    <t>(3,45*1,2*0,05)*32</t>
  </si>
  <si>
    <t>(3,465*1,2*0,05)*32</t>
  </si>
  <si>
    <t>(3,46*1,2*0,05)*48</t>
  </si>
  <si>
    <t>631319181</t>
  </si>
  <si>
    <t>Příplatek k cenám mazanin za sklon přes 15° do 35° od vodorovné roviny, mazanina tl. přes 50 do 80 mm</t>
  </si>
  <si>
    <t>1705243121</t>
  </si>
  <si>
    <t>https://podminky.urs.cz/item/CS_URS_2025_01/631319181</t>
  </si>
  <si>
    <t>1160211833</t>
  </si>
  <si>
    <t>-2062439165</t>
  </si>
  <si>
    <t>941111812</t>
  </si>
  <si>
    <t>Lešení řadové trubkové lehké pracovní s podlahami s provozním zatížením tř. 3 do 200 kg/m2 šířky tř. W06 od 0,6 do 0,9 m výšky přes 10 do 25 m demontáž</t>
  </si>
  <si>
    <t>-298324450</t>
  </si>
  <si>
    <t>https://podminky.urs.cz/item/CS_URS_2025_01/941111812</t>
  </si>
  <si>
    <t>1990473349</t>
  </si>
  <si>
    <t>944611811</t>
  </si>
  <si>
    <t>Plachta ochranná zavěšená na konstrukci lešení z textilie z umělých vláken demontáž</t>
  </si>
  <si>
    <t>1586406347</t>
  </si>
  <si>
    <t>https://podminky.urs.cz/item/CS_URS_2025_01/944611811</t>
  </si>
  <si>
    <t>-2052783947</t>
  </si>
  <si>
    <t>944711814</t>
  </si>
  <si>
    <t>Stříška záchytná zřizovaná současně s lehkým nebo těžkým lešením šířky přes 2,5 m demontáž</t>
  </si>
  <si>
    <t>1093947406</t>
  </si>
  <si>
    <t>https://podminky.urs.cz/item/CS_URS_2025_01/944711814</t>
  </si>
  <si>
    <t>977171232</t>
  </si>
  <si>
    <t>Vrty do profilové oceli na staveništi (nosníky, úhelníky, plochá ocel) průměru přes 10 do 20 mm tloušťky přes 5 do 10 mm</t>
  </si>
  <si>
    <t>-1062716267</t>
  </si>
  <si>
    <t>https://podminky.urs.cz/item/CS_URS_2025_01/977171232</t>
  </si>
  <si>
    <t>výpis zámečnických prvků</t>
  </si>
  <si>
    <t>zábradlí Z1</t>
  </si>
  <si>
    <t>kotevní plech sloupku</t>
  </si>
  <si>
    <t>32*2</t>
  </si>
  <si>
    <t>kotevní  plech s nasouvacím trnem</t>
  </si>
  <si>
    <t>64*2</t>
  </si>
  <si>
    <t>Mezisoučet</t>
  </si>
  <si>
    <t>zábradlí Z2</t>
  </si>
  <si>
    <t>kotevní plech dilatační mezi sekcemi</t>
  </si>
  <si>
    <t>zábradlí Z3</t>
  </si>
  <si>
    <t>160*2</t>
  </si>
  <si>
    <t>128*2</t>
  </si>
  <si>
    <t>985132311</t>
  </si>
  <si>
    <t>Očištění ploch líce kleneb a podhledů ruční dočištění ocelovými kartáči</t>
  </si>
  <si>
    <t>301382180</t>
  </si>
  <si>
    <t>https://podminky.urs.cz/item/CS_URS_2025_01/985132311</t>
  </si>
  <si>
    <t>985139112</t>
  </si>
  <si>
    <t>Očištění ploch Příplatek k cenám za plochu do 10 m2 jednotlivě</t>
  </si>
  <si>
    <t>1135350389</t>
  </si>
  <si>
    <t>https://podminky.urs.cz/item/CS_URS_2025_01/985139112</t>
  </si>
  <si>
    <t>985311212</t>
  </si>
  <si>
    <t>Reprofilace betonu sanačními maltami na cementové bázi ručně líce kleneb a podhledů, tloušťky přes 10 do 20 mm</t>
  </si>
  <si>
    <t>-1508668441</t>
  </si>
  <si>
    <t>https://podminky.urs.cz/item/CS_URS_2025_01/985311212</t>
  </si>
  <si>
    <t>985311912</t>
  </si>
  <si>
    <t>Reprofilace betonu sanačními maltami na cementové bázi ručně Příplatek k cenám za plochu do 10 m2 jednotlivě</t>
  </si>
  <si>
    <t>-1916922170</t>
  </si>
  <si>
    <t>https://podminky.urs.cz/item/CS_URS_2025_01/985311912</t>
  </si>
  <si>
    <t>985312122</t>
  </si>
  <si>
    <t>Stěrka k vyrovnání ploch reprofilovaného betonu líce kleneb a podhledů, tloušťky přes 2 do 3 mm</t>
  </si>
  <si>
    <t>1643466341</t>
  </si>
  <si>
    <t>https://podminky.urs.cz/item/CS_URS_2025_01/985312122</t>
  </si>
  <si>
    <t>985312192</t>
  </si>
  <si>
    <t>Stěrka k vyrovnání ploch reprofilovaného betonu Příplatek k cenám za plochu do 10 m2 jednotlivě</t>
  </si>
  <si>
    <t>-220226979</t>
  </si>
  <si>
    <t>https://podminky.urs.cz/item/CS_URS_2025_01/985312192</t>
  </si>
  <si>
    <t>985321111</t>
  </si>
  <si>
    <t>Ochranný nátěr betonářské výztuže 1 vrstva tloušťky 1 mm na cementové bázi stěn, líce kleneb a podhledů</t>
  </si>
  <si>
    <t>1538773289</t>
  </si>
  <si>
    <t>https://podminky.urs.cz/item/CS_URS_2025_01/985321111</t>
  </si>
  <si>
    <t>985321912</t>
  </si>
  <si>
    <t>Ochranný nátěr betonářské výztuže Příplatek k cenám za plochu do 10 m2 jednotlivě</t>
  </si>
  <si>
    <t>-2118116127</t>
  </si>
  <si>
    <t>https://podminky.urs.cz/item/CS_URS_2025_01/985321912</t>
  </si>
  <si>
    <t>985323112</t>
  </si>
  <si>
    <t>Spojovací (adhezní) můstek reprofilovaného betonu na cementové bázi, tloušťky 2 mm</t>
  </si>
  <si>
    <t>1661151528</t>
  </si>
  <si>
    <t>https://podminky.urs.cz/item/CS_URS_2025_01/985323112</t>
  </si>
  <si>
    <t>985323912</t>
  </si>
  <si>
    <t>Spojovací (adhezní) můstek reprofilovaného betonu Příplatek k cenám za plochu do 10 m2 jednotlivě</t>
  </si>
  <si>
    <t>-1661370063</t>
  </si>
  <si>
    <t>https://podminky.urs.cz/item/CS_URS_2025_01/985323912</t>
  </si>
  <si>
    <t>-587517539</t>
  </si>
  <si>
    <t>-1689057308</t>
  </si>
  <si>
    <t>998</t>
  </si>
  <si>
    <t>Přesun hmot</t>
  </si>
  <si>
    <t>998011011</t>
  </si>
  <si>
    <t>Přesun hmot pro budovy občanské výstavby, bydlení, výrobu a služby s nosnou svislou konstrukcí zděnou z cihel, tvárnic nebo kamene vodorovná dopravní vzdálenost do 100 m s omezením mechanizace pro budovy výšky přes 24 do 36 m</t>
  </si>
  <si>
    <t>783307267</t>
  </si>
  <si>
    <t>https://podminky.urs.cz/item/CS_URS_2025_01/998011011</t>
  </si>
  <si>
    <t>711</t>
  </si>
  <si>
    <t>Izolace proti vodě, vlhkosti a plynům</t>
  </si>
  <si>
    <t>27</t>
  </si>
  <si>
    <t>711192202</t>
  </si>
  <si>
    <t>Provedení izolace proti zemní vlhkosti hydroizolační stěrkou na ploše svislé S dvouvrstvá na zdivu</t>
  </si>
  <si>
    <t>1114303875</t>
  </si>
  <si>
    <t>https://podminky.urs.cz/item/CS_URS_2025_01/711192202</t>
  </si>
  <si>
    <t>skladba S1 sokl</t>
  </si>
  <si>
    <t>(1,1+3,45+1,1)*16*0,1</t>
  </si>
  <si>
    <t>(1,1+3,45+0,885+0,14+0,885+3,45+1,1)*16*0,1</t>
  </si>
  <si>
    <t>(1,1+3,45+0,885+0,14+0,885+3,45+0,885+0,14+0,885+3,45+0,885+0,414+0,885+3,45+0,885+0,14+0,885+3,454+1,1)*16*0,1</t>
  </si>
  <si>
    <t>(0,115+0,115)*128*0,1</t>
  </si>
  <si>
    <t>28</t>
  </si>
  <si>
    <t>M</t>
  </si>
  <si>
    <t>24551031</t>
  </si>
  <si>
    <t>stěrka hydroizolační dvousložková cemento-polymerová proti zemní vlhkosti</t>
  </si>
  <si>
    <t>kg</t>
  </si>
  <si>
    <t>32</t>
  </si>
  <si>
    <t>-1881931393</t>
  </si>
  <si>
    <t>29</t>
  </si>
  <si>
    <t>998711113</t>
  </si>
  <si>
    <t>Přesun hmot pro izolace proti vodě, vlhkosti a plynům stanovený z hmotnosti přesunovaného materiálu vodorovná dopravní vzdálenost do 50 m s omezením mechanizace v objektech výšky přes 12 do 60 m</t>
  </si>
  <si>
    <t>-1237138944</t>
  </si>
  <si>
    <t>https://podminky.urs.cz/item/CS_URS_2025_01/998711113</t>
  </si>
  <si>
    <t>766</t>
  </si>
  <si>
    <t>Konstrukce truhlářské</t>
  </si>
  <si>
    <t>30</t>
  </si>
  <si>
    <t>766414242</t>
  </si>
  <si>
    <t>Montáž obložení stěn panely obkladovými plochy do 5 m2 z aglomerovaných desek, plochy přes 0,60 do 1,50 m2</t>
  </si>
  <si>
    <t>388592749</t>
  </si>
  <si>
    <t>https://podminky.urs.cz/item/CS_URS_2025_01/766414242</t>
  </si>
  <si>
    <t>výplň zábradlí</t>
  </si>
  <si>
    <t>(1,055*0,78)*2*16</t>
  </si>
  <si>
    <t>(1,055*0,78)*4*16</t>
  </si>
  <si>
    <t>(1,055*0,78)*10*16</t>
  </si>
  <si>
    <t>31</t>
  </si>
  <si>
    <t>62432032</t>
  </si>
  <si>
    <t>deska kompaktní laminátová HPL tl 0,8mm dekor dřevo</t>
  </si>
  <si>
    <t>226551246</t>
  </si>
  <si>
    <t>210,663*1,1 'Přepočtené koeficientem množství</t>
  </si>
  <si>
    <t>998766113</t>
  </si>
  <si>
    <t>Přesun hmot pro konstrukce truhlářské stanovený z hmotnosti přesunovaného materiálu vodorovná dopravní vzdálenost do 50 m s omezením mechanizace v objektech výšky přes 12 do 24 m</t>
  </si>
  <si>
    <t>106399112</t>
  </si>
  <si>
    <t>https://podminky.urs.cz/item/CS_URS_2025_01/998766113</t>
  </si>
  <si>
    <t>33</t>
  </si>
  <si>
    <t>767163223</t>
  </si>
  <si>
    <t>Montáž zábradlí přímého v exteriéru na lodžii nebo francouzském okně kotveného do betonu</t>
  </si>
  <si>
    <t>258878023</t>
  </si>
  <si>
    <t>https://podminky.urs.cz/item/CS_URS_2025_01/767163223</t>
  </si>
  <si>
    <t>3,45*16</t>
  </si>
  <si>
    <t>zábradlí Z2a</t>
  </si>
  <si>
    <t>3,5*16</t>
  </si>
  <si>
    <t>zábradlí Z2b</t>
  </si>
  <si>
    <t>zábradlí Z3a</t>
  </si>
  <si>
    <t>3,515*16</t>
  </si>
  <si>
    <t>zábradlí Z3b</t>
  </si>
  <si>
    <t>zábradlí Z3c</t>
  </si>
  <si>
    <t>3,56*48</t>
  </si>
  <si>
    <t>34</t>
  </si>
  <si>
    <t>14550246</t>
  </si>
  <si>
    <t>profil ocelový svařovaný jakost S235 průřez čtvercový 50x50x3mm</t>
  </si>
  <si>
    <t>873976256</t>
  </si>
  <si>
    <t>sloupek</t>
  </si>
  <si>
    <t>(0,12+0,78+0,221+0,198+0,12)*2*16*4,48/1000</t>
  </si>
  <si>
    <t>(0,12+0,78)*2*16*4,48/1000</t>
  </si>
  <si>
    <t>(0,12+0,78+0,221+0,198+0,12)*2*48*4,48/1000</t>
  </si>
  <si>
    <t>(0,12+0,78)*2*48*4,48/1000</t>
  </si>
  <si>
    <t>2,681*1,1 'Přepočtené koeficientem množství</t>
  </si>
  <si>
    <t>35</t>
  </si>
  <si>
    <t>14550160</t>
  </si>
  <si>
    <t>profil ocelový svařovaný jakost S235 průřez obdelníkový 70x50x3mm</t>
  </si>
  <si>
    <t>1448150105</t>
  </si>
  <si>
    <t>(3,45*16)*2*5,2/1000</t>
  </si>
  <si>
    <t>(3,5*16)*2*5,2/1000</t>
  </si>
  <si>
    <t>(3,515*16)*2*5,2/1000</t>
  </si>
  <si>
    <t>(3,56*48)*2*5,2/1000</t>
  </si>
  <si>
    <t>4,685*1,1 'Přepočtené koeficientem množství</t>
  </si>
  <si>
    <t>36</t>
  </si>
  <si>
    <t>14550154</t>
  </si>
  <si>
    <t>profil ocelový svařovaný jakost S235 průřez obdelníkový 60x40x3mm</t>
  </si>
  <si>
    <t>803523683</t>
  </si>
  <si>
    <t>(0,1*64)*4,48/1000</t>
  </si>
  <si>
    <t>37</t>
  </si>
  <si>
    <t>13010012</t>
  </si>
  <si>
    <t>tyč ocelová kruhová jakost S235JR (11 375) D 12mm</t>
  </si>
  <si>
    <t>-1600691758</t>
  </si>
  <si>
    <t>výplň zábradlí prut pr.12</t>
  </si>
  <si>
    <t>(0,78*9*0,93)*16/1000</t>
  </si>
  <si>
    <t>(0,78*10*0,93)*16/1000</t>
  </si>
  <si>
    <t>(0,78*10*0,93)*48/1000</t>
  </si>
  <si>
    <t>0,916*1,1 'Přepočtené koeficientem množství</t>
  </si>
  <si>
    <t>38</t>
  </si>
  <si>
    <t>13611228</t>
  </si>
  <si>
    <t>plech ocelový hladký jakost S235JR tl 10mm tabule</t>
  </si>
  <si>
    <t>1010059170</t>
  </si>
  <si>
    <t>plech tl.10mm</t>
  </si>
  <si>
    <t>(0,2*0,085*32)*78,5/1000</t>
  </si>
  <si>
    <t>(0,15*0,07*64)*78,5/1000</t>
  </si>
  <si>
    <t>(0,2*0,085*64)*78,5/1000</t>
  </si>
  <si>
    <t>(0,2*0,085*160)*78,5/1000</t>
  </si>
  <si>
    <t>0,501*1,1 'Přepočtené koeficientem množství</t>
  </si>
  <si>
    <t>39</t>
  </si>
  <si>
    <t>13010180</t>
  </si>
  <si>
    <t>tyč ocelová plochá jakost S235JR (11 375) 30x5mm</t>
  </si>
  <si>
    <t>-508401813</t>
  </si>
  <si>
    <t>rám z pásoviny</t>
  </si>
  <si>
    <t>((1,055+0,78)*2)*2*16*1,21/1000</t>
  </si>
  <si>
    <t>((1,055+0,78)*2)*2*48*1,21/1000</t>
  </si>
  <si>
    <t>1,136*1,1 'Přepočtené koeficientem množství</t>
  </si>
  <si>
    <t>40</t>
  </si>
  <si>
    <t>13010162</t>
  </si>
  <si>
    <t>tyč ocelová plochá jakost S235JR (11 375) 20x5mm</t>
  </si>
  <si>
    <t>227716832</t>
  </si>
  <si>
    <t>((0,14+0,05+0,076)*0,05)*64*0,79/1000</t>
  </si>
  <si>
    <t>((0,14+0,05+0,076)*0,05)*256*0,79/1000</t>
  </si>
  <si>
    <t>0,004*1,1 'Přepočtené koeficientem množství</t>
  </si>
  <si>
    <t>41</t>
  </si>
  <si>
    <t>13010500</t>
  </si>
  <si>
    <t>úhelník ocelový nerovnostranný jakost S235JR (11 375) 30x20x3mm</t>
  </si>
  <si>
    <t>-50282491</t>
  </si>
  <si>
    <t>rám z úhelníku</t>
  </si>
  <si>
    <t>((1,055+0,78)*2)*2*16*1,17/1000</t>
  </si>
  <si>
    <t>((1,055+0,78)*2)*2*48*1,17/1000</t>
  </si>
  <si>
    <t>1,097*1,1 'Přepočtené koeficientem množství</t>
  </si>
  <si>
    <t>42</t>
  </si>
  <si>
    <t>767165114</t>
  </si>
  <si>
    <t>Montáž zábradlí madel svařováním</t>
  </si>
  <si>
    <t>-1934144239</t>
  </si>
  <si>
    <t>https://podminky.urs.cz/item/CS_URS_2025_01/767165114</t>
  </si>
  <si>
    <t>3,37*16</t>
  </si>
  <si>
    <t>3,46*16</t>
  </si>
  <si>
    <t>3,41*16</t>
  </si>
  <si>
    <t>3,475*16</t>
  </si>
  <si>
    <t>43</t>
  </si>
  <si>
    <t>14550178</t>
  </si>
  <si>
    <t>profil ocelový svařovaný jakost S235 průřez obdelníkový 80x50x3mm</t>
  </si>
  <si>
    <t>732846908</t>
  </si>
  <si>
    <t>(3,37*16)*5,6/1000</t>
  </si>
  <si>
    <t>(3,46*16)*5,6/1000</t>
  </si>
  <si>
    <t>(3,41*16)*5,6/1000</t>
  </si>
  <si>
    <t>(3,475*16)*5,6/1000</t>
  </si>
  <si>
    <t>(3,56*48)*5,6/1000</t>
  </si>
  <si>
    <t>2,497*1,1 'Přepočtené koeficientem množství</t>
  </si>
  <si>
    <t>44</t>
  </si>
  <si>
    <t>998767113</t>
  </si>
  <si>
    <t>Přesun hmot pro zámečnické konstrukce stanovený z hmotnosti přesunovaného materiálu vodorovná dopravní vzdálenost do 50 m s omezením mechanizace v objektech výšky přes 12 do 24 m</t>
  </si>
  <si>
    <t>277446073</t>
  </si>
  <si>
    <t>https://podminky.urs.cz/item/CS_URS_2025_01/998767113</t>
  </si>
  <si>
    <t>771</t>
  </si>
  <si>
    <t>Podlahy z dlaždic</t>
  </si>
  <si>
    <t>45</t>
  </si>
  <si>
    <t>771111011</t>
  </si>
  <si>
    <t>Příprava podkladu před provedením dlažby vysátí podlah</t>
  </si>
  <si>
    <t>-718523569</t>
  </si>
  <si>
    <t>https://podminky.urs.cz/item/CS_URS_2025_01/771111011</t>
  </si>
  <si>
    <t>(3,45*1,2)*48</t>
  </si>
  <si>
    <t>46</t>
  </si>
  <si>
    <t>771121011</t>
  </si>
  <si>
    <t>Příprava podkladu před provedením dlažby nátěr penetrační na podlahu</t>
  </si>
  <si>
    <t>-743262208</t>
  </si>
  <si>
    <t>https://podminky.urs.cz/item/CS_URS_2025_01/771121011</t>
  </si>
  <si>
    <t>47</t>
  </si>
  <si>
    <t>771161011</t>
  </si>
  <si>
    <t>Příprava podkladu před provedením dlažby montáž profilu dilatační spáry v rovině dlažby</t>
  </si>
  <si>
    <t>-2126103810</t>
  </si>
  <si>
    <t>https://podminky.urs.cz/item/CS_URS_2025_01/771161011</t>
  </si>
  <si>
    <t>(1,1+3,45+1,1)*16</t>
  </si>
  <si>
    <t>(1,1+3,45+0,885+0,14+0,885+3,45+1,1)*16</t>
  </si>
  <si>
    <t>(1,1+3,45+0,885+0,14+0,885+3,45+0,885+0,14+0,885+3,45+0,885+0,414+0,885+3,45+0,885+0,14+0,885+3,454+1,1)*16</t>
  </si>
  <si>
    <t>48</t>
  </si>
  <si>
    <t>28376614</t>
  </si>
  <si>
    <t>provazec těsnící z pěnového polyetylénu D 10 mm</t>
  </si>
  <si>
    <t>-900291500</t>
  </si>
  <si>
    <t>49</t>
  </si>
  <si>
    <t>771161023</t>
  </si>
  <si>
    <t>Příprava podkladu před provedením dlažby montáž profilu ukončujícího profilu pro balkony a terasy</t>
  </si>
  <si>
    <t>1476214783</t>
  </si>
  <si>
    <t>https://podminky.urs.cz/item/CS_URS_2025_01/771161023</t>
  </si>
  <si>
    <t>50</t>
  </si>
  <si>
    <t>59054266</t>
  </si>
  <si>
    <t>profil ukončovací s okapničkou na spádový potěr barevný lak Al dl 2,5m v 30mm</t>
  </si>
  <si>
    <t>1510076261</t>
  </si>
  <si>
    <t>453,76*1,1 'Přepočtené koeficientem množství</t>
  </si>
  <si>
    <t>51</t>
  </si>
  <si>
    <t>771474213</t>
  </si>
  <si>
    <t>Montáž soklů z dlaždic keramických lepených cementovým flexibilním rychletuhnoucím lepidlem rovných, výšky přes 90 do 120 mm</t>
  </si>
  <si>
    <t>1561355879</t>
  </si>
  <si>
    <t>https://podminky.urs.cz/item/CS_URS_2025_01/771474213</t>
  </si>
  <si>
    <t>52</t>
  </si>
  <si>
    <t>59761186</t>
  </si>
  <si>
    <t>sokl keramický mrazuvzdorný povrch hladký/lesklý tl do 10mm výšky přes 90 do 120mm</t>
  </si>
  <si>
    <t>-1200031803</t>
  </si>
  <si>
    <t>733,888*1,1 'Přepočtené koeficientem množství</t>
  </si>
  <si>
    <t>53</t>
  </si>
  <si>
    <t>771574519</t>
  </si>
  <si>
    <t>Montáž podlah z dlaždic keramických lepených cementovým flexibilním rychletuhnoucím lepidlem hladkých, tloušťky do 10 mm přes 22 do 25 ks/m2</t>
  </si>
  <si>
    <t>17462210</t>
  </si>
  <si>
    <t>https://podminky.urs.cz/item/CS_URS_2025_01/771574519</t>
  </si>
  <si>
    <t>P</t>
  </si>
  <si>
    <t>Poznámka k položce:_x000D_
spárování epoxidovou spárovací hmotou</t>
  </si>
  <si>
    <t>54</t>
  </si>
  <si>
    <t>59761126</t>
  </si>
  <si>
    <t>dlažba keramická slinutá mrazuvzdorná R10/B povrch hladký/matný tl do 10mm přes 22 do 25ks/m2</t>
  </si>
  <si>
    <t>2002673705</t>
  </si>
  <si>
    <t>530,496*1,1 'Přepočtené koeficientem množství</t>
  </si>
  <si>
    <t>55</t>
  </si>
  <si>
    <t>771577211</t>
  </si>
  <si>
    <t>Montáž podlah z dlaždic keramických lepených cementovým flexibilním lepidlem Příplatek k cenám za plochu do 5 m2 jednotlivě</t>
  </si>
  <si>
    <t>1494817589</t>
  </si>
  <si>
    <t>https://podminky.urs.cz/item/CS_URS_2025_01/771577211</t>
  </si>
  <si>
    <t>56</t>
  </si>
  <si>
    <t>771591122</t>
  </si>
  <si>
    <t>Podlahy - dokončovací práce separační provazec do pružných spar, průměru 6 mm</t>
  </si>
  <si>
    <t>-262643980</t>
  </si>
  <si>
    <t>https://podminky.urs.cz/item/CS_URS_2025_01/771591122</t>
  </si>
  <si>
    <t>57</t>
  </si>
  <si>
    <t>771591227</t>
  </si>
  <si>
    <t>Izolace podlahy pod dlažbu montáž izolační fólie celoplošně lepené na podlahu</t>
  </si>
  <si>
    <t>-1573333425</t>
  </si>
  <si>
    <t>https://podminky.urs.cz/item/CS_URS_2025_01/771591227</t>
  </si>
  <si>
    <t>58</t>
  </si>
  <si>
    <t>28323002</t>
  </si>
  <si>
    <t>rohož separační drenážní kontaktně kapilární PE tl 4mm dl 25m</t>
  </si>
  <si>
    <t>-807927235</t>
  </si>
  <si>
    <t>530,496*1,05 'Přepočtené koeficientem množství</t>
  </si>
  <si>
    <t>59</t>
  </si>
  <si>
    <t>771591264</t>
  </si>
  <si>
    <t>Izolace podlahy pod dlažbu těsnícími izolačními pásy mezi podlahou a stěnu</t>
  </si>
  <si>
    <t>-1223973195</t>
  </si>
  <si>
    <t>https://podminky.urs.cz/item/CS_URS_2025_01/771591264</t>
  </si>
  <si>
    <t>60</t>
  </si>
  <si>
    <t>998771113</t>
  </si>
  <si>
    <t>Přesun hmot pro podlahy z dlaždic stanovený z hmotnosti přesunovaného materiálu vodorovná dopravní vzdálenost do 50 m s omezením mechanizace v objektech výšky přes 12 do 24 m</t>
  </si>
  <si>
    <t>-67799194</t>
  </si>
  <si>
    <t>https://podminky.urs.cz/item/CS_URS_2025_01/998771113</t>
  </si>
  <si>
    <t>783</t>
  </si>
  <si>
    <t>Dokončovací práce - nátěry</t>
  </si>
  <si>
    <t>61</t>
  </si>
  <si>
    <t>783301311</t>
  </si>
  <si>
    <t>Příprava podkladu zámečnických konstrukcí před provedením nátěru odmaštění odmašťovačem vodou ředitelným</t>
  </si>
  <si>
    <t>-665460847</t>
  </si>
  <si>
    <t>https://podminky.urs.cz/item/CS_URS_2025_01/783301311</t>
  </si>
  <si>
    <t>sloupek 50/50/3</t>
  </si>
  <si>
    <t>(0,12+0,78+0,221+0,198+0,12)*2*16*0,19</t>
  </si>
  <si>
    <t>(0,12+0,78)*2*16*0,19</t>
  </si>
  <si>
    <t>(0,12+0,78+0,221+0,198+0,12)*2*48*0,19</t>
  </si>
  <si>
    <t>(0,12+0,78)*2*48*4,48*0,19</t>
  </si>
  <si>
    <t>zábradlí Z1 profil 70/50/3</t>
  </si>
  <si>
    <t>(3,45*16)*2*0,23</t>
  </si>
  <si>
    <t>(3,5*16)*2*0,23</t>
  </si>
  <si>
    <t>(3,515*16)*2*0,23</t>
  </si>
  <si>
    <t>(3,56*48)*2*0,23</t>
  </si>
  <si>
    <t>kotevní  plech s nasouvacím trnem 60/40/3</t>
  </si>
  <si>
    <t>(0,1*64)*0,19</t>
  </si>
  <si>
    <t>(2*PI*0,012*0,012+2*PI*0,012*0,78)*9*16</t>
  </si>
  <si>
    <t>(2*PI*0,012*0,012+2*PI*0,012*0,78)*10*16</t>
  </si>
  <si>
    <t>(2*PI*0,012*0,012+2*PI*0,012*0,78)*10*48</t>
  </si>
  <si>
    <t>(2*0,2*0,01+2*0,01*0,085+2*0,2*0,085)*32</t>
  </si>
  <si>
    <t>(2*0,15*0,01+2*0,01*0,07+2*0,15*0,07)*64</t>
  </si>
  <si>
    <t>(2*0,2*0,01+2*0,01*0,085+2*0,2*0,085)*64</t>
  </si>
  <si>
    <t>(2*0,2*0,01+2*0,01*0,085+2*0,2*0,085)*160</t>
  </si>
  <si>
    <t>((1,055+0,78)*2)*2*16</t>
  </si>
  <si>
    <t>((1,055+0,78)*2)*2*48</t>
  </si>
  <si>
    <t>((0,14+0,05+0,076)*2*0,05)*64</t>
  </si>
  <si>
    <t>((0,14+0,05+0,076)*0,05)*2*256</t>
  </si>
  <si>
    <t>rám z úhelníku 30/20/3</t>
  </si>
  <si>
    <t>(0,03+0,02)*2*1,055*32</t>
  </si>
  <si>
    <t>(0,03+0,02)*2*0,78*32</t>
  </si>
  <si>
    <t>(0,03+0,02)*2*1,055*48</t>
  </si>
  <si>
    <t>(0,03+0,02)*2*0,78*48</t>
  </si>
  <si>
    <t>madlo 80/50/3</t>
  </si>
  <si>
    <t>(3,37*16)*0,25</t>
  </si>
  <si>
    <t>(3,46*16)*0,25</t>
  </si>
  <si>
    <t>(3,41*16)*0,25</t>
  </si>
  <si>
    <t>(3,475*16)*0,25</t>
  </si>
  <si>
    <t>(3,56*48)*0,25</t>
  </si>
  <si>
    <t>789</t>
  </si>
  <si>
    <t>Povrchové úpravy ocelových konstrukcí a technologických zařízení</t>
  </si>
  <si>
    <t>62</t>
  </si>
  <si>
    <t>78922R</t>
  </si>
  <si>
    <t>Otryskání povrchů ocelových konstrukcí suché abrazivní tryskání</t>
  </si>
  <si>
    <t>1509849405</t>
  </si>
  <si>
    <t>63</t>
  </si>
  <si>
    <t>78931R</t>
  </si>
  <si>
    <t>Práškové lakováníí - Komaxit, vč. podkladní vrstvy pro venkovní použití</t>
  </si>
  <si>
    <t>128629852</t>
  </si>
  <si>
    <t>64</t>
  </si>
  <si>
    <t>-975993112</t>
  </si>
  <si>
    <t>65</t>
  </si>
  <si>
    <t>VRN 02</t>
  </si>
  <si>
    <t>Provoz investora</t>
  </si>
  <si>
    <t>-1115618314</t>
  </si>
  <si>
    <t>66</t>
  </si>
  <si>
    <t>VRN02</t>
  </si>
  <si>
    <t>zabezpečení bezpečnosti a hygieny práce</t>
  </si>
  <si>
    <t>soubor</t>
  </si>
  <si>
    <t>881422738</t>
  </si>
  <si>
    <t>67</t>
  </si>
  <si>
    <t>VRN03</t>
  </si>
  <si>
    <t>opatření k ochraně životního prostředí – k použitým výrobkům a materiálům zhotovitel doloží atesty o nezávadnosti pro zdraví a životní prostředí</t>
  </si>
  <si>
    <t>1519357640</t>
  </si>
  <si>
    <t>68</t>
  </si>
  <si>
    <t>VRN05</t>
  </si>
  <si>
    <t>spotřeba médií (např. energií, vody)</t>
  </si>
  <si>
    <t>1154169392</t>
  </si>
  <si>
    <t>69</t>
  </si>
  <si>
    <t>VRN07</t>
  </si>
  <si>
    <t>příprava a doložení dokladů nezbytných k předání a převzetí díla, včetně certifikátů a prohlášení o shodě použitých materiálů a výrobků, dokladu o řádném provedení stavby dle schválené projektové dokumentace, atd.</t>
  </si>
  <si>
    <t>897698975</t>
  </si>
  <si>
    <t>70</t>
  </si>
  <si>
    <t>VRN08</t>
  </si>
  <si>
    <t>úklid staveniště</t>
  </si>
  <si>
    <t>16550895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</si>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</sst>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65042131" TargetMode="External"/><Relationship Id="rId13" Type="http://schemas.openxmlformats.org/officeDocument/2006/relationships/hyperlink" Target="https://podminky.urs.cz/item/CS_URS_2025_01/985112122" TargetMode="External"/><Relationship Id="rId18" Type="http://schemas.openxmlformats.org/officeDocument/2006/relationships/hyperlink" Target="https://podminky.urs.cz/item/CS_URS_2025_01/997013323" TargetMode="External"/><Relationship Id="rId3" Type="http://schemas.openxmlformats.org/officeDocument/2006/relationships/hyperlink" Target="https://podminky.urs.cz/item/CS_URS_2025_01/941111322" TargetMode="External"/><Relationship Id="rId21" Type="http://schemas.openxmlformats.org/officeDocument/2006/relationships/hyperlink" Target="https://podminky.urs.cz/item/CS_URS_2025_01/997013601" TargetMode="External"/><Relationship Id="rId7" Type="http://schemas.openxmlformats.org/officeDocument/2006/relationships/hyperlink" Target="https://podminky.urs.cz/item/CS_URS_2025_01/944711214" TargetMode="External"/><Relationship Id="rId12" Type="http://schemas.openxmlformats.org/officeDocument/2006/relationships/hyperlink" Target="https://podminky.urs.cz/item/CS_URS_2025_01/965081611" TargetMode="External"/><Relationship Id="rId17" Type="http://schemas.openxmlformats.org/officeDocument/2006/relationships/hyperlink" Target="https://podminky.urs.cz/item/CS_URS_2025_01/997013313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941111212" TargetMode="External"/><Relationship Id="rId16" Type="http://schemas.openxmlformats.org/officeDocument/2006/relationships/hyperlink" Target="https://podminky.urs.cz/item/CS_URS_2025_01/997013117" TargetMode="External"/><Relationship Id="rId20" Type="http://schemas.openxmlformats.org/officeDocument/2006/relationships/hyperlink" Target="https://podminky.urs.cz/item/CS_URS_2025_01/997013509" TargetMode="External"/><Relationship Id="rId1" Type="http://schemas.openxmlformats.org/officeDocument/2006/relationships/hyperlink" Target="https://podminky.urs.cz/item/CS_URS_2025_01/941111112" TargetMode="External"/><Relationship Id="rId6" Type="http://schemas.openxmlformats.org/officeDocument/2006/relationships/hyperlink" Target="https://podminky.urs.cz/item/CS_URS_2025_01/944711114" TargetMode="External"/><Relationship Id="rId11" Type="http://schemas.openxmlformats.org/officeDocument/2006/relationships/hyperlink" Target="https://podminky.urs.cz/item/CS_URS_2025_01/965081213" TargetMode="External"/><Relationship Id="rId24" Type="http://schemas.openxmlformats.org/officeDocument/2006/relationships/hyperlink" Target="https://podminky.urs.cz/item/CS_URS_2025_01/767161850" TargetMode="External"/><Relationship Id="rId5" Type="http://schemas.openxmlformats.org/officeDocument/2006/relationships/hyperlink" Target="https://podminky.urs.cz/item/CS_URS_2025_01/944611211" TargetMode="External"/><Relationship Id="rId15" Type="http://schemas.openxmlformats.org/officeDocument/2006/relationships/hyperlink" Target="https://podminky.urs.cz/item/CS_URS_2025_01/993111119" TargetMode="External"/><Relationship Id="rId23" Type="http://schemas.openxmlformats.org/officeDocument/2006/relationships/hyperlink" Target="https://podminky.urs.cz/item/CS_URS_2025_01/767161814" TargetMode="External"/><Relationship Id="rId10" Type="http://schemas.openxmlformats.org/officeDocument/2006/relationships/hyperlink" Target="https://podminky.urs.cz/item/CS_URS_2025_01/965046119" TargetMode="External"/><Relationship Id="rId19" Type="http://schemas.openxmlformats.org/officeDocument/2006/relationships/hyperlink" Target="https://podminky.urs.cz/item/CS_URS_2025_01/997013501" TargetMode="External"/><Relationship Id="rId4" Type="http://schemas.openxmlformats.org/officeDocument/2006/relationships/hyperlink" Target="https://podminky.urs.cz/item/CS_URS_2025_01/944611111" TargetMode="External"/><Relationship Id="rId9" Type="http://schemas.openxmlformats.org/officeDocument/2006/relationships/hyperlink" Target="https://podminky.urs.cz/item/CS_URS_2025_01/965046111" TargetMode="External"/><Relationship Id="rId14" Type="http://schemas.openxmlformats.org/officeDocument/2006/relationships/hyperlink" Target="https://podminky.urs.cz/item/CS_URS_2025_01/993111111" TargetMode="External"/><Relationship Id="rId22" Type="http://schemas.openxmlformats.org/officeDocument/2006/relationships/hyperlink" Target="https://podminky.urs.cz/item/CS_URS_2025_01/7640028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41111812" TargetMode="External"/><Relationship Id="rId13" Type="http://schemas.openxmlformats.org/officeDocument/2006/relationships/hyperlink" Target="https://podminky.urs.cz/item/CS_URS_2025_01/977171232" TargetMode="External"/><Relationship Id="rId18" Type="http://schemas.openxmlformats.org/officeDocument/2006/relationships/hyperlink" Target="https://podminky.urs.cz/item/CS_URS_2025_01/985312122" TargetMode="External"/><Relationship Id="rId26" Type="http://schemas.openxmlformats.org/officeDocument/2006/relationships/hyperlink" Target="https://podminky.urs.cz/item/CS_URS_2025_01/998011011" TargetMode="External"/><Relationship Id="rId39" Type="http://schemas.openxmlformats.org/officeDocument/2006/relationships/hyperlink" Target="https://podminky.urs.cz/item/CS_URS_2025_01/771574519" TargetMode="External"/><Relationship Id="rId3" Type="http://schemas.openxmlformats.org/officeDocument/2006/relationships/hyperlink" Target="https://podminky.urs.cz/item/CS_URS_2025_01/629991011" TargetMode="External"/><Relationship Id="rId21" Type="http://schemas.openxmlformats.org/officeDocument/2006/relationships/hyperlink" Target="https://podminky.urs.cz/item/CS_URS_2025_01/985321912" TargetMode="External"/><Relationship Id="rId34" Type="http://schemas.openxmlformats.org/officeDocument/2006/relationships/hyperlink" Target="https://podminky.urs.cz/item/CS_URS_2025_01/771111011" TargetMode="External"/><Relationship Id="rId42" Type="http://schemas.openxmlformats.org/officeDocument/2006/relationships/hyperlink" Target="https://podminky.urs.cz/item/CS_URS_2025_01/771591227" TargetMode="External"/><Relationship Id="rId7" Type="http://schemas.openxmlformats.org/officeDocument/2006/relationships/hyperlink" Target="https://podminky.urs.cz/item/CS_URS_2025_01/941111322" TargetMode="External"/><Relationship Id="rId12" Type="http://schemas.openxmlformats.org/officeDocument/2006/relationships/hyperlink" Target="https://podminky.urs.cz/item/CS_URS_2025_01/944711814" TargetMode="External"/><Relationship Id="rId17" Type="http://schemas.openxmlformats.org/officeDocument/2006/relationships/hyperlink" Target="https://podminky.urs.cz/item/CS_URS_2025_01/985311912" TargetMode="External"/><Relationship Id="rId25" Type="http://schemas.openxmlformats.org/officeDocument/2006/relationships/hyperlink" Target="https://podminky.urs.cz/item/CS_URS_2025_01/993111119" TargetMode="External"/><Relationship Id="rId33" Type="http://schemas.openxmlformats.org/officeDocument/2006/relationships/hyperlink" Target="https://podminky.urs.cz/item/CS_URS_2025_01/998767113" TargetMode="External"/><Relationship Id="rId38" Type="http://schemas.openxmlformats.org/officeDocument/2006/relationships/hyperlink" Target="https://podminky.urs.cz/item/CS_URS_2025_01/771474213" TargetMode="External"/><Relationship Id="rId46" Type="http://schemas.openxmlformats.org/officeDocument/2006/relationships/drawing" Target="../drawings/drawing3.xml"/><Relationship Id="rId2" Type="http://schemas.openxmlformats.org/officeDocument/2006/relationships/hyperlink" Target="https://podminky.urs.cz/item/CS_URS_2025_01/621521012" TargetMode="External"/><Relationship Id="rId16" Type="http://schemas.openxmlformats.org/officeDocument/2006/relationships/hyperlink" Target="https://podminky.urs.cz/item/CS_URS_2025_01/985311212" TargetMode="External"/><Relationship Id="rId20" Type="http://schemas.openxmlformats.org/officeDocument/2006/relationships/hyperlink" Target="https://podminky.urs.cz/item/CS_URS_2025_01/985321111" TargetMode="External"/><Relationship Id="rId29" Type="http://schemas.openxmlformats.org/officeDocument/2006/relationships/hyperlink" Target="https://podminky.urs.cz/item/CS_URS_2025_01/766414242" TargetMode="External"/><Relationship Id="rId41" Type="http://schemas.openxmlformats.org/officeDocument/2006/relationships/hyperlink" Target="https://podminky.urs.cz/item/CS_URS_2025_01/771591122" TargetMode="External"/><Relationship Id="rId1" Type="http://schemas.openxmlformats.org/officeDocument/2006/relationships/hyperlink" Target="https://podminky.urs.cz/item/CS_URS_2025_01/621151011" TargetMode="External"/><Relationship Id="rId6" Type="http://schemas.openxmlformats.org/officeDocument/2006/relationships/hyperlink" Target="https://podminky.urs.cz/item/CS_URS_2025_01/941111212" TargetMode="External"/><Relationship Id="rId11" Type="http://schemas.openxmlformats.org/officeDocument/2006/relationships/hyperlink" Target="https://podminky.urs.cz/item/CS_URS_2025_01/944711214" TargetMode="External"/><Relationship Id="rId24" Type="http://schemas.openxmlformats.org/officeDocument/2006/relationships/hyperlink" Target="https://podminky.urs.cz/item/CS_URS_2025_01/993111111" TargetMode="External"/><Relationship Id="rId32" Type="http://schemas.openxmlformats.org/officeDocument/2006/relationships/hyperlink" Target="https://podminky.urs.cz/item/CS_URS_2025_01/767165114" TargetMode="External"/><Relationship Id="rId37" Type="http://schemas.openxmlformats.org/officeDocument/2006/relationships/hyperlink" Target="https://podminky.urs.cz/item/CS_URS_2025_01/771161023" TargetMode="External"/><Relationship Id="rId40" Type="http://schemas.openxmlformats.org/officeDocument/2006/relationships/hyperlink" Target="https://podminky.urs.cz/item/CS_URS_2025_01/771577211" TargetMode="External"/><Relationship Id="rId45" Type="http://schemas.openxmlformats.org/officeDocument/2006/relationships/hyperlink" Target="https://podminky.urs.cz/item/CS_URS_2025_01/783301311" TargetMode="External"/><Relationship Id="rId5" Type="http://schemas.openxmlformats.org/officeDocument/2006/relationships/hyperlink" Target="https://podminky.urs.cz/item/CS_URS_2025_01/631319181" TargetMode="External"/><Relationship Id="rId15" Type="http://schemas.openxmlformats.org/officeDocument/2006/relationships/hyperlink" Target="https://podminky.urs.cz/item/CS_URS_2025_01/985139112" TargetMode="External"/><Relationship Id="rId23" Type="http://schemas.openxmlformats.org/officeDocument/2006/relationships/hyperlink" Target="https://podminky.urs.cz/item/CS_URS_2025_01/985323912" TargetMode="External"/><Relationship Id="rId28" Type="http://schemas.openxmlformats.org/officeDocument/2006/relationships/hyperlink" Target="https://podminky.urs.cz/item/CS_URS_2025_01/998711113" TargetMode="External"/><Relationship Id="rId36" Type="http://schemas.openxmlformats.org/officeDocument/2006/relationships/hyperlink" Target="https://podminky.urs.cz/item/CS_URS_2025_01/771161011" TargetMode="External"/><Relationship Id="rId10" Type="http://schemas.openxmlformats.org/officeDocument/2006/relationships/hyperlink" Target="https://podminky.urs.cz/item/CS_URS_2025_01/944611811" TargetMode="External"/><Relationship Id="rId19" Type="http://schemas.openxmlformats.org/officeDocument/2006/relationships/hyperlink" Target="https://podminky.urs.cz/item/CS_URS_2025_01/985312192" TargetMode="External"/><Relationship Id="rId31" Type="http://schemas.openxmlformats.org/officeDocument/2006/relationships/hyperlink" Target="https://podminky.urs.cz/item/CS_URS_2025_01/767163223" TargetMode="External"/><Relationship Id="rId44" Type="http://schemas.openxmlformats.org/officeDocument/2006/relationships/hyperlink" Target="https://podminky.urs.cz/item/CS_URS_2025_01/998771113" TargetMode="External"/><Relationship Id="rId4" Type="http://schemas.openxmlformats.org/officeDocument/2006/relationships/hyperlink" Target="https://podminky.urs.cz/item/CS_URS_2025_01/631311115" TargetMode="External"/><Relationship Id="rId9" Type="http://schemas.openxmlformats.org/officeDocument/2006/relationships/hyperlink" Target="https://podminky.urs.cz/item/CS_URS_2025_01/944611211" TargetMode="External"/><Relationship Id="rId14" Type="http://schemas.openxmlformats.org/officeDocument/2006/relationships/hyperlink" Target="https://podminky.urs.cz/item/CS_URS_2025_01/985132311" TargetMode="External"/><Relationship Id="rId22" Type="http://schemas.openxmlformats.org/officeDocument/2006/relationships/hyperlink" Target="https://podminky.urs.cz/item/CS_URS_2025_01/985323112" TargetMode="External"/><Relationship Id="rId27" Type="http://schemas.openxmlformats.org/officeDocument/2006/relationships/hyperlink" Target="https://podminky.urs.cz/item/CS_URS_2025_01/711192202" TargetMode="External"/><Relationship Id="rId30" Type="http://schemas.openxmlformats.org/officeDocument/2006/relationships/hyperlink" Target="https://podminky.urs.cz/item/CS_URS_2025_01/998766113" TargetMode="External"/><Relationship Id="rId35" Type="http://schemas.openxmlformats.org/officeDocument/2006/relationships/hyperlink" Target="https://podminky.urs.cz/item/CS_URS_2025_01/771121011" TargetMode="External"/><Relationship Id="rId43" Type="http://schemas.openxmlformats.org/officeDocument/2006/relationships/hyperlink" Target="https://podminky.urs.cz/item/CS_URS_2025_01/77159126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45" t="s">
        <v>14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25"/>
      <c r="AQ5" s="25"/>
      <c r="AR5" s="23"/>
      <c r="BE5" s="342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47" t="s">
        <v>17</v>
      </c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25"/>
      <c r="AQ6" s="25"/>
      <c r="AR6" s="23"/>
      <c r="BE6" s="343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43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43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3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3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3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3"/>
      <c r="BS12" s="20" t="s">
        <v>6</v>
      </c>
    </row>
    <row r="13" spans="1:74" s="1" customFormat="1" ht="12" customHeight="1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31</v>
      </c>
      <c r="AO13" s="25"/>
      <c r="AP13" s="25"/>
      <c r="AQ13" s="25"/>
      <c r="AR13" s="23"/>
      <c r="BE13" s="343"/>
      <c r="BS13" s="20" t="s">
        <v>6</v>
      </c>
    </row>
    <row r="14" spans="1:74" ht="12.75">
      <c r="B14" s="24"/>
      <c r="C14" s="25"/>
      <c r="D14" s="25"/>
      <c r="E14" s="348" t="s">
        <v>31</v>
      </c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343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3"/>
      <c r="BS15" s="20" t="s">
        <v>4</v>
      </c>
    </row>
    <row r="16" spans="1:74" s="1" customFormat="1" ht="12" customHeight="1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3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3"/>
      <c r="BS17" s="20" t="s">
        <v>34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3"/>
      <c r="BS18" s="20" t="s">
        <v>6</v>
      </c>
    </row>
    <row r="19" spans="1:71" s="1" customFormat="1" ht="12" customHeight="1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3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3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3"/>
    </row>
    <row r="22" spans="1:71" s="1" customFormat="1" ht="12" customHeight="1">
      <c r="B22" s="24"/>
      <c r="C22" s="25"/>
      <c r="D22" s="32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3"/>
    </row>
    <row r="23" spans="1:71" s="1" customFormat="1" ht="47.25" customHeight="1">
      <c r="B23" s="24"/>
      <c r="C23" s="25"/>
      <c r="D23" s="25"/>
      <c r="E23" s="350" t="s">
        <v>37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25"/>
      <c r="AP23" s="25"/>
      <c r="AQ23" s="25"/>
      <c r="AR23" s="23"/>
      <c r="BE23" s="343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3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43"/>
    </row>
    <row r="26" spans="1:71" s="2" customFormat="1" ht="25.9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51">
        <f>ROUND(AG54,2)</f>
        <v>0</v>
      </c>
      <c r="AL26" s="352"/>
      <c r="AM26" s="352"/>
      <c r="AN26" s="352"/>
      <c r="AO26" s="352"/>
      <c r="AP26" s="39"/>
      <c r="AQ26" s="39"/>
      <c r="AR26" s="42"/>
      <c r="BE26" s="343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43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53" t="s">
        <v>39</v>
      </c>
      <c r="M28" s="353"/>
      <c r="N28" s="353"/>
      <c r="O28" s="353"/>
      <c r="P28" s="353"/>
      <c r="Q28" s="39"/>
      <c r="R28" s="39"/>
      <c r="S28" s="39"/>
      <c r="T28" s="39"/>
      <c r="U28" s="39"/>
      <c r="V28" s="39"/>
      <c r="W28" s="353" t="s">
        <v>40</v>
      </c>
      <c r="X28" s="353"/>
      <c r="Y28" s="353"/>
      <c r="Z28" s="353"/>
      <c r="AA28" s="353"/>
      <c r="AB28" s="353"/>
      <c r="AC28" s="353"/>
      <c r="AD28" s="353"/>
      <c r="AE28" s="353"/>
      <c r="AF28" s="39"/>
      <c r="AG28" s="39"/>
      <c r="AH28" s="39"/>
      <c r="AI28" s="39"/>
      <c r="AJ28" s="39"/>
      <c r="AK28" s="353" t="s">
        <v>41</v>
      </c>
      <c r="AL28" s="353"/>
      <c r="AM28" s="353"/>
      <c r="AN28" s="353"/>
      <c r="AO28" s="353"/>
      <c r="AP28" s="39"/>
      <c r="AQ28" s="39"/>
      <c r="AR28" s="42"/>
      <c r="BE28" s="343"/>
    </row>
    <row r="29" spans="1:71" s="3" customFormat="1" ht="14.45" customHeight="1">
      <c r="B29" s="43"/>
      <c r="C29" s="44"/>
      <c r="D29" s="32" t="s">
        <v>42</v>
      </c>
      <c r="E29" s="44"/>
      <c r="F29" s="32" t="s">
        <v>43</v>
      </c>
      <c r="G29" s="44"/>
      <c r="H29" s="44"/>
      <c r="I29" s="44"/>
      <c r="J29" s="44"/>
      <c r="K29" s="44"/>
      <c r="L29" s="356">
        <v>0.21</v>
      </c>
      <c r="M29" s="355"/>
      <c r="N29" s="355"/>
      <c r="O29" s="355"/>
      <c r="P29" s="355"/>
      <c r="Q29" s="44"/>
      <c r="R29" s="44"/>
      <c r="S29" s="44"/>
      <c r="T29" s="44"/>
      <c r="U29" s="44"/>
      <c r="V29" s="44"/>
      <c r="W29" s="354">
        <f>ROUND(AZ54, 2)</f>
        <v>0</v>
      </c>
      <c r="X29" s="355"/>
      <c r="Y29" s="355"/>
      <c r="Z29" s="355"/>
      <c r="AA29" s="355"/>
      <c r="AB29" s="355"/>
      <c r="AC29" s="355"/>
      <c r="AD29" s="355"/>
      <c r="AE29" s="355"/>
      <c r="AF29" s="44"/>
      <c r="AG29" s="44"/>
      <c r="AH29" s="44"/>
      <c r="AI29" s="44"/>
      <c r="AJ29" s="44"/>
      <c r="AK29" s="354">
        <f>ROUND(AV54, 2)</f>
        <v>0</v>
      </c>
      <c r="AL29" s="355"/>
      <c r="AM29" s="355"/>
      <c r="AN29" s="355"/>
      <c r="AO29" s="355"/>
      <c r="AP29" s="44"/>
      <c r="AQ29" s="44"/>
      <c r="AR29" s="45"/>
      <c r="BE29" s="344"/>
    </row>
    <row r="30" spans="1:71" s="3" customFormat="1" ht="14.45" customHeight="1">
      <c r="B30" s="43"/>
      <c r="C30" s="44"/>
      <c r="D30" s="44"/>
      <c r="E30" s="44"/>
      <c r="F30" s="32" t="s">
        <v>44</v>
      </c>
      <c r="G30" s="44"/>
      <c r="H30" s="44"/>
      <c r="I30" s="44"/>
      <c r="J30" s="44"/>
      <c r="K30" s="44"/>
      <c r="L30" s="356">
        <v>0.12</v>
      </c>
      <c r="M30" s="355"/>
      <c r="N30" s="355"/>
      <c r="O30" s="355"/>
      <c r="P30" s="355"/>
      <c r="Q30" s="44"/>
      <c r="R30" s="44"/>
      <c r="S30" s="44"/>
      <c r="T30" s="44"/>
      <c r="U30" s="44"/>
      <c r="V30" s="44"/>
      <c r="W30" s="354">
        <f>ROUND(BA54, 2)</f>
        <v>0</v>
      </c>
      <c r="X30" s="355"/>
      <c r="Y30" s="355"/>
      <c r="Z30" s="355"/>
      <c r="AA30" s="355"/>
      <c r="AB30" s="355"/>
      <c r="AC30" s="355"/>
      <c r="AD30" s="355"/>
      <c r="AE30" s="355"/>
      <c r="AF30" s="44"/>
      <c r="AG30" s="44"/>
      <c r="AH30" s="44"/>
      <c r="AI30" s="44"/>
      <c r="AJ30" s="44"/>
      <c r="AK30" s="354">
        <f>ROUND(AW54, 2)</f>
        <v>0</v>
      </c>
      <c r="AL30" s="355"/>
      <c r="AM30" s="355"/>
      <c r="AN30" s="355"/>
      <c r="AO30" s="355"/>
      <c r="AP30" s="44"/>
      <c r="AQ30" s="44"/>
      <c r="AR30" s="45"/>
      <c r="BE30" s="344"/>
    </row>
    <row r="31" spans="1:71" s="3" customFormat="1" ht="14.45" hidden="1" customHeight="1">
      <c r="B31" s="43"/>
      <c r="C31" s="44"/>
      <c r="D31" s="44"/>
      <c r="E31" s="44"/>
      <c r="F31" s="32" t="s">
        <v>45</v>
      </c>
      <c r="G31" s="44"/>
      <c r="H31" s="44"/>
      <c r="I31" s="44"/>
      <c r="J31" s="44"/>
      <c r="K31" s="44"/>
      <c r="L31" s="356">
        <v>0.21</v>
      </c>
      <c r="M31" s="355"/>
      <c r="N31" s="355"/>
      <c r="O31" s="355"/>
      <c r="P31" s="355"/>
      <c r="Q31" s="44"/>
      <c r="R31" s="44"/>
      <c r="S31" s="44"/>
      <c r="T31" s="44"/>
      <c r="U31" s="44"/>
      <c r="V31" s="44"/>
      <c r="W31" s="354">
        <f>ROUND(BB54, 2)</f>
        <v>0</v>
      </c>
      <c r="X31" s="355"/>
      <c r="Y31" s="355"/>
      <c r="Z31" s="355"/>
      <c r="AA31" s="355"/>
      <c r="AB31" s="355"/>
      <c r="AC31" s="355"/>
      <c r="AD31" s="355"/>
      <c r="AE31" s="355"/>
      <c r="AF31" s="44"/>
      <c r="AG31" s="44"/>
      <c r="AH31" s="44"/>
      <c r="AI31" s="44"/>
      <c r="AJ31" s="44"/>
      <c r="AK31" s="354">
        <v>0</v>
      </c>
      <c r="AL31" s="355"/>
      <c r="AM31" s="355"/>
      <c r="AN31" s="355"/>
      <c r="AO31" s="355"/>
      <c r="AP31" s="44"/>
      <c r="AQ31" s="44"/>
      <c r="AR31" s="45"/>
      <c r="BE31" s="344"/>
    </row>
    <row r="32" spans="1:71" s="3" customFormat="1" ht="14.45" hidden="1" customHeight="1">
      <c r="B32" s="43"/>
      <c r="C32" s="44"/>
      <c r="D32" s="44"/>
      <c r="E32" s="44"/>
      <c r="F32" s="32" t="s">
        <v>46</v>
      </c>
      <c r="G32" s="44"/>
      <c r="H32" s="44"/>
      <c r="I32" s="44"/>
      <c r="J32" s="44"/>
      <c r="K32" s="44"/>
      <c r="L32" s="356">
        <v>0.12</v>
      </c>
      <c r="M32" s="355"/>
      <c r="N32" s="355"/>
      <c r="O32" s="355"/>
      <c r="P32" s="355"/>
      <c r="Q32" s="44"/>
      <c r="R32" s="44"/>
      <c r="S32" s="44"/>
      <c r="T32" s="44"/>
      <c r="U32" s="44"/>
      <c r="V32" s="44"/>
      <c r="W32" s="354">
        <f>ROUND(BC54, 2)</f>
        <v>0</v>
      </c>
      <c r="X32" s="355"/>
      <c r="Y32" s="355"/>
      <c r="Z32" s="355"/>
      <c r="AA32" s="355"/>
      <c r="AB32" s="355"/>
      <c r="AC32" s="355"/>
      <c r="AD32" s="355"/>
      <c r="AE32" s="355"/>
      <c r="AF32" s="44"/>
      <c r="AG32" s="44"/>
      <c r="AH32" s="44"/>
      <c r="AI32" s="44"/>
      <c r="AJ32" s="44"/>
      <c r="AK32" s="354">
        <v>0</v>
      </c>
      <c r="AL32" s="355"/>
      <c r="AM32" s="355"/>
      <c r="AN32" s="355"/>
      <c r="AO32" s="355"/>
      <c r="AP32" s="44"/>
      <c r="AQ32" s="44"/>
      <c r="AR32" s="45"/>
      <c r="BE32" s="344"/>
    </row>
    <row r="33" spans="1:57" s="3" customFormat="1" ht="14.45" hidden="1" customHeight="1">
      <c r="B33" s="43"/>
      <c r="C33" s="44"/>
      <c r="D33" s="44"/>
      <c r="E33" s="44"/>
      <c r="F33" s="32" t="s">
        <v>47</v>
      </c>
      <c r="G33" s="44"/>
      <c r="H33" s="44"/>
      <c r="I33" s="44"/>
      <c r="J33" s="44"/>
      <c r="K33" s="44"/>
      <c r="L33" s="356">
        <v>0</v>
      </c>
      <c r="M33" s="355"/>
      <c r="N33" s="355"/>
      <c r="O33" s="355"/>
      <c r="P33" s="355"/>
      <c r="Q33" s="44"/>
      <c r="R33" s="44"/>
      <c r="S33" s="44"/>
      <c r="T33" s="44"/>
      <c r="U33" s="44"/>
      <c r="V33" s="44"/>
      <c r="W33" s="354">
        <f>ROUND(BD54, 2)</f>
        <v>0</v>
      </c>
      <c r="X33" s="355"/>
      <c r="Y33" s="355"/>
      <c r="Z33" s="355"/>
      <c r="AA33" s="355"/>
      <c r="AB33" s="355"/>
      <c r="AC33" s="355"/>
      <c r="AD33" s="355"/>
      <c r="AE33" s="355"/>
      <c r="AF33" s="44"/>
      <c r="AG33" s="44"/>
      <c r="AH33" s="44"/>
      <c r="AI33" s="44"/>
      <c r="AJ33" s="44"/>
      <c r="AK33" s="354">
        <v>0</v>
      </c>
      <c r="AL33" s="355"/>
      <c r="AM33" s="355"/>
      <c r="AN33" s="355"/>
      <c r="AO33" s="355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357" t="s">
        <v>50</v>
      </c>
      <c r="Y35" s="358"/>
      <c r="Z35" s="358"/>
      <c r="AA35" s="358"/>
      <c r="AB35" s="358"/>
      <c r="AC35" s="48"/>
      <c r="AD35" s="48"/>
      <c r="AE35" s="48"/>
      <c r="AF35" s="48"/>
      <c r="AG35" s="48"/>
      <c r="AH35" s="48"/>
      <c r="AI35" s="48"/>
      <c r="AJ35" s="48"/>
      <c r="AK35" s="359">
        <f>SUM(AK26:AK33)</f>
        <v>0</v>
      </c>
      <c r="AL35" s="358"/>
      <c r="AM35" s="358"/>
      <c r="AN35" s="358"/>
      <c r="AO35" s="360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N11222025c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61" t="str">
        <f>K6</f>
        <v>Rekonstrukce balkonů na objektu BD Zašovská 776, Valašské Meziříčí</v>
      </c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2"/>
      <c r="AN45" s="362"/>
      <c r="AO45" s="362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63" t="str">
        <f>IF(AN8= "","",AN8)</f>
        <v>16. 1. 2025</v>
      </c>
      <c r="AN47" s="363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25.7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Město Valašské Meziříčí, Náměstí 7/5,757 01 VM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64" t="str">
        <f>IF(E17="","",E17)</f>
        <v>Josef Galetka, Hošťálková 542, 756 22</v>
      </c>
      <c r="AN49" s="365"/>
      <c r="AO49" s="365"/>
      <c r="AP49" s="365"/>
      <c r="AQ49" s="39"/>
      <c r="AR49" s="42"/>
      <c r="AS49" s="366" t="s">
        <v>52</v>
      </c>
      <c r="AT49" s="367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64" t="str">
        <f>IF(E20="","",E20)</f>
        <v xml:space="preserve"> </v>
      </c>
      <c r="AN50" s="365"/>
      <c r="AO50" s="365"/>
      <c r="AP50" s="365"/>
      <c r="AQ50" s="39"/>
      <c r="AR50" s="42"/>
      <c r="AS50" s="368"/>
      <c r="AT50" s="369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70"/>
      <c r="AT51" s="371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72" t="s">
        <v>53</v>
      </c>
      <c r="D52" s="373"/>
      <c r="E52" s="373"/>
      <c r="F52" s="373"/>
      <c r="G52" s="373"/>
      <c r="H52" s="69"/>
      <c r="I52" s="374" t="s">
        <v>54</v>
      </c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5" t="s">
        <v>55</v>
      </c>
      <c r="AH52" s="373"/>
      <c r="AI52" s="373"/>
      <c r="AJ52" s="373"/>
      <c r="AK52" s="373"/>
      <c r="AL52" s="373"/>
      <c r="AM52" s="373"/>
      <c r="AN52" s="374" t="s">
        <v>56</v>
      </c>
      <c r="AO52" s="373"/>
      <c r="AP52" s="373"/>
      <c r="AQ52" s="70" t="s">
        <v>57</v>
      </c>
      <c r="AR52" s="42"/>
      <c r="AS52" s="71" t="s">
        <v>58</v>
      </c>
      <c r="AT52" s="72" t="s">
        <v>59</v>
      </c>
      <c r="AU52" s="72" t="s">
        <v>60</v>
      </c>
      <c r="AV52" s="72" t="s">
        <v>61</v>
      </c>
      <c r="AW52" s="72" t="s">
        <v>62</v>
      </c>
      <c r="AX52" s="72" t="s">
        <v>63</v>
      </c>
      <c r="AY52" s="72" t="s">
        <v>64</v>
      </c>
      <c r="AZ52" s="72" t="s">
        <v>65</v>
      </c>
      <c r="BA52" s="72" t="s">
        <v>66</v>
      </c>
      <c r="BB52" s="72" t="s">
        <v>67</v>
      </c>
      <c r="BC52" s="72" t="s">
        <v>68</v>
      </c>
      <c r="BD52" s="73" t="s">
        <v>69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9">
        <f>ROUND(SUM(AG55:AG56),2)</f>
        <v>0</v>
      </c>
      <c r="AH54" s="379"/>
      <c r="AI54" s="379"/>
      <c r="AJ54" s="379"/>
      <c r="AK54" s="379"/>
      <c r="AL54" s="379"/>
      <c r="AM54" s="379"/>
      <c r="AN54" s="380">
        <f>SUM(AG54,AT54)</f>
        <v>0</v>
      </c>
      <c r="AO54" s="380"/>
      <c r="AP54" s="380"/>
      <c r="AQ54" s="81" t="s">
        <v>19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71</v>
      </c>
      <c r="BT54" s="87" t="s">
        <v>72</v>
      </c>
      <c r="BU54" s="88" t="s">
        <v>73</v>
      </c>
      <c r="BV54" s="87" t="s">
        <v>74</v>
      </c>
      <c r="BW54" s="87" t="s">
        <v>5</v>
      </c>
      <c r="BX54" s="87" t="s">
        <v>75</v>
      </c>
      <c r="CL54" s="87" t="s">
        <v>19</v>
      </c>
    </row>
    <row r="55" spans="1:91" s="7" customFormat="1" ht="16.5" customHeight="1">
      <c r="A55" s="89" t="s">
        <v>76</v>
      </c>
      <c r="B55" s="90"/>
      <c r="C55" s="91"/>
      <c r="D55" s="378" t="s">
        <v>77</v>
      </c>
      <c r="E55" s="378"/>
      <c r="F55" s="378"/>
      <c r="G55" s="378"/>
      <c r="H55" s="378"/>
      <c r="I55" s="92"/>
      <c r="J55" s="378" t="s">
        <v>78</v>
      </c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6">
        <f>'01 - Bourací práce na bal...'!J30</f>
        <v>0</v>
      </c>
      <c r="AH55" s="377"/>
      <c r="AI55" s="377"/>
      <c r="AJ55" s="377"/>
      <c r="AK55" s="377"/>
      <c r="AL55" s="377"/>
      <c r="AM55" s="377"/>
      <c r="AN55" s="376">
        <f>SUM(AG55,AT55)</f>
        <v>0</v>
      </c>
      <c r="AO55" s="377"/>
      <c r="AP55" s="377"/>
      <c r="AQ55" s="93" t="s">
        <v>79</v>
      </c>
      <c r="AR55" s="94"/>
      <c r="AS55" s="95">
        <v>0</v>
      </c>
      <c r="AT55" s="96">
        <f>ROUND(SUM(AV55:AW55),2)</f>
        <v>0</v>
      </c>
      <c r="AU55" s="97">
        <f>'01 - Bourací práce na bal...'!P86</f>
        <v>0</v>
      </c>
      <c r="AV55" s="96">
        <f>'01 - Bourací práce na bal...'!J33</f>
        <v>0</v>
      </c>
      <c r="AW55" s="96">
        <f>'01 - Bourací práce na bal...'!J34</f>
        <v>0</v>
      </c>
      <c r="AX55" s="96">
        <f>'01 - Bourací práce na bal...'!J35</f>
        <v>0</v>
      </c>
      <c r="AY55" s="96">
        <f>'01 - Bourací práce na bal...'!J36</f>
        <v>0</v>
      </c>
      <c r="AZ55" s="96">
        <f>'01 - Bourací práce na bal...'!F33</f>
        <v>0</v>
      </c>
      <c r="BA55" s="96">
        <f>'01 - Bourací práce na bal...'!F34</f>
        <v>0</v>
      </c>
      <c r="BB55" s="96">
        <f>'01 - Bourací práce na bal...'!F35</f>
        <v>0</v>
      </c>
      <c r="BC55" s="96">
        <f>'01 - Bourací práce na bal...'!F36</f>
        <v>0</v>
      </c>
      <c r="BD55" s="98">
        <f>'01 - Bourací práce na bal...'!F37</f>
        <v>0</v>
      </c>
      <c r="BT55" s="99" t="s">
        <v>80</v>
      </c>
      <c r="BV55" s="99" t="s">
        <v>74</v>
      </c>
      <c r="BW55" s="99" t="s">
        <v>81</v>
      </c>
      <c r="BX55" s="99" t="s">
        <v>5</v>
      </c>
      <c r="CL55" s="99" t="s">
        <v>19</v>
      </c>
      <c r="CM55" s="99" t="s">
        <v>80</v>
      </c>
    </row>
    <row r="56" spans="1:91" s="7" customFormat="1" ht="24.75" customHeight="1">
      <c r="A56" s="89" t="s">
        <v>76</v>
      </c>
      <c r="B56" s="90"/>
      <c r="C56" s="91"/>
      <c r="D56" s="378" t="s">
        <v>82</v>
      </c>
      <c r="E56" s="378"/>
      <c r="F56" s="378"/>
      <c r="G56" s="378"/>
      <c r="H56" s="378"/>
      <c r="I56" s="92"/>
      <c r="J56" s="378" t="s">
        <v>83</v>
      </c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6">
        <f>'02 - Architektonicko stav...'!J30</f>
        <v>0</v>
      </c>
      <c r="AH56" s="377"/>
      <c r="AI56" s="377"/>
      <c r="AJ56" s="377"/>
      <c r="AK56" s="377"/>
      <c r="AL56" s="377"/>
      <c r="AM56" s="377"/>
      <c r="AN56" s="376">
        <f>SUM(AG56,AT56)</f>
        <v>0</v>
      </c>
      <c r="AO56" s="377"/>
      <c r="AP56" s="377"/>
      <c r="AQ56" s="93" t="s">
        <v>79</v>
      </c>
      <c r="AR56" s="94"/>
      <c r="AS56" s="100">
        <v>0</v>
      </c>
      <c r="AT56" s="101">
        <f>ROUND(SUM(AV56:AW56),2)</f>
        <v>0</v>
      </c>
      <c r="AU56" s="102">
        <f>'02 - Architektonicko stav...'!P91</f>
        <v>0</v>
      </c>
      <c r="AV56" s="101">
        <f>'02 - Architektonicko stav...'!J33</f>
        <v>0</v>
      </c>
      <c r="AW56" s="101">
        <f>'02 - Architektonicko stav...'!J34</f>
        <v>0</v>
      </c>
      <c r="AX56" s="101">
        <f>'02 - Architektonicko stav...'!J35</f>
        <v>0</v>
      </c>
      <c r="AY56" s="101">
        <f>'02 - Architektonicko stav...'!J36</f>
        <v>0</v>
      </c>
      <c r="AZ56" s="101">
        <f>'02 - Architektonicko stav...'!F33</f>
        <v>0</v>
      </c>
      <c r="BA56" s="101">
        <f>'02 - Architektonicko stav...'!F34</f>
        <v>0</v>
      </c>
      <c r="BB56" s="101">
        <f>'02 - Architektonicko stav...'!F35</f>
        <v>0</v>
      </c>
      <c r="BC56" s="101">
        <f>'02 - Architektonicko stav...'!F36</f>
        <v>0</v>
      </c>
      <c r="BD56" s="103">
        <f>'02 - Architektonicko stav...'!F37</f>
        <v>0</v>
      </c>
      <c r="BT56" s="99" t="s">
        <v>80</v>
      </c>
      <c r="BV56" s="99" t="s">
        <v>74</v>
      </c>
      <c r="BW56" s="99" t="s">
        <v>84</v>
      </c>
      <c r="BX56" s="99" t="s">
        <v>5</v>
      </c>
      <c r="CL56" s="99" t="s">
        <v>19</v>
      </c>
      <c r="CM56" s="99" t="s">
        <v>80</v>
      </c>
    </row>
    <row r="57" spans="1:91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pans="1:91" s="2" customFormat="1" ht="6.95" customHeight="1">
      <c r="A58" s="37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algorithmName="SHA-512" hashValue="S8mYh362K/PBXlXBQQffIQwZ+ErTjS+G3b5HZBbImhDzWkZHASzxXLccYuLSXKrZbG/aNPeh/6tkvcZx5/gttw==" saltValue="p25rbCVR9i0YxX/qINCK000Nkx37bMX/NH8R9RvuPDx5tgxeNEWSO1crIvkfJupDfQWxtFa/76UnCBHA5JN08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Bourací práce na bal...'!C2" display="/"/>
    <hyperlink ref="A56" location="'02 - Architektonicko sta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20" t="s">
        <v>81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80</v>
      </c>
    </row>
    <row r="4" spans="1:46" s="1" customFormat="1" ht="24.95" customHeight="1">
      <c r="B4" s="23"/>
      <c r="D4" s="106" t="s">
        <v>85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2" t="str">
        <f>'Rekapitulace stavby'!K6</f>
        <v>Rekonstrukce balkonů na objektu BD Zašovská 776, Valašské Meziříčí</v>
      </c>
      <c r="F7" s="383"/>
      <c r="G7" s="383"/>
      <c r="H7" s="383"/>
      <c r="L7" s="23"/>
    </row>
    <row r="8" spans="1:46" s="2" customFormat="1" ht="12" customHeight="1">
      <c r="A8" s="37"/>
      <c r="B8" s="42"/>
      <c r="C8" s="37"/>
      <c r="D8" s="108" t="s">
        <v>86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4" t="s">
        <v>87</v>
      </c>
      <c r="F9" s="385"/>
      <c r="G9" s="385"/>
      <c r="H9" s="385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16. 1. 2025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30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6" t="str">
        <f>'Rekapitulace stavby'!E14</f>
        <v>Vyplň údaj</v>
      </c>
      <c r="F18" s="387"/>
      <c r="G18" s="387"/>
      <c r="H18" s="387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32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29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35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29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8" t="s">
        <v>19</v>
      </c>
      <c r="F27" s="388"/>
      <c r="G27" s="388"/>
      <c r="H27" s="388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ROUND(J86,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ROUND((SUM(BE86:BE260)),  2)</f>
        <v>0</v>
      </c>
      <c r="G33" s="37"/>
      <c r="H33" s="37"/>
      <c r="I33" s="121">
        <v>0.21</v>
      </c>
      <c r="J33" s="120">
        <f>ROUND(((SUM(BE86:BE260))*I33),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ROUND((SUM(BF86:BF260)),  2)</f>
        <v>0</v>
      </c>
      <c r="G34" s="37"/>
      <c r="H34" s="37"/>
      <c r="I34" s="121">
        <v>0.12</v>
      </c>
      <c r="J34" s="120">
        <f>ROUND(((SUM(BF86:BF260))*I34),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ROUND((SUM(BG86:BG260)),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ROUND((SUM(BH86:BH260)),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ROUND((SUM(BI86:BI260)),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88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9" t="str">
        <f>E7</f>
        <v>Rekonstrukce balkonů na objektu BD Zašovská 776, Valašské Meziříčí</v>
      </c>
      <c r="F48" s="390"/>
      <c r="G48" s="390"/>
      <c r="H48" s="390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86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1" t="str">
        <f>E9</f>
        <v>01 - Bourací práce na balkonech</v>
      </c>
      <c r="F50" s="391"/>
      <c r="G50" s="391"/>
      <c r="H50" s="391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16. 1. 2025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25</v>
      </c>
      <c r="D54" s="39"/>
      <c r="E54" s="39"/>
      <c r="F54" s="30" t="str">
        <f>E15</f>
        <v>Město Valašské Meziříčí, Náměstí 7/5,757 01 VM</v>
      </c>
      <c r="G54" s="39"/>
      <c r="H54" s="39"/>
      <c r="I54" s="32" t="s">
        <v>32</v>
      </c>
      <c r="J54" s="35" t="str">
        <f>E21</f>
        <v>Josef Galetka, Hošťálková 542, 756 22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89</v>
      </c>
      <c r="D57" s="134"/>
      <c r="E57" s="134"/>
      <c r="F57" s="134"/>
      <c r="G57" s="134"/>
      <c r="H57" s="134"/>
      <c r="I57" s="134"/>
      <c r="J57" s="135" t="s">
        <v>90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91</v>
      </c>
    </row>
    <row r="60" spans="1:47" s="9" customFormat="1" ht="24.95" customHeight="1">
      <c r="B60" s="137"/>
      <c r="C60" s="138"/>
      <c r="D60" s="139" t="s">
        <v>92</v>
      </c>
      <c r="E60" s="140"/>
      <c r="F60" s="140"/>
      <c r="G60" s="140"/>
      <c r="H60" s="140"/>
      <c r="I60" s="140"/>
      <c r="J60" s="141">
        <f>J87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93</v>
      </c>
      <c r="E61" s="146"/>
      <c r="F61" s="146"/>
      <c r="G61" s="146"/>
      <c r="H61" s="146"/>
      <c r="I61" s="146"/>
      <c r="J61" s="147">
        <f>J88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94</v>
      </c>
      <c r="E62" s="146"/>
      <c r="F62" s="146"/>
      <c r="G62" s="146"/>
      <c r="H62" s="146"/>
      <c r="I62" s="146"/>
      <c r="J62" s="147">
        <f>J207</f>
        <v>0</v>
      </c>
      <c r="K62" s="144"/>
      <c r="L62" s="148"/>
    </row>
    <row r="63" spans="1:47" s="9" customFormat="1" ht="24.95" customHeight="1">
      <c r="B63" s="137"/>
      <c r="C63" s="138"/>
      <c r="D63" s="139" t="s">
        <v>95</v>
      </c>
      <c r="E63" s="140"/>
      <c r="F63" s="140"/>
      <c r="G63" s="140"/>
      <c r="H63" s="140"/>
      <c r="I63" s="140"/>
      <c r="J63" s="141">
        <f>J235</f>
        <v>0</v>
      </c>
      <c r="K63" s="138"/>
      <c r="L63" s="142"/>
    </row>
    <row r="64" spans="1:47" s="10" customFormat="1" ht="19.899999999999999" customHeight="1">
      <c r="B64" s="143"/>
      <c r="C64" s="144"/>
      <c r="D64" s="145" t="s">
        <v>96</v>
      </c>
      <c r="E64" s="146"/>
      <c r="F64" s="146"/>
      <c r="G64" s="146"/>
      <c r="H64" s="146"/>
      <c r="I64" s="146"/>
      <c r="J64" s="147">
        <f>J236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97</v>
      </c>
      <c r="E65" s="146"/>
      <c r="F65" s="146"/>
      <c r="G65" s="146"/>
      <c r="H65" s="146"/>
      <c r="I65" s="146"/>
      <c r="J65" s="147">
        <f>J244</f>
        <v>0</v>
      </c>
      <c r="K65" s="144"/>
      <c r="L65" s="148"/>
    </row>
    <row r="66" spans="1:31" s="9" customFormat="1" ht="24.95" customHeight="1">
      <c r="B66" s="137"/>
      <c r="C66" s="138"/>
      <c r="D66" s="139" t="s">
        <v>98</v>
      </c>
      <c r="E66" s="140"/>
      <c r="F66" s="140"/>
      <c r="G66" s="140"/>
      <c r="H66" s="140"/>
      <c r="I66" s="140"/>
      <c r="J66" s="141">
        <f>J259</f>
        <v>0</v>
      </c>
      <c r="K66" s="138"/>
      <c r="L66" s="142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5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5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5" customHeight="1">
      <c r="A73" s="37"/>
      <c r="B73" s="38"/>
      <c r="C73" s="26" t="s">
        <v>99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89" t="str">
        <f>E7</f>
        <v>Rekonstrukce balkonů na objektu BD Zašovská 776, Valašské Meziříčí</v>
      </c>
      <c r="F76" s="390"/>
      <c r="G76" s="390"/>
      <c r="H76" s="390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86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1" t="str">
        <f>E9</f>
        <v>01 - Bourací práce na balkonech</v>
      </c>
      <c r="F78" s="391"/>
      <c r="G78" s="391"/>
      <c r="H78" s="391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21</v>
      </c>
      <c r="D80" s="39"/>
      <c r="E80" s="39"/>
      <c r="F80" s="30" t="str">
        <f>F12</f>
        <v xml:space="preserve"> </v>
      </c>
      <c r="G80" s="39"/>
      <c r="H80" s="39"/>
      <c r="I80" s="32" t="s">
        <v>23</v>
      </c>
      <c r="J80" s="62" t="str">
        <f>IF(J12="","",J12)</f>
        <v>16. 1. 2025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40.15" customHeight="1">
      <c r="A82" s="37"/>
      <c r="B82" s="38"/>
      <c r="C82" s="32" t="s">
        <v>25</v>
      </c>
      <c r="D82" s="39"/>
      <c r="E82" s="39"/>
      <c r="F82" s="30" t="str">
        <f>E15</f>
        <v>Město Valašské Meziříčí, Náměstí 7/5,757 01 VM</v>
      </c>
      <c r="G82" s="39"/>
      <c r="H82" s="39"/>
      <c r="I82" s="32" t="s">
        <v>32</v>
      </c>
      <c r="J82" s="35" t="str">
        <f>E21</f>
        <v>Josef Galetka, Hošťálková 542, 756 22</v>
      </c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IF(E18="","",E18)</f>
        <v>Vyplň údaj</v>
      </c>
      <c r="G83" s="39"/>
      <c r="H83" s="39"/>
      <c r="I83" s="32" t="s">
        <v>35</v>
      </c>
      <c r="J83" s="35" t="str">
        <f>E24</f>
        <v xml:space="preserve"> </v>
      </c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49"/>
      <c r="B85" s="150"/>
      <c r="C85" s="151" t="s">
        <v>100</v>
      </c>
      <c r="D85" s="152" t="s">
        <v>57</v>
      </c>
      <c r="E85" s="152" t="s">
        <v>53</v>
      </c>
      <c r="F85" s="152" t="s">
        <v>54</v>
      </c>
      <c r="G85" s="152" t="s">
        <v>101</v>
      </c>
      <c r="H85" s="152" t="s">
        <v>102</v>
      </c>
      <c r="I85" s="152" t="s">
        <v>103</v>
      </c>
      <c r="J85" s="152" t="s">
        <v>90</v>
      </c>
      <c r="K85" s="153" t="s">
        <v>104</v>
      </c>
      <c r="L85" s="154"/>
      <c r="M85" s="71" t="s">
        <v>19</v>
      </c>
      <c r="N85" s="72" t="s">
        <v>42</v>
      </c>
      <c r="O85" s="72" t="s">
        <v>105</v>
      </c>
      <c r="P85" s="72" t="s">
        <v>106</v>
      </c>
      <c r="Q85" s="72" t="s">
        <v>107</v>
      </c>
      <c r="R85" s="72" t="s">
        <v>108</v>
      </c>
      <c r="S85" s="72" t="s">
        <v>109</v>
      </c>
      <c r="T85" s="73" t="s">
        <v>110</v>
      </c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</row>
    <row r="86" spans="1:65" s="2" customFormat="1" ht="22.9" customHeight="1">
      <c r="A86" s="37"/>
      <c r="B86" s="38"/>
      <c r="C86" s="78" t="s">
        <v>111</v>
      </c>
      <c r="D86" s="39"/>
      <c r="E86" s="39"/>
      <c r="F86" s="39"/>
      <c r="G86" s="39"/>
      <c r="H86" s="39"/>
      <c r="I86" s="39"/>
      <c r="J86" s="155">
        <f>BK86</f>
        <v>0</v>
      </c>
      <c r="K86" s="39"/>
      <c r="L86" s="42"/>
      <c r="M86" s="74"/>
      <c r="N86" s="156"/>
      <c r="O86" s="75"/>
      <c r="P86" s="157">
        <f>P87+P235+P259</f>
        <v>0</v>
      </c>
      <c r="Q86" s="75"/>
      <c r="R86" s="157">
        <f>R87+R235+R259</f>
        <v>0</v>
      </c>
      <c r="S86" s="75"/>
      <c r="T86" s="158">
        <f>T87+T235+T259</f>
        <v>130.14633520000001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71</v>
      </c>
      <c r="AU86" s="20" t="s">
        <v>91</v>
      </c>
      <c r="BK86" s="159">
        <f>BK87+BK235+BK259</f>
        <v>0</v>
      </c>
    </row>
    <row r="87" spans="1:65" s="12" customFormat="1" ht="25.9" customHeight="1">
      <c r="B87" s="160"/>
      <c r="C87" s="161"/>
      <c r="D87" s="162" t="s">
        <v>71</v>
      </c>
      <c r="E87" s="163" t="s">
        <v>112</v>
      </c>
      <c r="F87" s="163" t="s">
        <v>113</v>
      </c>
      <c r="G87" s="161"/>
      <c r="H87" s="161"/>
      <c r="I87" s="164"/>
      <c r="J87" s="165">
        <f>BK87</f>
        <v>0</v>
      </c>
      <c r="K87" s="161"/>
      <c r="L87" s="166"/>
      <c r="M87" s="167"/>
      <c r="N87" s="168"/>
      <c r="O87" s="168"/>
      <c r="P87" s="169">
        <f>P88+P207</f>
        <v>0</v>
      </c>
      <c r="Q87" s="168"/>
      <c r="R87" s="169">
        <f>R88+R207</f>
        <v>0</v>
      </c>
      <c r="S87" s="168"/>
      <c r="T87" s="170">
        <f>T88+T207</f>
        <v>110.87022000000002</v>
      </c>
      <c r="AR87" s="171" t="s">
        <v>80</v>
      </c>
      <c r="AT87" s="172" t="s">
        <v>71</v>
      </c>
      <c r="AU87" s="172" t="s">
        <v>72</v>
      </c>
      <c r="AY87" s="171" t="s">
        <v>114</v>
      </c>
      <c r="BK87" s="173">
        <f>BK88+BK207</f>
        <v>0</v>
      </c>
    </row>
    <row r="88" spans="1:65" s="12" customFormat="1" ht="22.9" customHeight="1">
      <c r="B88" s="160"/>
      <c r="C88" s="161"/>
      <c r="D88" s="162" t="s">
        <v>71</v>
      </c>
      <c r="E88" s="174" t="s">
        <v>115</v>
      </c>
      <c r="F88" s="174" t="s">
        <v>116</v>
      </c>
      <c r="G88" s="161"/>
      <c r="H88" s="161"/>
      <c r="I88" s="164"/>
      <c r="J88" s="175">
        <f>BK88</f>
        <v>0</v>
      </c>
      <c r="K88" s="161"/>
      <c r="L88" s="166"/>
      <c r="M88" s="167"/>
      <c r="N88" s="168"/>
      <c r="O88" s="168"/>
      <c r="P88" s="169">
        <f>SUM(P89:P206)</f>
        <v>0</v>
      </c>
      <c r="Q88" s="168"/>
      <c r="R88" s="169">
        <f>SUM(R89:R206)</f>
        <v>0</v>
      </c>
      <c r="S88" s="168"/>
      <c r="T88" s="170">
        <f>SUM(T89:T206)</f>
        <v>110.87022000000002</v>
      </c>
      <c r="AR88" s="171" t="s">
        <v>80</v>
      </c>
      <c r="AT88" s="172" t="s">
        <v>71</v>
      </c>
      <c r="AU88" s="172" t="s">
        <v>80</v>
      </c>
      <c r="AY88" s="171" t="s">
        <v>114</v>
      </c>
      <c r="BK88" s="173">
        <f>SUM(BK89:BK206)</f>
        <v>0</v>
      </c>
    </row>
    <row r="89" spans="1:65" s="2" customFormat="1" ht="24.2" customHeight="1">
      <c r="A89" s="37"/>
      <c r="B89" s="38"/>
      <c r="C89" s="176" t="s">
        <v>80</v>
      </c>
      <c r="D89" s="176" t="s">
        <v>117</v>
      </c>
      <c r="E89" s="177" t="s">
        <v>118</v>
      </c>
      <c r="F89" s="178" t="s">
        <v>119</v>
      </c>
      <c r="G89" s="179" t="s">
        <v>120</v>
      </c>
      <c r="H89" s="180">
        <v>1599.88</v>
      </c>
      <c r="I89" s="181"/>
      <c r="J89" s="182">
        <f>ROUND(I89*H89,2)</f>
        <v>0</v>
      </c>
      <c r="K89" s="178" t="s">
        <v>121</v>
      </c>
      <c r="L89" s="42"/>
      <c r="M89" s="183" t="s">
        <v>19</v>
      </c>
      <c r="N89" s="184" t="s">
        <v>44</v>
      </c>
      <c r="O89" s="67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122</v>
      </c>
      <c r="AT89" s="187" t="s">
        <v>117</v>
      </c>
      <c r="AU89" s="187" t="s">
        <v>123</v>
      </c>
      <c r="AY89" s="20" t="s">
        <v>114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20" t="s">
        <v>123</v>
      </c>
      <c r="BK89" s="188">
        <f>ROUND(I89*H89,2)</f>
        <v>0</v>
      </c>
      <c r="BL89" s="20" t="s">
        <v>122</v>
      </c>
      <c r="BM89" s="187" t="s">
        <v>124</v>
      </c>
    </row>
    <row r="90" spans="1:65" s="2" customFormat="1" ht="11.25">
      <c r="A90" s="37"/>
      <c r="B90" s="38"/>
      <c r="C90" s="39"/>
      <c r="D90" s="189" t="s">
        <v>125</v>
      </c>
      <c r="E90" s="39"/>
      <c r="F90" s="190" t="s">
        <v>126</v>
      </c>
      <c r="G90" s="39"/>
      <c r="H90" s="39"/>
      <c r="I90" s="191"/>
      <c r="J90" s="39"/>
      <c r="K90" s="39"/>
      <c r="L90" s="42"/>
      <c r="M90" s="192"/>
      <c r="N90" s="193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125</v>
      </c>
      <c r="AU90" s="20" t="s">
        <v>123</v>
      </c>
    </row>
    <row r="91" spans="1:65" s="13" customFormat="1" ht="11.25">
      <c r="B91" s="194"/>
      <c r="C91" s="195"/>
      <c r="D91" s="196" t="s">
        <v>127</v>
      </c>
      <c r="E91" s="197" t="s">
        <v>19</v>
      </c>
      <c r="F91" s="198" t="s">
        <v>128</v>
      </c>
      <c r="G91" s="195"/>
      <c r="H91" s="197" t="s">
        <v>19</v>
      </c>
      <c r="I91" s="199"/>
      <c r="J91" s="195"/>
      <c r="K91" s="195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127</v>
      </c>
      <c r="AU91" s="204" t="s">
        <v>123</v>
      </c>
      <c r="AV91" s="13" t="s">
        <v>80</v>
      </c>
      <c r="AW91" s="13" t="s">
        <v>34</v>
      </c>
      <c r="AX91" s="13" t="s">
        <v>72</v>
      </c>
      <c r="AY91" s="204" t="s">
        <v>114</v>
      </c>
    </row>
    <row r="92" spans="1:65" s="14" customFormat="1" ht="11.25">
      <c r="B92" s="205"/>
      <c r="C92" s="206"/>
      <c r="D92" s="196" t="s">
        <v>127</v>
      </c>
      <c r="E92" s="207" t="s">
        <v>19</v>
      </c>
      <c r="F92" s="208" t="s">
        <v>129</v>
      </c>
      <c r="G92" s="206"/>
      <c r="H92" s="209">
        <v>129.95500000000001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127</v>
      </c>
      <c r="AU92" s="215" t="s">
        <v>123</v>
      </c>
      <c r="AV92" s="14" t="s">
        <v>123</v>
      </c>
      <c r="AW92" s="14" t="s">
        <v>34</v>
      </c>
      <c r="AX92" s="14" t="s">
        <v>72</v>
      </c>
      <c r="AY92" s="215" t="s">
        <v>114</v>
      </c>
    </row>
    <row r="93" spans="1:65" s="14" customFormat="1" ht="11.25">
      <c r="B93" s="205"/>
      <c r="C93" s="206"/>
      <c r="D93" s="196" t="s">
        <v>127</v>
      </c>
      <c r="E93" s="207" t="s">
        <v>19</v>
      </c>
      <c r="F93" s="208" t="s">
        <v>130</v>
      </c>
      <c r="G93" s="206"/>
      <c r="H93" s="209">
        <v>207.74</v>
      </c>
      <c r="I93" s="210"/>
      <c r="J93" s="206"/>
      <c r="K93" s="206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127</v>
      </c>
      <c r="AU93" s="215" t="s">
        <v>123</v>
      </c>
      <c r="AV93" s="14" t="s">
        <v>123</v>
      </c>
      <c r="AW93" s="14" t="s">
        <v>34</v>
      </c>
      <c r="AX93" s="14" t="s">
        <v>72</v>
      </c>
      <c r="AY93" s="215" t="s">
        <v>114</v>
      </c>
    </row>
    <row r="94" spans="1:65" s="14" customFormat="1" ht="11.25">
      <c r="B94" s="205"/>
      <c r="C94" s="206"/>
      <c r="D94" s="196" t="s">
        <v>127</v>
      </c>
      <c r="E94" s="207" t="s">
        <v>19</v>
      </c>
      <c r="F94" s="208" t="s">
        <v>131</v>
      </c>
      <c r="G94" s="206"/>
      <c r="H94" s="209">
        <v>462.245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127</v>
      </c>
      <c r="AU94" s="215" t="s">
        <v>123</v>
      </c>
      <c r="AV94" s="14" t="s">
        <v>123</v>
      </c>
      <c r="AW94" s="14" t="s">
        <v>34</v>
      </c>
      <c r="AX94" s="14" t="s">
        <v>72</v>
      </c>
      <c r="AY94" s="215" t="s">
        <v>114</v>
      </c>
    </row>
    <row r="95" spans="1:65" s="13" customFormat="1" ht="11.25">
      <c r="B95" s="194"/>
      <c r="C95" s="195"/>
      <c r="D95" s="196" t="s">
        <v>127</v>
      </c>
      <c r="E95" s="197" t="s">
        <v>19</v>
      </c>
      <c r="F95" s="198" t="s">
        <v>132</v>
      </c>
      <c r="G95" s="195"/>
      <c r="H95" s="197" t="s">
        <v>19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127</v>
      </c>
      <c r="AU95" s="204" t="s">
        <v>123</v>
      </c>
      <c r="AV95" s="13" t="s">
        <v>80</v>
      </c>
      <c r="AW95" s="13" t="s">
        <v>34</v>
      </c>
      <c r="AX95" s="13" t="s">
        <v>72</v>
      </c>
      <c r="AY95" s="204" t="s">
        <v>114</v>
      </c>
    </row>
    <row r="96" spans="1:65" s="14" customFormat="1" ht="11.25">
      <c r="B96" s="205"/>
      <c r="C96" s="206"/>
      <c r="D96" s="196" t="s">
        <v>127</v>
      </c>
      <c r="E96" s="207" t="s">
        <v>19</v>
      </c>
      <c r="F96" s="208" t="s">
        <v>131</v>
      </c>
      <c r="G96" s="206"/>
      <c r="H96" s="209">
        <v>462.245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127</v>
      </c>
      <c r="AU96" s="215" t="s">
        <v>123</v>
      </c>
      <c r="AV96" s="14" t="s">
        <v>123</v>
      </c>
      <c r="AW96" s="14" t="s">
        <v>34</v>
      </c>
      <c r="AX96" s="14" t="s">
        <v>72</v>
      </c>
      <c r="AY96" s="215" t="s">
        <v>114</v>
      </c>
    </row>
    <row r="97" spans="1:65" s="14" customFormat="1" ht="11.25">
      <c r="B97" s="205"/>
      <c r="C97" s="206"/>
      <c r="D97" s="196" t="s">
        <v>127</v>
      </c>
      <c r="E97" s="207" t="s">
        <v>19</v>
      </c>
      <c r="F97" s="208" t="s">
        <v>130</v>
      </c>
      <c r="G97" s="206"/>
      <c r="H97" s="209">
        <v>207.74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127</v>
      </c>
      <c r="AU97" s="215" t="s">
        <v>123</v>
      </c>
      <c r="AV97" s="14" t="s">
        <v>123</v>
      </c>
      <c r="AW97" s="14" t="s">
        <v>34</v>
      </c>
      <c r="AX97" s="14" t="s">
        <v>72</v>
      </c>
      <c r="AY97" s="215" t="s">
        <v>114</v>
      </c>
    </row>
    <row r="98" spans="1:65" s="14" customFormat="1" ht="11.25">
      <c r="B98" s="205"/>
      <c r="C98" s="206"/>
      <c r="D98" s="196" t="s">
        <v>127</v>
      </c>
      <c r="E98" s="207" t="s">
        <v>19</v>
      </c>
      <c r="F98" s="208" t="s">
        <v>129</v>
      </c>
      <c r="G98" s="206"/>
      <c r="H98" s="209">
        <v>129.95500000000001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127</v>
      </c>
      <c r="AU98" s="215" t="s">
        <v>123</v>
      </c>
      <c r="AV98" s="14" t="s">
        <v>123</v>
      </c>
      <c r="AW98" s="14" t="s">
        <v>34</v>
      </c>
      <c r="AX98" s="14" t="s">
        <v>72</v>
      </c>
      <c r="AY98" s="215" t="s">
        <v>114</v>
      </c>
    </row>
    <row r="99" spans="1:65" s="15" customFormat="1" ht="11.25">
      <c r="B99" s="216"/>
      <c r="C99" s="217"/>
      <c r="D99" s="196" t="s">
        <v>127</v>
      </c>
      <c r="E99" s="218" t="s">
        <v>19</v>
      </c>
      <c r="F99" s="219" t="s">
        <v>133</v>
      </c>
      <c r="G99" s="217"/>
      <c r="H99" s="220">
        <v>1599.88</v>
      </c>
      <c r="I99" s="221"/>
      <c r="J99" s="217"/>
      <c r="K99" s="217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127</v>
      </c>
      <c r="AU99" s="226" t="s">
        <v>123</v>
      </c>
      <c r="AV99" s="15" t="s">
        <v>122</v>
      </c>
      <c r="AW99" s="15" t="s">
        <v>34</v>
      </c>
      <c r="AX99" s="15" t="s">
        <v>80</v>
      </c>
      <c r="AY99" s="226" t="s">
        <v>114</v>
      </c>
    </row>
    <row r="100" spans="1:65" s="2" customFormat="1" ht="24.2" customHeight="1">
      <c r="A100" s="37"/>
      <c r="B100" s="38"/>
      <c r="C100" s="176" t="s">
        <v>123</v>
      </c>
      <c r="D100" s="176" t="s">
        <v>117</v>
      </c>
      <c r="E100" s="177" t="s">
        <v>134</v>
      </c>
      <c r="F100" s="178" t="s">
        <v>135</v>
      </c>
      <c r="G100" s="179" t="s">
        <v>120</v>
      </c>
      <c r="H100" s="180">
        <v>71994.600000000006</v>
      </c>
      <c r="I100" s="181"/>
      <c r="J100" s="182">
        <f>ROUND(I100*H100,2)</f>
        <v>0</v>
      </c>
      <c r="K100" s="178" t="s">
        <v>121</v>
      </c>
      <c r="L100" s="42"/>
      <c r="M100" s="183" t="s">
        <v>19</v>
      </c>
      <c r="N100" s="184" t="s">
        <v>44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122</v>
      </c>
      <c r="AT100" s="187" t="s">
        <v>117</v>
      </c>
      <c r="AU100" s="187" t="s">
        <v>123</v>
      </c>
      <c r="AY100" s="20" t="s">
        <v>114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123</v>
      </c>
      <c r="BK100" s="188">
        <f>ROUND(I100*H100,2)</f>
        <v>0</v>
      </c>
      <c r="BL100" s="20" t="s">
        <v>122</v>
      </c>
      <c r="BM100" s="187" t="s">
        <v>136</v>
      </c>
    </row>
    <row r="101" spans="1:65" s="2" customFormat="1" ht="11.25">
      <c r="A101" s="37"/>
      <c r="B101" s="38"/>
      <c r="C101" s="39"/>
      <c r="D101" s="189" t="s">
        <v>125</v>
      </c>
      <c r="E101" s="39"/>
      <c r="F101" s="190" t="s">
        <v>137</v>
      </c>
      <c r="G101" s="39"/>
      <c r="H101" s="39"/>
      <c r="I101" s="191"/>
      <c r="J101" s="39"/>
      <c r="K101" s="39"/>
      <c r="L101" s="42"/>
      <c r="M101" s="192"/>
      <c r="N101" s="193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125</v>
      </c>
      <c r="AU101" s="20" t="s">
        <v>123</v>
      </c>
    </row>
    <row r="102" spans="1:65" s="14" customFormat="1" ht="11.25">
      <c r="B102" s="205"/>
      <c r="C102" s="206"/>
      <c r="D102" s="196" t="s">
        <v>127</v>
      </c>
      <c r="E102" s="207" t="s">
        <v>19</v>
      </c>
      <c r="F102" s="208" t="s">
        <v>138</v>
      </c>
      <c r="G102" s="206"/>
      <c r="H102" s="209">
        <v>71994.600000000006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127</v>
      </c>
      <c r="AU102" s="215" t="s">
        <v>123</v>
      </c>
      <c r="AV102" s="14" t="s">
        <v>123</v>
      </c>
      <c r="AW102" s="14" t="s">
        <v>34</v>
      </c>
      <c r="AX102" s="14" t="s">
        <v>72</v>
      </c>
      <c r="AY102" s="215" t="s">
        <v>114</v>
      </c>
    </row>
    <row r="103" spans="1:65" s="15" customFormat="1" ht="11.25">
      <c r="B103" s="216"/>
      <c r="C103" s="217"/>
      <c r="D103" s="196" t="s">
        <v>127</v>
      </c>
      <c r="E103" s="218" t="s">
        <v>19</v>
      </c>
      <c r="F103" s="219" t="s">
        <v>133</v>
      </c>
      <c r="G103" s="217"/>
      <c r="H103" s="220">
        <v>71994.600000000006</v>
      </c>
      <c r="I103" s="221"/>
      <c r="J103" s="217"/>
      <c r="K103" s="217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127</v>
      </c>
      <c r="AU103" s="226" t="s">
        <v>123</v>
      </c>
      <c r="AV103" s="15" t="s">
        <v>122</v>
      </c>
      <c r="AW103" s="15" t="s">
        <v>34</v>
      </c>
      <c r="AX103" s="15" t="s">
        <v>80</v>
      </c>
      <c r="AY103" s="226" t="s">
        <v>114</v>
      </c>
    </row>
    <row r="104" spans="1:65" s="2" customFormat="1" ht="37.9" customHeight="1">
      <c r="A104" s="37"/>
      <c r="B104" s="38"/>
      <c r="C104" s="176" t="s">
        <v>139</v>
      </c>
      <c r="D104" s="176" t="s">
        <v>117</v>
      </c>
      <c r="E104" s="177" t="s">
        <v>140</v>
      </c>
      <c r="F104" s="178" t="s">
        <v>141</v>
      </c>
      <c r="G104" s="179" t="s">
        <v>142</v>
      </c>
      <c r="H104" s="180">
        <v>1</v>
      </c>
      <c r="I104" s="181"/>
      <c r="J104" s="182">
        <f>ROUND(I104*H104,2)</f>
        <v>0</v>
      </c>
      <c r="K104" s="178" t="s">
        <v>121</v>
      </c>
      <c r="L104" s="42"/>
      <c r="M104" s="183" t="s">
        <v>19</v>
      </c>
      <c r="N104" s="184" t="s">
        <v>44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122</v>
      </c>
      <c r="AT104" s="187" t="s">
        <v>117</v>
      </c>
      <c r="AU104" s="187" t="s">
        <v>123</v>
      </c>
      <c r="AY104" s="20" t="s">
        <v>114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123</v>
      </c>
      <c r="BK104" s="188">
        <f>ROUND(I104*H104,2)</f>
        <v>0</v>
      </c>
      <c r="BL104" s="20" t="s">
        <v>122</v>
      </c>
      <c r="BM104" s="187" t="s">
        <v>143</v>
      </c>
    </row>
    <row r="105" spans="1:65" s="2" customFormat="1" ht="11.25">
      <c r="A105" s="37"/>
      <c r="B105" s="38"/>
      <c r="C105" s="39"/>
      <c r="D105" s="189" t="s">
        <v>125</v>
      </c>
      <c r="E105" s="39"/>
      <c r="F105" s="190" t="s">
        <v>144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125</v>
      </c>
      <c r="AU105" s="20" t="s">
        <v>123</v>
      </c>
    </row>
    <row r="106" spans="1:65" s="14" customFormat="1" ht="11.25">
      <c r="B106" s="205"/>
      <c r="C106" s="206"/>
      <c r="D106" s="196" t="s">
        <v>127</v>
      </c>
      <c r="E106" s="207" t="s">
        <v>19</v>
      </c>
      <c r="F106" s="208" t="s">
        <v>80</v>
      </c>
      <c r="G106" s="206"/>
      <c r="H106" s="209">
        <v>1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127</v>
      </c>
      <c r="AU106" s="215" t="s">
        <v>123</v>
      </c>
      <c r="AV106" s="14" t="s">
        <v>123</v>
      </c>
      <c r="AW106" s="14" t="s">
        <v>34</v>
      </c>
      <c r="AX106" s="14" t="s">
        <v>72</v>
      </c>
      <c r="AY106" s="215" t="s">
        <v>114</v>
      </c>
    </row>
    <row r="107" spans="1:65" s="15" customFormat="1" ht="11.25">
      <c r="B107" s="216"/>
      <c r="C107" s="217"/>
      <c r="D107" s="196" t="s">
        <v>127</v>
      </c>
      <c r="E107" s="218" t="s">
        <v>19</v>
      </c>
      <c r="F107" s="219" t="s">
        <v>133</v>
      </c>
      <c r="G107" s="217"/>
      <c r="H107" s="220">
        <v>1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127</v>
      </c>
      <c r="AU107" s="226" t="s">
        <v>123</v>
      </c>
      <c r="AV107" s="15" t="s">
        <v>122</v>
      </c>
      <c r="AW107" s="15" t="s">
        <v>34</v>
      </c>
      <c r="AX107" s="15" t="s">
        <v>80</v>
      </c>
      <c r="AY107" s="226" t="s">
        <v>114</v>
      </c>
    </row>
    <row r="108" spans="1:65" s="2" customFormat="1" ht="16.5" customHeight="1">
      <c r="A108" s="37"/>
      <c r="B108" s="38"/>
      <c r="C108" s="176" t="s">
        <v>122</v>
      </c>
      <c r="D108" s="176" t="s">
        <v>117</v>
      </c>
      <c r="E108" s="177" t="s">
        <v>145</v>
      </c>
      <c r="F108" s="178" t="s">
        <v>146</v>
      </c>
      <c r="G108" s="179" t="s">
        <v>120</v>
      </c>
      <c r="H108" s="180">
        <v>1599.88</v>
      </c>
      <c r="I108" s="181"/>
      <c r="J108" s="182">
        <f>ROUND(I108*H108,2)</f>
        <v>0</v>
      </c>
      <c r="K108" s="178" t="s">
        <v>121</v>
      </c>
      <c r="L108" s="42"/>
      <c r="M108" s="183" t="s">
        <v>19</v>
      </c>
      <c r="N108" s="184" t="s">
        <v>44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122</v>
      </c>
      <c r="AT108" s="187" t="s">
        <v>117</v>
      </c>
      <c r="AU108" s="187" t="s">
        <v>123</v>
      </c>
      <c r="AY108" s="20" t="s">
        <v>114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123</v>
      </c>
      <c r="BK108" s="188">
        <f>ROUND(I108*H108,2)</f>
        <v>0</v>
      </c>
      <c r="BL108" s="20" t="s">
        <v>122</v>
      </c>
      <c r="BM108" s="187" t="s">
        <v>147</v>
      </c>
    </row>
    <row r="109" spans="1:65" s="2" customFormat="1" ht="11.25">
      <c r="A109" s="37"/>
      <c r="B109" s="38"/>
      <c r="C109" s="39"/>
      <c r="D109" s="189" t="s">
        <v>125</v>
      </c>
      <c r="E109" s="39"/>
      <c r="F109" s="190" t="s">
        <v>148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125</v>
      </c>
      <c r="AU109" s="20" t="s">
        <v>123</v>
      </c>
    </row>
    <row r="110" spans="1:65" s="13" customFormat="1" ht="11.25">
      <c r="B110" s="194"/>
      <c r="C110" s="195"/>
      <c r="D110" s="196" t="s">
        <v>127</v>
      </c>
      <c r="E110" s="197" t="s">
        <v>19</v>
      </c>
      <c r="F110" s="198" t="s">
        <v>128</v>
      </c>
      <c r="G110" s="195"/>
      <c r="H110" s="197" t="s">
        <v>19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127</v>
      </c>
      <c r="AU110" s="204" t="s">
        <v>123</v>
      </c>
      <c r="AV110" s="13" t="s">
        <v>80</v>
      </c>
      <c r="AW110" s="13" t="s">
        <v>34</v>
      </c>
      <c r="AX110" s="13" t="s">
        <v>72</v>
      </c>
      <c r="AY110" s="204" t="s">
        <v>114</v>
      </c>
    </row>
    <row r="111" spans="1:65" s="14" customFormat="1" ht="11.25">
      <c r="B111" s="205"/>
      <c r="C111" s="206"/>
      <c r="D111" s="196" t="s">
        <v>127</v>
      </c>
      <c r="E111" s="207" t="s">
        <v>19</v>
      </c>
      <c r="F111" s="208" t="s">
        <v>129</v>
      </c>
      <c r="G111" s="206"/>
      <c r="H111" s="209">
        <v>129.95500000000001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127</v>
      </c>
      <c r="AU111" s="215" t="s">
        <v>123</v>
      </c>
      <c r="AV111" s="14" t="s">
        <v>123</v>
      </c>
      <c r="AW111" s="14" t="s">
        <v>34</v>
      </c>
      <c r="AX111" s="14" t="s">
        <v>72</v>
      </c>
      <c r="AY111" s="215" t="s">
        <v>114</v>
      </c>
    </row>
    <row r="112" spans="1:65" s="14" customFormat="1" ht="11.25">
      <c r="B112" s="205"/>
      <c r="C112" s="206"/>
      <c r="D112" s="196" t="s">
        <v>127</v>
      </c>
      <c r="E112" s="207" t="s">
        <v>19</v>
      </c>
      <c r="F112" s="208" t="s">
        <v>130</v>
      </c>
      <c r="G112" s="206"/>
      <c r="H112" s="209">
        <v>207.74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127</v>
      </c>
      <c r="AU112" s="215" t="s">
        <v>123</v>
      </c>
      <c r="AV112" s="14" t="s">
        <v>123</v>
      </c>
      <c r="AW112" s="14" t="s">
        <v>34</v>
      </c>
      <c r="AX112" s="14" t="s">
        <v>72</v>
      </c>
      <c r="AY112" s="215" t="s">
        <v>114</v>
      </c>
    </row>
    <row r="113" spans="1:65" s="14" customFormat="1" ht="11.25">
      <c r="B113" s="205"/>
      <c r="C113" s="206"/>
      <c r="D113" s="196" t="s">
        <v>127</v>
      </c>
      <c r="E113" s="207" t="s">
        <v>19</v>
      </c>
      <c r="F113" s="208" t="s">
        <v>131</v>
      </c>
      <c r="G113" s="206"/>
      <c r="H113" s="209">
        <v>462.245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127</v>
      </c>
      <c r="AU113" s="215" t="s">
        <v>123</v>
      </c>
      <c r="AV113" s="14" t="s">
        <v>123</v>
      </c>
      <c r="AW113" s="14" t="s">
        <v>34</v>
      </c>
      <c r="AX113" s="14" t="s">
        <v>72</v>
      </c>
      <c r="AY113" s="215" t="s">
        <v>114</v>
      </c>
    </row>
    <row r="114" spans="1:65" s="13" customFormat="1" ht="11.25">
      <c r="B114" s="194"/>
      <c r="C114" s="195"/>
      <c r="D114" s="196" t="s">
        <v>127</v>
      </c>
      <c r="E114" s="197" t="s">
        <v>19</v>
      </c>
      <c r="F114" s="198" t="s">
        <v>132</v>
      </c>
      <c r="G114" s="195"/>
      <c r="H114" s="197" t="s">
        <v>19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127</v>
      </c>
      <c r="AU114" s="204" t="s">
        <v>123</v>
      </c>
      <c r="AV114" s="13" t="s">
        <v>80</v>
      </c>
      <c r="AW114" s="13" t="s">
        <v>34</v>
      </c>
      <c r="AX114" s="13" t="s">
        <v>72</v>
      </c>
      <c r="AY114" s="204" t="s">
        <v>114</v>
      </c>
    </row>
    <row r="115" spans="1:65" s="14" customFormat="1" ht="11.25">
      <c r="B115" s="205"/>
      <c r="C115" s="206"/>
      <c r="D115" s="196" t="s">
        <v>127</v>
      </c>
      <c r="E115" s="207" t="s">
        <v>19</v>
      </c>
      <c r="F115" s="208" t="s">
        <v>131</v>
      </c>
      <c r="G115" s="206"/>
      <c r="H115" s="209">
        <v>462.245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127</v>
      </c>
      <c r="AU115" s="215" t="s">
        <v>123</v>
      </c>
      <c r="AV115" s="14" t="s">
        <v>123</v>
      </c>
      <c r="AW115" s="14" t="s">
        <v>34</v>
      </c>
      <c r="AX115" s="14" t="s">
        <v>72</v>
      </c>
      <c r="AY115" s="215" t="s">
        <v>114</v>
      </c>
    </row>
    <row r="116" spans="1:65" s="14" customFormat="1" ht="11.25">
      <c r="B116" s="205"/>
      <c r="C116" s="206"/>
      <c r="D116" s="196" t="s">
        <v>127</v>
      </c>
      <c r="E116" s="207" t="s">
        <v>19</v>
      </c>
      <c r="F116" s="208" t="s">
        <v>130</v>
      </c>
      <c r="G116" s="206"/>
      <c r="H116" s="209">
        <v>207.74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127</v>
      </c>
      <c r="AU116" s="215" t="s">
        <v>123</v>
      </c>
      <c r="AV116" s="14" t="s">
        <v>123</v>
      </c>
      <c r="AW116" s="14" t="s">
        <v>34</v>
      </c>
      <c r="AX116" s="14" t="s">
        <v>72</v>
      </c>
      <c r="AY116" s="215" t="s">
        <v>114</v>
      </c>
    </row>
    <row r="117" spans="1:65" s="14" customFormat="1" ht="11.25">
      <c r="B117" s="205"/>
      <c r="C117" s="206"/>
      <c r="D117" s="196" t="s">
        <v>127</v>
      </c>
      <c r="E117" s="207" t="s">
        <v>19</v>
      </c>
      <c r="F117" s="208" t="s">
        <v>129</v>
      </c>
      <c r="G117" s="206"/>
      <c r="H117" s="209">
        <v>129.95500000000001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127</v>
      </c>
      <c r="AU117" s="215" t="s">
        <v>123</v>
      </c>
      <c r="AV117" s="14" t="s">
        <v>123</v>
      </c>
      <c r="AW117" s="14" t="s">
        <v>34</v>
      </c>
      <c r="AX117" s="14" t="s">
        <v>72</v>
      </c>
      <c r="AY117" s="215" t="s">
        <v>114</v>
      </c>
    </row>
    <row r="118" spans="1:65" s="15" customFormat="1" ht="11.25">
      <c r="B118" s="216"/>
      <c r="C118" s="217"/>
      <c r="D118" s="196" t="s">
        <v>127</v>
      </c>
      <c r="E118" s="218" t="s">
        <v>19</v>
      </c>
      <c r="F118" s="219" t="s">
        <v>133</v>
      </c>
      <c r="G118" s="217"/>
      <c r="H118" s="220">
        <v>1599.88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127</v>
      </c>
      <c r="AU118" s="226" t="s">
        <v>123</v>
      </c>
      <c r="AV118" s="15" t="s">
        <v>122</v>
      </c>
      <c r="AW118" s="15" t="s">
        <v>34</v>
      </c>
      <c r="AX118" s="15" t="s">
        <v>80</v>
      </c>
      <c r="AY118" s="226" t="s">
        <v>114</v>
      </c>
    </row>
    <row r="119" spans="1:65" s="2" customFormat="1" ht="24.2" customHeight="1">
      <c r="A119" s="37"/>
      <c r="B119" s="38"/>
      <c r="C119" s="176" t="s">
        <v>149</v>
      </c>
      <c r="D119" s="176" t="s">
        <v>117</v>
      </c>
      <c r="E119" s="177" t="s">
        <v>150</v>
      </c>
      <c r="F119" s="178" t="s">
        <v>151</v>
      </c>
      <c r="G119" s="179" t="s">
        <v>120</v>
      </c>
      <c r="H119" s="180">
        <v>71994.600000000006</v>
      </c>
      <c r="I119" s="181"/>
      <c r="J119" s="182">
        <f>ROUND(I119*H119,2)</f>
        <v>0</v>
      </c>
      <c r="K119" s="178" t="s">
        <v>121</v>
      </c>
      <c r="L119" s="42"/>
      <c r="M119" s="183" t="s">
        <v>19</v>
      </c>
      <c r="N119" s="184" t="s">
        <v>44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122</v>
      </c>
      <c r="AT119" s="187" t="s">
        <v>117</v>
      </c>
      <c r="AU119" s="187" t="s">
        <v>123</v>
      </c>
      <c r="AY119" s="20" t="s">
        <v>114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123</v>
      </c>
      <c r="BK119" s="188">
        <f>ROUND(I119*H119,2)</f>
        <v>0</v>
      </c>
      <c r="BL119" s="20" t="s">
        <v>122</v>
      </c>
      <c r="BM119" s="187" t="s">
        <v>152</v>
      </c>
    </row>
    <row r="120" spans="1:65" s="2" customFormat="1" ht="11.25">
      <c r="A120" s="37"/>
      <c r="B120" s="38"/>
      <c r="C120" s="39"/>
      <c r="D120" s="189" t="s">
        <v>125</v>
      </c>
      <c r="E120" s="39"/>
      <c r="F120" s="190" t="s">
        <v>153</v>
      </c>
      <c r="G120" s="39"/>
      <c r="H120" s="39"/>
      <c r="I120" s="191"/>
      <c r="J120" s="39"/>
      <c r="K120" s="39"/>
      <c r="L120" s="42"/>
      <c r="M120" s="192"/>
      <c r="N120" s="193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125</v>
      </c>
      <c r="AU120" s="20" t="s">
        <v>123</v>
      </c>
    </row>
    <row r="121" spans="1:65" s="14" customFormat="1" ht="11.25">
      <c r="B121" s="205"/>
      <c r="C121" s="206"/>
      <c r="D121" s="196" t="s">
        <v>127</v>
      </c>
      <c r="E121" s="207" t="s">
        <v>19</v>
      </c>
      <c r="F121" s="208" t="s">
        <v>138</v>
      </c>
      <c r="G121" s="206"/>
      <c r="H121" s="209">
        <v>71994.600000000006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127</v>
      </c>
      <c r="AU121" s="215" t="s">
        <v>123</v>
      </c>
      <c r="AV121" s="14" t="s">
        <v>123</v>
      </c>
      <c r="AW121" s="14" t="s">
        <v>34</v>
      </c>
      <c r="AX121" s="14" t="s">
        <v>72</v>
      </c>
      <c r="AY121" s="215" t="s">
        <v>114</v>
      </c>
    </row>
    <row r="122" spans="1:65" s="15" customFormat="1" ht="11.25">
      <c r="B122" s="216"/>
      <c r="C122" s="217"/>
      <c r="D122" s="196" t="s">
        <v>127</v>
      </c>
      <c r="E122" s="218" t="s">
        <v>19</v>
      </c>
      <c r="F122" s="219" t="s">
        <v>133</v>
      </c>
      <c r="G122" s="217"/>
      <c r="H122" s="220">
        <v>71994.600000000006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127</v>
      </c>
      <c r="AU122" s="226" t="s">
        <v>123</v>
      </c>
      <c r="AV122" s="15" t="s">
        <v>122</v>
      </c>
      <c r="AW122" s="15" t="s">
        <v>34</v>
      </c>
      <c r="AX122" s="15" t="s">
        <v>80</v>
      </c>
      <c r="AY122" s="226" t="s">
        <v>114</v>
      </c>
    </row>
    <row r="123" spans="1:65" s="2" customFormat="1" ht="16.5" customHeight="1">
      <c r="A123" s="37"/>
      <c r="B123" s="38"/>
      <c r="C123" s="176" t="s">
        <v>154</v>
      </c>
      <c r="D123" s="176" t="s">
        <v>117</v>
      </c>
      <c r="E123" s="177" t="s">
        <v>155</v>
      </c>
      <c r="F123" s="178" t="s">
        <v>156</v>
      </c>
      <c r="G123" s="179" t="s">
        <v>157</v>
      </c>
      <c r="H123" s="180">
        <v>8</v>
      </c>
      <c r="I123" s="181"/>
      <c r="J123" s="182">
        <f>ROUND(I123*H123,2)</f>
        <v>0</v>
      </c>
      <c r="K123" s="178" t="s">
        <v>121</v>
      </c>
      <c r="L123" s="42"/>
      <c r="M123" s="183" t="s">
        <v>19</v>
      </c>
      <c r="N123" s="184" t="s">
        <v>44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122</v>
      </c>
      <c r="AT123" s="187" t="s">
        <v>117</v>
      </c>
      <c r="AU123" s="187" t="s">
        <v>123</v>
      </c>
      <c r="AY123" s="20" t="s">
        <v>114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123</v>
      </c>
      <c r="BK123" s="188">
        <f>ROUND(I123*H123,2)</f>
        <v>0</v>
      </c>
      <c r="BL123" s="20" t="s">
        <v>122</v>
      </c>
      <c r="BM123" s="187" t="s">
        <v>158</v>
      </c>
    </row>
    <row r="124" spans="1:65" s="2" customFormat="1" ht="11.25">
      <c r="A124" s="37"/>
      <c r="B124" s="38"/>
      <c r="C124" s="39"/>
      <c r="D124" s="189" t="s">
        <v>125</v>
      </c>
      <c r="E124" s="39"/>
      <c r="F124" s="190" t="s">
        <v>159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125</v>
      </c>
      <c r="AU124" s="20" t="s">
        <v>123</v>
      </c>
    </row>
    <row r="125" spans="1:65" s="13" customFormat="1" ht="11.25">
      <c r="B125" s="194"/>
      <c r="C125" s="195"/>
      <c r="D125" s="196" t="s">
        <v>127</v>
      </c>
      <c r="E125" s="197" t="s">
        <v>19</v>
      </c>
      <c r="F125" s="198" t="s">
        <v>160</v>
      </c>
      <c r="G125" s="195"/>
      <c r="H125" s="197" t="s">
        <v>19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127</v>
      </c>
      <c r="AU125" s="204" t="s">
        <v>123</v>
      </c>
      <c r="AV125" s="13" t="s">
        <v>80</v>
      </c>
      <c r="AW125" s="13" t="s">
        <v>34</v>
      </c>
      <c r="AX125" s="13" t="s">
        <v>72</v>
      </c>
      <c r="AY125" s="204" t="s">
        <v>114</v>
      </c>
    </row>
    <row r="126" spans="1:65" s="14" customFormat="1" ht="11.25">
      <c r="B126" s="205"/>
      <c r="C126" s="206"/>
      <c r="D126" s="196" t="s">
        <v>127</v>
      </c>
      <c r="E126" s="207" t="s">
        <v>19</v>
      </c>
      <c r="F126" s="208" t="s">
        <v>122</v>
      </c>
      <c r="G126" s="206"/>
      <c r="H126" s="209">
        <v>4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127</v>
      </c>
      <c r="AU126" s="215" t="s">
        <v>123</v>
      </c>
      <c r="AV126" s="14" t="s">
        <v>123</v>
      </c>
      <c r="AW126" s="14" t="s">
        <v>34</v>
      </c>
      <c r="AX126" s="14" t="s">
        <v>72</v>
      </c>
      <c r="AY126" s="215" t="s">
        <v>114</v>
      </c>
    </row>
    <row r="127" spans="1:65" s="14" customFormat="1" ht="11.25">
      <c r="B127" s="205"/>
      <c r="C127" s="206"/>
      <c r="D127" s="196" t="s">
        <v>127</v>
      </c>
      <c r="E127" s="207" t="s">
        <v>19</v>
      </c>
      <c r="F127" s="208" t="s">
        <v>122</v>
      </c>
      <c r="G127" s="206"/>
      <c r="H127" s="209">
        <v>4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127</v>
      </c>
      <c r="AU127" s="215" t="s">
        <v>123</v>
      </c>
      <c r="AV127" s="14" t="s">
        <v>123</v>
      </c>
      <c r="AW127" s="14" t="s">
        <v>34</v>
      </c>
      <c r="AX127" s="14" t="s">
        <v>72</v>
      </c>
      <c r="AY127" s="215" t="s">
        <v>114</v>
      </c>
    </row>
    <row r="128" spans="1:65" s="15" customFormat="1" ht="11.25">
      <c r="B128" s="216"/>
      <c r="C128" s="217"/>
      <c r="D128" s="196" t="s">
        <v>127</v>
      </c>
      <c r="E128" s="218" t="s">
        <v>19</v>
      </c>
      <c r="F128" s="219" t="s">
        <v>133</v>
      </c>
      <c r="G128" s="217"/>
      <c r="H128" s="220">
        <v>8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127</v>
      </c>
      <c r="AU128" s="226" t="s">
        <v>123</v>
      </c>
      <c r="AV128" s="15" t="s">
        <v>122</v>
      </c>
      <c r="AW128" s="15" t="s">
        <v>34</v>
      </c>
      <c r="AX128" s="15" t="s">
        <v>80</v>
      </c>
      <c r="AY128" s="226" t="s">
        <v>114</v>
      </c>
    </row>
    <row r="129" spans="1:65" s="2" customFormat="1" ht="24.2" customHeight="1">
      <c r="A129" s="37"/>
      <c r="B129" s="38"/>
      <c r="C129" s="176" t="s">
        <v>161</v>
      </c>
      <c r="D129" s="176" t="s">
        <v>117</v>
      </c>
      <c r="E129" s="177" t="s">
        <v>162</v>
      </c>
      <c r="F129" s="178" t="s">
        <v>163</v>
      </c>
      <c r="G129" s="179" t="s">
        <v>157</v>
      </c>
      <c r="H129" s="180">
        <v>360</v>
      </c>
      <c r="I129" s="181"/>
      <c r="J129" s="182">
        <f>ROUND(I129*H129,2)</f>
        <v>0</v>
      </c>
      <c r="K129" s="178" t="s">
        <v>121</v>
      </c>
      <c r="L129" s="42"/>
      <c r="M129" s="183" t="s">
        <v>19</v>
      </c>
      <c r="N129" s="184" t="s">
        <v>44</v>
      </c>
      <c r="O129" s="67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122</v>
      </c>
      <c r="AT129" s="187" t="s">
        <v>117</v>
      </c>
      <c r="AU129" s="187" t="s">
        <v>123</v>
      </c>
      <c r="AY129" s="20" t="s">
        <v>114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123</v>
      </c>
      <c r="BK129" s="188">
        <f>ROUND(I129*H129,2)</f>
        <v>0</v>
      </c>
      <c r="BL129" s="20" t="s">
        <v>122</v>
      </c>
      <c r="BM129" s="187" t="s">
        <v>164</v>
      </c>
    </row>
    <row r="130" spans="1:65" s="2" customFormat="1" ht="11.25">
      <c r="A130" s="37"/>
      <c r="B130" s="38"/>
      <c r="C130" s="39"/>
      <c r="D130" s="189" t="s">
        <v>125</v>
      </c>
      <c r="E130" s="39"/>
      <c r="F130" s="190" t="s">
        <v>165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125</v>
      </c>
      <c r="AU130" s="20" t="s">
        <v>123</v>
      </c>
    </row>
    <row r="131" spans="1:65" s="13" customFormat="1" ht="11.25">
      <c r="B131" s="194"/>
      <c r="C131" s="195"/>
      <c r="D131" s="196" t="s">
        <v>127</v>
      </c>
      <c r="E131" s="197" t="s">
        <v>19</v>
      </c>
      <c r="F131" s="198" t="s">
        <v>160</v>
      </c>
      <c r="G131" s="195"/>
      <c r="H131" s="197" t="s">
        <v>19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127</v>
      </c>
      <c r="AU131" s="204" t="s">
        <v>123</v>
      </c>
      <c r="AV131" s="13" t="s">
        <v>80</v>
      </c>
      <c r="AW131" s="13" t="s">
        <v>34</v>
      </c>
      <c r="AX131" s="13" t="s">
        <v>72</v>
      </c>
      <c r="AY131" s="204" t="s">
        <v>114</v>
      </c>
    </row>
    <row r="132" spans="1:65" s="14" customFormat="1" ht="11.25">
      <c r="B132" s="205"/>
      <c r="C132" s="206"/>
      <c r="D132" s="196" t="s">
        <v>127</v>
      </c>
      <c r="E132" s="207" t="s">
        <v>19</v>
      </c>
      <c r="F132" s="208" t="s">
        <v>166</v>
      </c>
      <c r="G132" s="206"/>
      <c r="H132" s="209">
        <v>180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127</v>
      </c>
      <c r="AU132" s="215" t="s">
        <v>123</v>
      </c>
      <c r="AV132" s="14" t="s">
        <v>123</v>
      </c>
      <c r="AW132" s="14" t="s">
        <v>34</v>
      </c>
      <c r="AX132" s="14" t="s">
        <v>72</v>
      </c>
      <c r="AY132" s="215" t="s">
        <v>114</v>
      </c>
    </row>
    <row r="133" spans="1:65" s="14" customFormat="1" ht="11.25">
      <c r="B133" s="205"/>
      <c r="C133" s="206"/>
      <c r="D133" s="196" t="s">
        <v>127</v>
      </c>
      <c r="E133" s="207" t="s">
        <v>19</v>
      </c>
      <c r="F133" s="208" t="s">
        <v>166</v>
      </c>
      <c r="G133" s="206"/>
      <c r="H133" s="209">
        <v>180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127</v>
      </c>
      <c r="AU133" s="215" t="s">
        <v>123</v>
      </c>
      <c r="AV133" s="14" t="s">
        <v>123</v>
      </c>
      <c r="AW133" s="14" t="s">
        <v>34</v>
      </c>
      <c r="AX133" s="14" t="s">
        <v>72</v>
      </c>
      <c r="AY133" s="215" t="s">
        <v>114</v>
      </c>
    </row>
    <row r="134" spans="1:65" s="15" customFormat="1" ht="11.25">
      <c r="B134" s="216"/>
      <c r="C134" s="217"/>
      <c r="D134" s="196" t="s">
        <v>127</v>
      </c>
      <c r="E134" s="218" t="s">
        <v>19</v>
      </c>
      <c r="F134" s="219" t="s">
        <v>133</v>
      </c>
      <c r="G134" s="217"/>
      <c r="H134" s="220">
        <v>360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127</v>
      </c>
      <c r="AU134" s="226" t="s">
        <v>123</v>
      </c>
      <c r="AV134" s="15" t="s">
        <v>122</v>
      </c>
      <c r="AW134" s="15" t="s">
        <v>34</v>
      </c>
      <c r="AX134" s="15" t="s">
        <v>80</v>
      </c>
      <c r="AY134" s="226" t="s">
        <v>114</v>
      </c>
    </row>
    <row r="135" spans="1:65" s="2" customFormat="1" ht="16.5" customHeight="1">
      <c r="A135" s="37"/>
      <c r="B135" s="38"/>
      <c r="C135" s="176" t="s">
        <v>167</v>
      </c>
      <c r="D135" s="176" t="s">
        <v>117</v>
      </c>
      <c r="E135" s="177" t="s">
        <v>168</v>
      </c>
      <c r="F135" s="178" t="s">
        <v>169</v>
      </c>
      <c r="G135" s="179" t="s">
        <v>170</v>
      </c>
      <c r="H135" s="180">
        <v>22.128</v>
      </c>
      <c r="I135" s="181"/>
      <c r="J135" s="182">
        <f>ROUND(I135*H135,2)</f>
        <v>0</v>
      </c>
      <c r="K135" s="178" t="s">
        <v>121</v>
      </c>
      <c r="L135" s="42"/>
      <c r="M135" s="183" t="s">
        <v>19</v>
      </c>
      <c r="N135" s="184" t="s">
        <v>44</v>
      </c>
      <c r="O135" s="67"/>
      <c r="P135" s="185">
        <f>O135*H135</f>
        <v>0</v>
      </c>
      <c r="Q135" s="185">
        <v>0</v>
      </c>
      <c r="R135" s="185">
        <f>Q135*H135</f>
        <v>0</v>
      </c>
      <c r="S135" s="185">
        <v>2.2000000000000002</v>
      </c>
      <c r="T135" s="186">
        <f>S135*H135</f>
        <v>48.681600000000003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122</v>
      </c>
      <c r="AT135" s="187" t="s">
        <v>117</v>
      </c>
      <c r="AU135" s="187" t="s">
        <v>123</v>
      </c>
      <c r="AY135" s="20" t="s">
        <v>114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123</v>
      </c>
      <c r="BK135" s="188">
        <f>ROUND(I135*H135,2)</f>
        <v>0</v>
      </c>
      <c r="BL135" s="20" t="s">
        <v>122</v>
      </c>
      <c r="BM135" s="187" t="s">
        <v>171</v>
      </c>
    </row>
    <row r="136" spans="1:65" s="2" customFormat="1" ht="11.25">
      <c r="A136" s="37"/>
      <c r="B136" s="38"/>
      <c r="C136" s="39"/>
      <c r="D136" s="189" t="s">
        <v>125</v>
      </c>
      <c r="E136" s="39"/>
      <c r="F136" s="190" t="s">
        <v>172</v>
      </c>
      <c r="G136" s="39"/>
      <c r="H136" s="39"/>
      <c r="I136" s="191"/>
      <c r="J136" s="39"/>
      <c r="K136" s="39"/>
      <c r="L136" s="42"/>
      <c r="M136" s="192"/>
      <c r="N136" s="193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125</v>
      </c>
      <c r="AU136" s="20" t="s">
        <v>123</v>
      </c>
    </row>
    <row r="137" spans="1:65" s="13" customFormat="1" ht="11.25">
      <c r="B137" s="194"/>
      <c r="C137" s="195"/>
      <c r="D137" s="196" t="s">
        <v>127</v>
      </c>
      <c r="E137" s="197" t="s">
        <v>19</v>
      </c>
      <c r="F137" s="198" t="s">
        <v>173</v>
      </c>
      <c r="G137" s="195"/>
      <c r="H137" s="197" t="s">
        <v>19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127</v>
      </c>
      <c r="AU137" s="204" t="s">
        <v>123</v>
      </c>
      <c r="AV137" s="13" t="s">
        <v>80</v>
      </c>
      <c r="AW137" s="13" t="s">
        <v>34</v>
      </c>
      <c r="AX137" s="13" t="s">
        <v>72</v>
      </c>
      <c r="AY137" s="204" t="s">
        <v>114</v>
      </c>
    </row>
    <row r="138" spans="1:65" s="14" customFormat="1" ht="11.25">
      <c r="B138" s="205"/>
      <c r="C138" s="206"/>
      <c r="D138" s="196" t="s">
        <v>127</v>
      </c>
      <c r="E138" s="207" t="s">
        <v>19</v>
      </c>
      <c r="F138" s="208" t="s">
        <v>174</v>
      </c>
      <c r="G138" s="206"/>
      <c r="H138" s="209">
        <v>2.76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127</v>
      </c>
      <c r="AU138" s="215" t="s">
        <v>123</v>
      </c>
      <c r="AV138" s="14" t="s">
        <v>123</v>
      </c>
      <c r="AW138" s="14" t="s">
        <v>34</v>
      </c>
      <c r="AX138" s="14" t="s">
        <v>72</v>
      </c>
      <c r="AY138" s="215" t="s">
        <v>114</v>
      </c>
    </row>
    <row r="139" spans="1:65" s="14" customFormat="1" ht="11.25">
      <c r="B139" s="205"/>
      <c r="C139" s="206"/>
      <c r="D139" s="196" t="s">
        <v>127</v>
      </c>
      <c r="E139" s="207" t="s">
        <v>19</v>
      </c>
      <c r="F139" s="208" t="s">
        <v>175</v>
      </c>
      <c r="G139" s="206"/>
      <c r="H139" s="209">
        <v>5.52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127</v>
      </c>
      <c r="AU139" s="215" t="s">
        <v>123</v>
      </c>
      <c r="AV139" s="14" t="s">
        <v>123</v>
      </c>
      <c r="AW139" s="14" t="s">
        <v>34</v>
      </c>
      <c r="AX139" s="14" t="s">
        <v>72</v>
      </c>
      <c r="AY139" s="215" t="s">
        <v>114</v>
      </c>
    </row>
    <row r="140" spans="1:65" s="14" customFormat="1" ht="11.25">
      <c r="B140" s="205"/>
      <c r="C140" s="206"/>
      <c r="D140" s="196" t="s">
        <v>127</v>
      </c>
      <c r="E140" s="207" t="s">
        <v>19</v>
      </c>
      <c r="F140" s="208" t="s">
        <v>176</v>
      </c>
      <c r="G140" s="206"/>
      <c r="H140" s="209">
        <v>5.5439999999999996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127</v>
      </c>
      <c r="AU140" s="215" t="s">
        <v>123</v>
      </c>
      <c r="AV140" s="14" t="s">
        <v>123</v>
      </c>
      <c r="AW140" s="14" t="s">
        <v>34</v>
      </c>
      <c r="AX140" s="14" t="s">
        <v>72</v>
      </c>
      <c r="AY140" s="215" t="s">
        <v>114</v>
      </c>
    </row>
    <row r="141" spans="1:65" s="14" customFormat="1" ht="11.25">
      <c r="B141" s="205"/>
      <c r="C141" s="206"/>
      <c r="D141" s="196" t="s">
        <v>127</v>
      </c>
      <c r="E141" s="207" t="s">
        <v>19</v>
      </c>
      <c r="F141" s="208" t="s">
        <v>177</v>
      </c>
      <c r="G141" s="206"/>
      <c r="H141" s="209">
        <v>8.3040000000000003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127</v>
      </c>
      <c r="AU141" s="215" t="s">
        <v>123</v>
      </c>
      <c r="AV141" s="14" t="s">
        <v>123</v>
      </c>
      <c r="AW141" s="14" t="s">
        <v>34</v>
      </c>
      <c r="AX141" s="14" t="s">
        <v>72</v>
      </c>
      <c r="AY141" s="215" t="s">
        <v>114</v>
      </c>
    </row>
    <row r="142" spans="1:65" s="15" customFormat="1" ht="11.25">
      <c r="B142" s="216"/>
      <c r="C142" s="217"/>
      <c r="D142" s="196" t="s">
        <v>127</v>
      </c>
      <c r="E142" s="218" t="s">
        <v>19</v>
      </c>
      <c r="F142" s="219" t="s">
        <v>133</v>
      </c>
      <c r="G142" s="217"/>
      <c r="H142" s="220">
        <v>22.128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127</v>
      </c>
      <c r="AU142" s="226" t="s">
        <v>123</v>
      </c>
      <c r="AV142" s="15" t="s">
        <v>122</v>
      </c>
      <c r="AW142" s="15" t="s">
        <v>34</v>
      </c>
      <c r="AX142" s="15" t="s">
        <v>80</v>
      </c>
      <c r="AY142" s="226" t="s">
        <v>114</v>
      </c>
    </row>
    <row r="143" spans="1:65" s="2" customFormat="1" ht="16.5" customHeight="1">
      <c r="A143" s="37"/>
      <c r="B143" s="38"/>
      <c r="C143" s="176" t="s">
        <v>115</v>
      </c>
      <c r="D143" s="176" t="s">
        <v>117</v>
      </c>
      <c r="E143" s="177" t="s">
        <v>178</v>
      </c>
      <c r="F143" s="178" t="s">
        <v>179</v>
      </c>
      <c r="G143" s="179" t="s">
        <v>120</v>
      </c>
      <c r="H143" s="180">
        <v>531.072</v>
      </c>
      <c r="I143" s="181"/>
      <c r="J143" s="182">
        <f>ROUND(I143*H143,2)</f>
        <v>0</v>
      </c>
      <c r="K143" s="178" t="s">
        <v>121</v>
      </c>
      <c r="L143" s="42"/>
      <c r="M143" s="183" t="s">
        <v>19</v>
      </c>
      <c r="N143" s="184" t="s">
        <v>44</v>
      </c>
      <c r="O143" s="67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122</v>
      </c>
      <c r="AT143" s="187" t="s">
        <v>117</v>
      </c>
      <c r="AU143" s="187" t="s">
        <v>123</v>
      </c>
      <c r="AY143" s="20" t="s">
        <v>114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123</v>
      </c>
      <c r="BK143" s="188">
        <f>ROUND(I143*H143,2)</f>
        <v>0</v>
      </c>
      <c r="BL143" s="20" t="s">
        <v>122</v>
      </c>
      <c r="BM143" s="187" t="s">
        <v>180</v>
      </c>
    </row>
    <row r="144" spans="1:65" s="2" customFormat="1" ht="11.25">
      <c r="A144" s="37"/>
      <c r="B144" s="38"/>
      <c r="C144" s="39"/>
      <c r="D144" s="189" t="s">
        <v>125</v>
      </c>
      <c r="E144" s="39"/>
      <c r="F144" s="190" t="s">
        <v>181</v>
      </c>
      <c r="G144" s="39"/>
      <c r="H144" s="39"/>
      <c r="I144" s="191"/>
      <c r="J144" s="39"/>
      <c r="K144" s="39"/>
      <c r="L144" s="42"/>
      <c r="M144" s="192"/>
      <c r="N144" s="193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125</v>
      </c>
      <c r="AU144" s="20" t="s">
        <v>123</v>
      </c>
    </row>
    <row r="145" spans="1:65" s="13" customFormat="1" ht="11.25">
      <c r="B145" s="194"/>
      <c r="C145" s="195"/>
      <c r="D145" s="196" t="s">
        <v>127</v>
      </c>
      <c r="E145" s="197" t="s">
        <v>19</v>
      </c>
      <c r="F145" s="198" t="s">
        <v>173</v>
      </c>
      <c r="G145" s="195"/>
      <c r="H145" s="197" t="s">
        <v>19</v>
      </c>
      <c r="I145" s="199"/>
      <c r="J145" s="195"/>
      <c r="K145" s="195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127</v>
      </c>
      <c r="AU145" s="204" t="s">
        <v>123</v>
      </c>
      <c r="AV145" s="13" t="s">
        <v>80</v>
      </c>
      <c r="AW145" s="13" t="s">
        <v>34</v>
      </c>
      <c r="AX145" s="13" t="s">
        <v>72</v>
      </c>
      <c r="AY145" s="204" t="s">
        <v>114</v>
      </c>
    </row>
    <row r="146" spans="1:65" s="14" customFormat="1" ht="11.25">
      <c r="B146" s="205"/>
      <c r="C146" s="206"/>
      <c r="D146" s="196" t="s">
        <v>127</v>
      </c>
      <c r="E146" s="207" t="s">
        <v>19</v>
      </c>
      <c r="F146" s="208" t="s">
        <v>182</v>
      </c>
      <c r="G146" s="206"/>
      <c r="H146" s="209">
        <v>66.239999999999995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127</v>
      </c>
      <c r="AU146" s="215" t="s">
        <v>123</v>
      </c>
      <c r="AV146" s="14" t="s">
        <v>123</v>
      </c>
      <c r="AW146" s="14" t="s">
        <v>34</v>
      </c>
      <c r="AX146" s="14" t="s">
        <v>72</v>
      </c>
      <c r="AY146" s="215" t="s">
        <v>114</v>
      </c>
    </row>
    <row r="147" spans="1:65" s="14" customFormat="1" ht="11.25">
      <c r="B147" s="205"/>
      <c r="C147" s="206"/>
      <c r="D147" s="196" t="s">
        <v>127</v>
      </c>
      <c r="E147" s="207" t="s">
        <v>19</v>
      </c>
      <c r="F147" s="208" t="s">
        <v>183</v>
      </c>
      <c r="G147" s="206"/>
      <c r="H147" s="209">
        <v>132.47999999999999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127</v>
      </c>
      <c r="AU147" s="215" t="s">
        <v>123</v>
      </c>
      <c r="AV147" s="14" t="s">
        <v>123</v>
      </c>
      <c r="AW147" s="14" t="s">
        <v>34</v>
      </c>
      <c r="AX147" s="14" t="s">
        <v>72</v>
      </c>
      <c r="AY147" s="215" t="s">
        <v>114</v>
      </c>
    </row>
    <row r="148" spans="1:65" s="14" customFormat="1" ht="11.25">
      <c r="B148" s="205"/>
      <c r="C148" s="206"/>
      <c r="D148" s="196" t="s">
        <v>127</v>
      </c>
      <c r="E148" s="207" t="s">
        <v>19</v>
      </c>
      <c r="F148" s="208" t="s">
        <v>184</v>
      </c>
      <c r="G148" s="206"/>
      <c r="H148" s="209">
        <v>133.05600000000001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127</v>
      </c>
      <c r="AU148" s="215" t="s">
        <v>123</v>
      </c>
      <c r="AV148" s="14" t="s">
        <v>123</v>
      </c>
      <c r="AW148" s="14" t="s">
        <v>34</v>
      </c>
      <c r="AX148" s="14" t="s">
        <v>72</v>
      </c>
      <c r="AY148" s="215" t="s">
        <v>114</v>
      </c>
    </row>
    <row r="149" spans="1:65" s="14" customFormat="1" ht="11.25">
      <c r="B149" s="205"/>
      <c r="C149" s="206"/>
      <c r="D149" s="196" t="s">
        <v>127</v>
      </c>
      <c r="E149" s="207" t="s">
        <v>19</v>
      </c>
      <c r="F149" s="208" t="s">
        <v>185</v>
      </c>
      <c r="G149" s="206"/>
      <c r="H149" s="209">
        <v>199.29599999999999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127</v>
      </c>
      <c r="AU149" s="215" t="s">
        <v>123</v>
      </c>
      <c r="AV149" s="14" t="s">
        <v>123</v>
      </c>
      <c r="AW149" s="14" t="s">
        <v>34</v>
      </c>
      <c r="AX149" s="14" t="s">
        <v>72</v>
      </c>
      <c r="AY149" s="215" t="s">
        <v>114</v>
      </c>
    </row>
    <row r="150" spans="1:65" s="15" customFormat="1" ht="11.25">
      <c r="B150" s="216"/>
      <c r="C150" s="217"/>
      <c r="D150" s="196" t="s">
        <v>127</v>
      </c>
      <c r="E150" s="218" t="s">
        <v>19</v>
      </c>
      <c r="F150" s="219" t="s">
        <v>133</v>
      </c>
      <c r="G150" s="217"/>
      <c r="H150" s="220">
        <v>531.07199999999989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127</v>
      </c>
      <c r="AU150" s="226" t="s">
        <v>123</v>
      </c>
      <c r="AV150" s="15" t="s">
        <v>122</v>
      </c>
      <c r="AW150" s="15" t="s">
        <v>34</v>
      </c>
      <c r="AX150" s="15" t="s">
        <v>80</v>
      </c>
      <c r="AY150" s="226" t="s">
        <v>114</v>
      </c>
    </row>
    <row r="151" spans="1:65" s="2" customFormat="1" ht="16.5" customHeight="1">
      <c r="A151" s="37"/>
      <c r="B151" s="38"/>
      <c r="C151" s="176" t="s">
        <v>186</v>
      </c>
      <c r="D151" s="176" t="s">
        <v>117</v>
      </c>
      <c r="E151" s="177" t="s">
        <v>187</v>
      </c>
      <c r="F151" s="178" t="s">
        <v>188</v>
      </c>
      <c r="G151" s="179" t="s">
        <v>120</v>
      </c>
      <c r="H151" s="180">
        <v>1062.144</v>
      </c>
      <c r="I151" s="181"/>
      <c r="J151" s="182">
        <f>ROUND(I151*H151,2)</f>
        <v>0</v>
      </c>
      <c r="K151" s="178" t="s">
        <v>121</v>
      </c>
      <c r="L151" s="42"/>
      <c r="M151" s="183" t="s">
        <v>19</v>
      </c>
      <c r="N151" s="184" t="s">
        <v>44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122</v>
      </c>
      <c r="AT151" s="187" t="s">
        <v>117</v>
      </c>
      <c r="AU151" s="187" t="s">
        <v>123</v>
      </c>
      <c r="AY151" s="20" t="s">
        <v>114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123</v>
      </c>
      <c r="BK151" s="188">
        <f>ROUND(I151*H151,2)</f>
        <v>0</v>
      </c>
      <c r="BL151" s="20" t="s">
        <v>122</v>
      </c>
      <c r="BM151" s="187" t="s">
        <v>189</v>
      </c>
    </row>
    <row r="152" spans="1:65" s="2" customFormat="1" ht="11.25">
      <c r="A152" s="37"/>
      <c r="B152" s="38"/>
      <c r="C152" s="39"/>
      <c r="D152" s="189" t="s">
        <v>125</v>
      </c>
      <c r="E152" s="39"/>
      <c r="F152" s="190" t="s">
        <v>190</v>
      </c>
      <c r="G152" s="39"/>
      <c r="H152" s="39"/>
      <c r="I152" s="191"/>
      <c r="J152" s="39"/>
      <c r="K152" s="39"/>
      <c r="L152" s="42"/>
      <c r="M152" s="192"/>
      <c r="N152" s="193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125</v>
      </c>
      <c r="AU152" s="20" t="s">
        <v>123</v>
      </c>
    </row>
    <row r="153" spans="1:65" s="13" customFormat="1" ht="11.25">
      <c r="B153" s="194"/>
      <c r="C153" s="195"/>
      <c r="D153" s="196" t="s">
        <v>127</v>
      </c>
      <c r="E153" s="197" t="s">
        <v>19</v>
      </c>
      <c r="F153" s="198" t="s">
        <v>173</v>
      </c>
      <c r="G153" s="195"/>
      <c r="H153" s="197" t="s">
        <v>19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127</v>
      </c>
      <c r="AU153" s="204" t="s">
        <v>123</v>
      </c>
      <c r="AV153" s="13" t="s">
        <v>80</v>
      </c>
      <c r="AW153" s="13" t="s">
        <v>34</v>
      </c>
      <c r="AX153" s="13" t="s">
        <v>72</v>
      </c>
      <c r="AY153" s="204" t="s">
        <v>114</v>
      </c>
    </row>
    <row r="154" spans="1:65" s="14" customFormat="1" ht="11.25">
      <c r="B154" s="205"/>
      <c r="C154" s="206"/>
      <c r="D154" s="196" t="s">
        <v>127</v>
      </c>
      <c r="E154" s="207" t="s">
        <v>19</v>
      </c>
      <c r="F154" s="208" t="s">
        <v>191</v>
      </c>
      <c r="G154" s="206"/>
      <c r="H154" s="209">
        <v>132.47999999999999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127</v>
      </c>
      <c r="AU154" s="215" t="s">
        <v>123</v>
      </c>
      <c r="AV154" s="14" t="s">
        <v>123</v>
      </c>
      <c r="AW154" s="14" t="s">
        <v>34</v>
      </c>
      <c r="AX154" s="14" t="s">
        <v>72</v>
      </c>
      <c r="AY154" s="215" t="s">
        <v>114</v>
      </c>
    </row>
    <row r="155" spans="1:65" s="14" customFormat="1" ht="11.25">
      <c r="B155" s="205"/>
      <c r="C155" s="206"/>
      <c r="D155" s="196" t="s">
        <v>127</v>
      </c>
      <c r="E155" s="207" t="s">
        <v>19</v>
      </c>
      <c r="F155" s="208" t="s">
        <v>192</v>
      </c>
      <c r="G155" s="206"/>
      <c r="H155" s="209">
        <v>264.95999999999998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127</v>
      </c>
      <c r="AU155" s="215" t="s">
        <v>123</v>
      </c>
      <c r="AV155" s="14" t="s">
        <v>123</v>
      </c>
      <c r="AW155" s="14" t="s">
        <v>34</v>
      </c>
      <c r="AX155" s="14" t="s">
        <v>72</v>
      </c>
      <c r="AY155" s="215" t="s">
        <v>114</v>
      </c>
    </row>
    <row r="156" spans="1:65" s="14" customFormat="1" ht="11.25">
      <c r="B156" s="205"/>
      <c r="C156" s="206"/>
      <c r="D156" s="196" t="s">
        <v>127</v>
      </c>
      <c r="E156" s="207" t="s">
        <v>19</v>
      </c>
      <c r="F156" s="208" t="s">
        <v>193</v>
      </c>
      <c r="G156" s="206"/>
      <c r="H156" s="209">
        <v>266.11200000000002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127</v>
      </c>
      <c r="AU156" s="215" t="s">
        <v>123</v>
      </c>
      <c r="AV156" s="14" t="s">
        <v>123</v>
      </c>
      <c r="AW156" s="14" t="s">
        <v>34</v>
      </c>
      <c r="AX156" s="14" t="s">
        <v>72</v>
      </c>
      <c r="AY156" s="215" t="s">
        <v>114</v>
      </c>
    </row>
    <row r="157" spans="1:65" s="14" customFormat="1" ht="11.25">
      <c r="B157" s="205"/>
      <c r="C157" s="206"/>
      <c r="D157" s="196" t="s">
        <v>127</v>
      </c>
      <c r="E157" s="207" t="s">
        <v>19</v>
      </c>
      <c r="F157" s="208" t="s">
        <v>194</v>
      </c>
      <c r="G157" s="206"/>
      <c r="H157" s="209">
        <v>398.59199999999998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127</v>
      </c>
      <c r="AU157" s="215" t="s">
        <v>123</v>
      </c>
      <c r="AV157" s="14" t="s">
        <v>123</v>
      </c>
      <c r="AW157" s="14" t="s">
        <v>34</v>
      </c>
      <c r="AX157" s="14" t="s">
        <v>72</v>
      </c>
      <c r="AY157" s="215" t="s">
        <v>114</v>
      </c>
    </row>
    <row r="158" spans="1:65" s="15" customFormat="1" ht="11.25">
      <c r="B158" s="216"/>
      <c r="C158" s="217"/>
      <c r="D158" s="196" t="s">
        <v>127</v>
      </c>
      <c r="E158" s="218" t="s">
        <v>19</v>
      </c>
      <c r="F158" s="219" t="s">
        <v>133</v>
      </c>
      <c r="G158" s="217"/>
      <c r="H158" s="220">
        <v>1062.1439999999998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127</v>
      </c>
      <c r="AU158" s="226" t="s">
        <v>123</v>
      </c>
      <c r="AV158" s="15" t="s">
        <v>122</v>
      </c>
      <c r="AW158" s="15" t="s">
        <v>34</v>
      </c>
      <c r="AX158" s="15" t="s">
        <v>80</v>
      </c>
      <c r="AY158" s="226" t="s">
        <v>114</v>
      </c>
    </row>
    <row r="159" spans="1:65" s="2" customFormat="1" ht="24.2" customHeight="1">
      <c r="A159" s="37"/>
      <c r="B159" s="38"/>
      <c r="C159" s="176" t="s">
        <v>195</v>
      </c>
      <c r="D159" s="176" t="s">
        <v>117</v>
      </c>
      <c r="E159" s="177" t="s">
        <v>196</v>
      </c>
      <c r="F159" s="178" t="s">
        <v>197</v>
      </c>
      <c r="G159" s="179" t="s">
        <v>120</v>
      </c>
      <c r="H159" s="180">
        <v>547.75199999999995</v>
      </c>
      <c r="I159" s="181"/>
      <c r="J159" s="182">
        <f>ROUND(I159*H159,2)</f>
        <v>0</v>
      </c>
      <c r="K159" s="178" t="s">
        <v>121</v>
      </c>
      <c r="L159" s="42"/>
      <c r="M159" s="183" t="s">
        <v>19</v>
      </c>
      <c r="N159" s="184" t="s">
        <v>44</v>
      </c>
      <c r="O159" s="67"/>
      <c r="P159" s="185">
        <f>O159*H159</f>
        <v>0</v>
      </c>
      <c r="Q159" s="185">
        <v>0</v>
      </c>
      <c r="R159" s="185">
        <f>Q159*H159</f>
        <v>0</v>
      </c>
      <c r="S159" s="185">
        <v>3.5000000000000003E-2</v>
      </c>
      <c r="T159" s="186">
        <f>S159*H159</f>
        <v>19.171320000000001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7" t="s">
        <v>122</v>
      </c>
      <c r="AT159" s="187" t="s">
        <v>117</v>
      </c>
      <c r="AU159" s="187" t="s">
        <v>123</v>
      </c>
      <c r="AY159" s="20" t="s">
        <v>114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123</v>
      </c>
      <c r="BK159" s="188">
        <f>ROUND(I159*H159,2)</f>
        <v>0</v>
      </c>
      <c r="BL159" s="20" t="s">
        <v>122</v>
      </c>
      <c r="BM159" s="187" t="s">
        <v>198</v>
      </c>
    </row>
    <row r="160" spans="1:65" s="2" customFormat="1" ht="11.25">
      <c r="A160" s="37"/>
      <c r="B160" s="38"/>
      <c r="C160" s="39"/>
      <c r="D160" s="189" t="s">
        <v>125</v>
      </c>
      <c r="E160" s="39"/>
      <c r="F160" s="190" t="s">
        <v>199</v>
      </c>
      <c r="G160" s="39"/>
      <c r="H160" s="39"/>
      <c r="I160" s="191"/>
      <c r="J160" s="39"/>
      <c r="K160" s="39"/>
      <c r="L160" s="42"/>
      <c r="M160" s="192"/>
      <c r="N160" s="193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125</v>
      </c>
      <c r="AU160" s="20" t="s">
        <v>123</v>
      </c>
    </row>
    <row r="161" spans="1:65" s="13" customFormat="1" ht="11.25">
      <c r="B161" s="194"/>
      <c r="C161" s="195"/>
      <c r="D161" s="196" t="s">
        <v>127</v>
      </c>
      <c r="E161" s="197" t="s">
        <v>19</v>
      </c>
      <c r="F161" s="198" t="s">
        <v>173</v>
      </c>
      <c r="G161" s="195"/>
      <c r="H161" s="197" t="s">
        <v>19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127</v>
      </c>
      <c r="AU161" s="204" t="s">
        <v>123</v>
      </c>
      <c r="AV161" s="13" t="s">
        <v>80</v>
      </c>
      <c r="AW161" s="13" t="s">
        <v>34</v>
      </c>
      <c r="AX161" s="13" t="s">
        <v>72</v>
      </c>
      <c r="AY161" s="204" t="s">
        <v>114</v>
      </c>
    </row>
    <row r="162" spans="1:65" s="14" customFormat="1" ht="11.25">
      <c r="B162" s="205"/>
      <c r="C162" s="206"/>
      <c r="D162" s="196" t="s">
        <v>127</v>
      </c>
      <c r="E162" s="207" t="s">
        <v>19</v>
      </c>
      <c r="F162" s="208" t="s">
        <v>200</v>
      </c>
      <c r="G162" s="206"/>
      <c r="H162" s="209">
        <v>63.48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127</v>
      </c>
      <c r="AU162" s="215" t="s">
        <v>123</v>
      </c>
      <c r="AV162" s="14" t="s">
        <v>123</v>
      </c>
      <c r="AW162" s="14" t="s">
        <v>34</v>
      </c>
      <c r="AX162" s="14" t="s">
        <v>72</v>
      </c>
      <c r="AY162" s="215" t="s">
        <v>114</v>
      </c>
    </row>
    <row r="163" spans="1:65" s="14" customFormat="1" ht="11.25">
      <c r="B163" s="205"/>
      <c r="C163" s="206"/>
      <c r="D163" s="196" t="s">
        <v>127</v>
      </c>
      <c r="E163" s="207" t="s">
        <v>19</v>
      </c>
      <c r="F163" s="208" t="s">
        <v>201</v>
      </c>
      <c r="G163" s="206"/>
      <c r="H163" s="209">
        <v>126.96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127</v>
      </c>
      <c r="AU163" s="215" t="s">
        <v>123</v>
      </c>
      <c r="AV163" s="14" t="s">
        <v>123</v>
      </c>
      <c r="AW163" s="14" t="s">
        <v>34</v>
      </c>
      <c r="AX163" s="14" t="s">
        <v>72</v>
      </c>
      <c r="AY163" s="215" t="s">
        <v>114</v>
      </c>
    </row>
    <row r="164" spans="1:65" s="14" customFormat="1" ht="11.25">
      <c r="B164" s="205"/>
      <c r="C164" s="206"/>
      <c r="D164" s="196" t="s">
        <v>127</v>
      </c>
      <c r="E164" s="207" t="s">
        <v>19</v>
      </c>
      <c r="F164" s="208" t="s">
        <v>202</v>
      </c>
      <c r="G164" s="206"/>
      <c r="H164" s="209">
        <v>166.32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127</v>
      </c>
      <c r="AU164" s="215" t="s">
        <v>123</v>
      </c>
      <c r="AV164" s="14" t="s">
        <v>123</v>
      </c>
      <c r="AW164" s="14" t="s">
        <v>34</v>
      </c>
      <c r="AX164" s="14" t="s">
        <v>72</v>
      </c>
      <c r="AY164" s="215" t="s">
        <v>114</v>
      </c>
    </row>
    <row r="165" spans="1:65" s="14" customFormat="1" ht="11.25">
      <c r="B165" s="205"/>
      <c r="C165" s="206"/>
      <c r="D165" s="196" t="s">
        <v>127</v>
      </c>
      <c r="E165" s="207" t="s">
        <v>19</v>
      </c>
      <c r="F165" s="208" t="s">
        <v>203</v>
      </c>
      <c r="G165" s="206"/>
      <c r="H165" s="209">
        <v>190.99199999999999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127</v>
      </c>
      <c r="AU165" s="215" t="s">
        <v>123</v>
      </c>
      <c r="AV165" s="14" t="s">
        <v>123</v>
      </c>
      <c r="AW165" s="14" t="s">
        <v>34</v>
      </c>
      <c r="AX165" s="14" t="s">
        <v>72</v>
      </c>
      <c r="AY165" s="215" t="s">
        <v>114</v>
      </c>
    </row>
    <row r="166" spans="1:65" s="15" customFormat="1" ht="11.25">
      <c r="B166" s="216"/>
      <c r="C166" s="217"/>
      <c r="D166" s="196" t="s">
        <v>127</v>
      </c>
      <c r="E166" s="218" t="s">
        <v>19</v>
      </c>
      <c r="F166" s="219" t="s">
        <v>133</v>
      </c>
      <c r="G166" s="217"/>
      <c r="H166" s="220">
        <v>547.75199999999995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127</v>
      </c>
      <c r="AU166" s="226" t="s">
        <v>123</v>
      </c>
      <c r="AV166" s="15" t="s">
        <v>122</v>
      </c>
      <c r="AW166" s="15" t="s">
        <v>34</v>
      </c>
      <c r="AX166" s="15" t="s">
        <v>80</v>
      </c>
      <c r="AY166" s="226" t="s">
        <v>114</v>
      </c>
    </row>
    <row r="167" spans="1:65" s="2" customFormat="1" ht="16.5" customHeight="1">
      <c r="A167" s="37"/>
      <c r="B167" s="38"/>
      <c r="C167" s="176" t="s">
        <v>8</v>
      </c>
      <c r="D167" s="176" t="s">
        <v>117</v>
      </c>
      <c r="E167" s="177" t="s">
        <v>204</v>
      </c>
      <c r="F167" s="178" t="s">
        <v>205</v>
      </c>
      <c r="G167" s="179" t="s">
        <v>157</v>
      </c>
      <c r="H167" s="180">
        <v>715.2</v>
      </c>
      <c r="I167" s="181"/>
      <c r="J167" s="182">
        <f>ROUND(I167*H167,2)</f>
        <v>0</v>
      </c>
      <c r="K167" s="178" t="s">
        <v>121</v>
      </c>
      <c r="L167" s="42"/>
      <c r="M167" s="183" t="s">
        <v>19</v>
      </c>
      <c r="N167" s="184" t="s">
        <v>44</v>
      </c>
      <c r="O167" s="67"/>
      <c r="P167" s="185">
        <f>O167*H167</f>
        <v>0</v>
      </c>
      <c r="Q167" s="185">
        <v>0</v>
      </c>
      <c r="R167" s="185">
        <f>Q167*H167</f>
        <v>0</v>
      </c>
      <c r="S167" s="185">
        <v>8.9999999999999993E-3</v>
      </c>
      <c r="T167" s="186">
        <f>S167*H167</f>
        <v>6.4367999999999999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7" t="s">
        <v>122</v>
      </c>
      <c r="AT167" s="187" t="s">
        <v>117</v>
      </c>
      <c r="AU167" s="187" t="s">
        <v>123</v>
      </c>
      <c r="AY167" s="20" t="s">
        <v>114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123</v>
      </c>
      <c r="BK167" s="188">
        <f>ROUND(I167*H167,2)</f>
        <v>0</v>
      </c>
      <c r="BL167" s="20" t="s">
        <v>122</v>
      </c>
      <c r="BM167" s="187" t="s">
        <v>206</v>
      </c>
    </row>
    <row r="168" spans="1:65" s="2" customFormat="1" ht="11.25">
      <c r="A168" s="37"/>
      <c r="B168" s="38"/>
      <c r="C168" s="39"/>
      <c r="D168" s="189" t="s">
        <v>125</v>
      </c>
      <c r="E168" s="39"/>
      <c r="F168" s="190" t="s">
        <v>207</v>
      </c>
      <c r="G168" s="39"/>
      <c r="H168" s="39"/>
      <c r="I168" s="191"/>
      <c r="J168" s="39"/>
      <c r="K168" s="39"/>
      <c r="L168" s="42"/>
      <c r="M168" s="192"/>
      <c r="N168" s="193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125</v>
      </c>
      <c r="AU168" s="20" t="s">
        <v>123</v>
      </c>
    </row>
    <row r="169" spans="1:65" s="13" customFormat="1" ht="11.25">
      <c r="B169" s="194"/>
      <c r="C169" s="195"/>
      <c r="D169" s="196" t="s">
        <v>127</v>
      </c>
      <c r="E169" s="197" t="s">
        <v>19</v>
      </c>
      <c r="F169" s="198" t="s">
        <v>173</v>
      </c>
      <c r="G169" s="195"/>
      <c r="H169" s="197" t="s">
        <v>19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127</v>
      </c>
      <c r="AU169" s="204" t="s">
        <v>123</v>
      </c>
      <c r="AV169" s="13" t="s">
        <v>80</v>
      </c>
      <c r="AW169" s="13" t="s">
        <v>34</v>
      </c>
      <c r="AX169" s="13" t="s">
        <v>72</v>
      </c>
      <c r="AY169" s="204" t="s">
        <v>114</v>
      </c>
    </row>
    <row r="170" spans="1:65" s="14" customFormat="1" ht="11.25">
      <c r="B170" s="205"/>
      <c r="C170" s="206"/>
      <c r="D170" s="196" t="s">
        <v>127</v>
      </c>
      <c r="E170" s="207" t="s">
        <v>19</v>
      </c>
      <c r="F170" s="208" t="s">
        <v>208</v>
      </c>
      <c r="G170" s="206"/>
      <c r="H170" s="209">
        <v>88.8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127</v>
      </c>
      <c r="AU170" s="215" t="s">
        <v>123</v>
      </c>
      <c r="AV170" s="14" t="s">
        <v>123</v>
      </c>
      <c r="AW170" s="14" t="s">
        <v>34</v>
      </c>
      <c r="AX170" s="14" t="s">
        <v>72</v>
      </c>
      <c r="AY170" s="215" t="s">
        <v>114</v>
      </c>
    </row>
    <row r="171" spans="1:65" s="14" customFormat="1" ht="11.25">
      <c r="B171" s="205"/>
      <c r="C171" s="206"/>
      <c r="D171" s="196" t="s">
        <v>127</v>
      </c>
      <c r="E171" s="207" t="s">
        <v>19</v>
      </c>
      <c r="F171" s="208" t="s">
        <v>209</v>
      </c>
      <c r="G171" s="206"/>
      <c r="H171" s="209">
        <v>172.48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127</v>
      </c>
      <c r="AU171" s="215" t="s">
        <v>123</v>
      </c>
      <c r="AV171" s="14" t="s">
        <v>123</v>
      </c>
      <c r="AW171" s="14" t="s">
        <v>34</v>
      </c>
      <c r="AX171" s="14" t="s">
        <v>72</v>
      </c>
      <c r="AY171" s="215" t="s">
        <v>114</v>
      </c>
    </row>
    <row r="172" spans="1:65" s="14" customFormat="1" ht="11.25">
      <c r="B172" s="205"/>
      <c r="C172" s="206"/>
      <c r="D172" s="196" t="s">
        <v>127</v>
      </c>
      <c r="E172" s="207" t="s">
        <v>19</v>
      </c>
      <c r="F172" s="208" t="s">
        <v>210</v>
      </c>
      <c r="G172" s="206"/>
      <c r="H172" s="209">
        <v>424.48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127</v>
      </c>
      <c r="AU172" s="215" t="s">
        <v>123</v>
      </c>
      <c r="AV172" s="14" t="s">
        <v>123</v>
      </c>
      <c r="AW172" s="14" t="s">
        <v>34</v>
      </c>
      <c r="AX172" s="14" t="s">
        <v>72</v>
      </c>
      <c r="AY172" s="215" t="s">
        <v>114</v>
      </c>
    </row>
    <row r="173" spans="1:65" s="14" customFormat="1" ht="11.25">
      <c r="B173" s="205"/>
      <c r="C173" s="206"/>
      <c r="D173" s="196" t="s">
        <v>127</v>
      </c>
      <c r="E173" s="207" t="s">
        <v>19</v>
      </c>
      <c r="F173" s="208" t="s">
        <v>211</v>
      </c>
      <c r="G173" s="206"/>
      <c r="H173" s="209">
        <v>29.44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127</v>
      </c>
      <c r="AU173" s="215" t="s">
        <v>123</v>
      </c>
      <c r="AV173" s="14" t="s">
        <v>123</v>
      </c>
      <c r="AW173" s="14" t="s">
        <v>34</v>
      </c>
      <c r="AX173" s="14" t="s">
        <v>72</v>
      </c>
      <c r="AY173" s="215" t="s">
        <v>114</v>
      </c>
    </row>
    <row r="174" spans="1:65" s="15" customFormat="1" ht="11.25">
      <c r="B174" s="216"/>
      <c r="C174" s="217"/>
      <c r="D174" s="196" t="s">
        <v>127</v>
      </c>
      <c r="E174" s="218" t="s">
        <v>19</v>
      </c>
      <c r="F174" s="219" t="s">
        <v>133</v>
      </c>
      <c r="G174" s="217"/>
      <c r="H174" s="220">
        <v>715.2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127</v>
      </c>
      <c r="AU174" s="226" t="s">
        <v>123</v>
      </c>
      <c r="AV174" s="15" t="s">
        <v>122</v>
      </c>
      <c r="AW174" s="15" t="s">
        <v>34</v>
      </c>
      <c r="AX174" s="15" t="s">
        <v>80</v>
      </c>
      <c r="AY174" s="226" t="s">
        <v>114</v>
      </c>
    </row>
    <row r="175" spans="1:65" s="2" customFormat="1" ht="16.5" customHeight="1">
      <c r="A175" s="37"/>
      <c r="B175" s="38"/>
      <c r="C175" s="176" t="s">
        <v>212</v>
      </c>
      <c r="D175" s="176" t="s">
        <v>117</v>
      </c>
      <c r="E175" s="177" t="s">
        <v>213</v>
      </c>
      <c r="F175" s="178" t="s">
        <v>214</v>
      </c>
      <c r="G175" s="179" t="s">
        <v>120</v>
      </c>
      <c r="H175" s="180">
        <v>554.25</v>
      </c>
      <c r="I175" s="181"/>
      <c r="J175" s="182">
        <f>ROUND(I175*H175,2)</f>
        <v>0</v>
      </c>
      <c r="K175" s="178" t="s">
        <v>121</v>
      </c>
      <c r="L175" s="42"/>
      <c r="M175" s="183" t="s">
        <v>19</v>
      </c>
      <c r="N175" s="184" t="s">
        <v>44</v>
      </c>
      <c r="O175" s="67"/>
      <c r="P175" s="185">
        <f>O175*H175</f>
        <v>0</v>
      </c>
      <c r="Q175" s="185">
        <v>0</v>
      </c>
      <c r="R175" s="185">
        <f>Q175*H175</f>
        <v>0</v>
      </c>
      <c r="S175" s="185">
        <v>6.6000000000000003E-2</v>
      </c>
      <c r="T175" s="186">
        <f>S175*H175</f>
        <v>36.580500000000001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7" t="s">
        <v>122</v>
      </c>
      <c r="AT175" s="187" t="s">
        <v>117</v>
      </c>
      <c r="AU175" s="187" t="s">
        <v>123</v>
      </c>
      <c r="AY175" s="20" t="s">
        <v>114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123</v>
      </c>
      <c r="BK175" s="188">
        <f>ROUND(I175*H175,2)</f>
        <v>0</v>
      </c>
      <c r="BL175" s="20" t="s">
        <v>122</v>
      </c>
      <c r="BM175" s="187" t="s">
        <v>215</v>
      </c>
    </row>
    <row r="176" spans="1:65" s="2" customFormat="1" ht="11.25">
      <c r="A176" s="37"/>
      <c r="B176" s="38"/>
      <c r="C176" s="39"/>
      <c r="D176" s="189" t="s">
        <v>125</v>
      </c>
      <c r="E176" s="39"/>
      <c r="F176" s="190" t="s">
        <v>216</v>
      </c>
      <c r="G176" s="39"/>
      <c r="H176" s="39"/>
      <c r="I176" s="191"/>
      <c r="J176" s="39"/>
      <c r="K176" s="39"/>
      <c r="L176" s="42"/>
      <c r="M176" s="192"/>
      <c r="N176" s="193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125</v>
      </c>
      <c r="AU176" s="20" t="s">
        <v>123</v>
      </c>
    </row>
    <row r="177" spans="1:65" s="13" customFormat="1" ht="11.25">
      <c r="B177" s="194"/>
      <c r="C177" s="195"/>
      <c r="D177" s="196" t="s">
        <v>127</v>
      </c>
      <c r="E177" s="197" t="s">
        <v>19</v>
      </c>
      <c r="F177" s="198" t="s">
        <v>217</v>
      </c>
      <c r="G177" s="195"/>
      <c r="H177" s="197" t="s">
        <v>19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127</v>
      </c>
      <c r="AU177" s="204" t="s">
        <v>123</v>
      </c>
      <c r="AV177" s="13" t="s">
        <v>80</v>
      </c>
      <c r="AW177" s="13" t="s">
        <v>34</v>
      </c>
      <c r="AX177" s="13" t="s">
        <v>72</v>
      </c>
      <c r="AY177" s="204" t="s">
        <v>114</v>
      </c>
    </row>
    <row r="178" spans="1:65" s="13" customFormat="1" ht="11.25">
      <c r="B178" s="194"/>
      <c r="C178" s="195"/>
      <c r="D178" s="196" t="s">
        <v>127</v>
      </c>
      <c r="E178" s="197" t="s">
        <v>19</v>
      </c>
      <c r="F178" s="198" t="s">
        <v>218</v>
      </c>
      <c r="G178" s="195"/>
      <c r="H178" s="197" t="s">
        <v>19</v>
      </c>
      <c r="I178" s="199"/>
      <c r="J178" s="195"/>
      <c r="K178" s="195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127</v>
      </c>
      <c r="AU178" s="204" t="s">
        <v>123</v>
      </c>
      <c r="AV178" s="13" t="s">
        <v>80</v>
      </c>
      <c r="AW178" s="13" t="s">
        <v>34</v>
      </c>
      <c r="AX178" s="13" t="s">
        <v>72</v>
      </c>
      <c r="AY178" s="204" t="s">
        <v>114</v>
      </c>
    </row>
    <row r="179" spans="1:65" s="14" customFormat="1" ht="11.25">
      <c r="B179" s="205"/>
      <c r="C179" s="206"/>
      <c r="D179" s="196" t="s">
        <v>127</v>
      </c>
      <c r="E179" s="207" t="s">
        <v>19</v>
      </c>
      <c r="F179" s="208" t="s">
        <v>219</v>
      </c>
      <c r="G179" s="206"/>
      <c r="H179" s="209">
        <v>182.16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127</v>
      </c>
      <c r="AU179" s="215" t="s">
        <v>123</v>
      </c>
      <c r="AV179" s="14" t="s">
        <v>123</v>
      </c>
      <c r="AW179" s="14" t="s">
        <v>34</v>
      </c>
      <c r="AX179" s="14" t="s">
        <v>72</v>
      </c>
      <c r="AY179" s="215" t="s">
        <v>114</v>
      </c>
    </row>
    <row r="180" spans="1:65" s="14" customFormat="1" ht="11.25">
      <c r="B180" s="205"/>
      <c r="C180" s="206"/>
      <c r="D180" s="196" t="s">
        <v>127</v>
      </c>
      <c r="E180" s="207" t="s">
        <v>19</v>
      </c>
      <c r="F180" s="208" t="s">
        <v>220</v>
      </c>
      <c r="G180" s="206"/>
      <c r="H180" s="209">
        <v>304.48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127</v>
      </c>
      <c r="AU180" s="215" t="s">
        <v>123</v>
      </c>
      <c r="AV180" s="14" t="s">
        <v>123</v>
      </c>
      <c r="AW180" s="14" t="s">
        <v>34</v>
      </c>
      <c r="AX180" s="14" t="s">
        <v>72</v>
      </c>
      <c r="AY180" s="215" t="s">
        <v>114</v>
      </c>
    </row>
    <row r="181" spans="1:65" s="14" customFormat="1" ht="11.25">
      <c r="B181" s="205"/>
      <c r="C181" s="206"/>
      <c r="D181" s="196" t="s">
        <v>127</v>
      </c>
      <c r="E181" s="207" t="s">
        <v>19</v>
      </c>
      <c r="F181" s="208" t="s">
        <v>221</v>
      </c>
      <c r="G181" s="206"/>
      <c r="H181" s="209">
        <v>8.2249999999999996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127</v>
      </c>
      <c r="AU181" s="215" t="s">
        <v>123</v>
      </c>
      <c r="AV181" s="14" t="s">
        <v>123</v>
      </c>
      <c r="AW181" s="14" t="s">
        <v>34</v>
      </c>
      <c r="AX181" s="14" t="s">
        <v>72</v>
      </c>
      <c r="AY181" s="215" t="s">
        <v>114</v>
      </c>
    </row>
    <row r="182" spans="1:65" s="14" customFormat="1" ht="11.25">
      <c r="B182" s="205"/>
      <c r="C182" s="206"/>
      <c r="D182" s="196" t="s">
        <v>127</v>
      </c>
      <c r="E182" s="207" t="s">
        <v>19</v>
      </c>
      <c r="F182" s="208" t="s">
        <v>222</v>
      </c>
      <c r="G182" s="206"/>
      <c r="H182" s="209">
        <v>16.783000000000001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127</v>
      </c>
      <c r="AU182" s="215" t="s">
        <v>123</v>
      </c>
      <c r="AV182" s="14" t="s">
        <v>123</v>
      </c>
      <c r="AW182" s="14" t="s">
        <v>34</v>
      </c>
      <c r="AX182" s="14" t="s">
        <v>72</v>
      </c>
      <c r="AY182" s="215" t="s">
        <v>114</v>
      </c>
    </row>
    <row r="183" spans="1:65" s="14" customFormat="1" ht="11.25">
      <c r="B183" s="205"/>
      <c r="C183" s="206"/>
      <c r="D183" s="196" t="s">
        <v>127</v>
      </c>
      <c r="E183" s="207" t="s">
        <v>19</v>
      </c>
      <c r="F183" s="208" t="s">
        <v>223</v>
      </c>
      <c r="G183" s="206"/>
      <c r="H183" s="209">
        <v>42.601999999999997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127</v>
      </c>
      <c r="AU183" s="215" t="s">
        <v>123</v>
      </c>
      <c r="AV183" s="14" t="s">
        <v>123</v>
      </c>
      <c r="AW183" s="14" t="s">
        <v>34</v>
      </c>
      <c r="AX183" s="14" t="s">
        <v>72</v>
      </c>
      <c r="AY183" s="215" t="s">
        <v>114</v>
      </c>
    </row>
    <row r="184" spans="1:65" s="15" customFormat="1" ht="11.25">
      <c r="B184" s="216"/>
      <c r="C184" s="217"/>
      <c r="D184" s="196" t="s">
        <v>127</v>
      </c>
      <c r="E184" s="218" t="s">
        <v>19</v>
      </c>
      <c r="F184" s="219" t="s">
        <v>133</v>
      </c>
      <c r="G184" s="217"/>
      <c r="H184" s="220">
        <v>554.25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127</v>
      </c>
      <c r="AU184" s="226" t="s">
        <v>123</v>
      </c>
      <c r="AV184" s="15" t="s">
        <v>122</v>
      </c>
      <c r="AW184" s="15" t="s">
        <v>34</v>
      </c>
      <c r="AX184" s="15" t="s">
        <v>80</v>
      </c>
      <c r="AY184" s="226" t="s">
        <v>114</v>
      </c>
    </row>
    <row r="185" spans="1:65" s="2" customFormat="1" ht="16.5" customHeight="1">
      <c r="A185" s="37"/>
      <c r="B185" s="38"/>
      <c r="C185" s="176" t="s">
        <v>224</v>
      </c>
      <c r="D185" s="176" t="s">
        <v>117</v>
      </c>
      <c r="E185" s="177" t="s">
        <v>225</v>
      </c>
      <c r="F185" s="178" t="s">
        <v>226</v>
      </c>
      <c r="G185" s="179" t="s">
        <v>120</v>
      </c>
      <c r="H185" s="180">
        <v>1599.88</v>
      </c>
      <c r="I185" s="181"/>
      <c r="J185" s="182">
        <f>ROUND(I185*H185,2)</f>
        <v>0</v>
      </c>
      <c r="K185" s="178" t="s">
        <v>121</v>
      </c>
      <c r="L185" s="42"/>
      <c r="M185" s="183" t="s">
        <v>19</v>
      </c>
      <c r="N185" s="184" t="s">
        <v>44</v>
      </c>
      <c r="O185" s="67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122</v>
      </c>
      <c r="AT185" s="187" t="s">
        <v>117</v>
      </c>
      <c r="AU185" s="187" t="s">
        <v>123</v>
      </c>
      <c r="AY185" s="20" t="s">
        <v>114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0" t="s">
        <v>123</v>
      </c>
      <c r="BK185" s="188">
        <f>ROUND(I185*H185,2)</f>
        <v>0</v>
      </c>
      <c r="BL185" s="20" t="s">
        <v>122</v>
      </c>
      <c r="BM185" s="187" t="s">
        <v>227</v>
      </c>
    </row>
    <row r="186" spans="1:65" s="2" customFormat="1" ht="11.25">
      <c r="A186" s="37"/>
      <c r="B186" s="38"/>
      <c r="C186" s="39"/>
      <c r="D186" s="189" t="s">
        <v>125</v>
      </c>
      <c r="E186" s="39"/>
      <c r="F186" s="190" t="s">
        <v>228</v>
      </c>
      <c r="G186" s="39"/>
      <c r="H186" s="39"/>
      <c r="I186" s="191"/>
      <c r="J186" s="39"/>
      <c r="K186" s="39"/>
      <c r="L186" s="42"/>
      <c r="M186" s="192"/>
      <c r="N186" s="193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125</v>
      </c>
      <c r="AU186" s="20" t="s">
        <v>123</v>
      </c>
    </row>
    <row r="187" spans="1:65" s="13" customFormat="1" ht="11.25">
      <c r="B187" s="194"/>
      <c r="C187" s="195"/>
      <c r="D187" s="196" t="s">
        <v>127</v>
      </c>
      <c r="E187" s="197" t="s">
        <v>19</v>
      </c>
      <c r="F187" s="198" t="s">
        <v>128</v>
      </c>
      <c r="G187" s="195"/>
      <c r="H187" s="197" t="s">
        <v>19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127</v>
      </c>
      <c r="AU187" s="204" t="s">
        <v>123</v>
      </c>
      <c r="AV187" s="13" t="s">
        <v>80</v>
      </c>
      <c r="AW187" s="13" t="s">
        <v>34</v>
      </c>
      <c r="AX187" s="13" t="s">
        <v>72</v>
      </c>
      <c r="AY187" s="204" t="s">
        <v>114</v>
      </c>
    </row>
    <row r="188" spans="1:65" s="14" customFormat="1" ht="11.25">
      <c r="B188" s="205"/>
      <c r="C188" s="206"/>
      <c r="D188" s="196" t="s">
        <v>127</v>
      </c>
      <c r="E188" s="207" t="s">
        <v>19</v>
      </c>
      <c r="F188" s="208" t="s">
        <v>129</v>
      </c>
      <c r="G188" s="206"/>
      <c r="H188" s="209">
        <v>129.95500000000001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127</v>
      </c>
      <c r="AU188" s="215" t="s">
        <v>123</v>
      </c>
      <c r="AV188" s="14" t="s">
        <v>123</v>
      </c>
      <c r="AW188" s="14" t="s">
        <v>34</v>
      </c>
      <c r="AX188" s="14" t="s">
        <v>72</v>
      </c>
      <c r="AY188" s="215" t="s">
        <v>114</v>
      </c>
    </row>
    <row r="189" spans="1:65" s="14" customFormat="1" ht="11.25">
      <c r="B189" s="205"/>
      <c r="C189" s="206"/>
      <c r="D189" s="196" t="s">
        <v>127</v>
      </c>
      <c r="E189" s="207" t="s">
        <v>19</v>
      </c>
      <c r="F189" s="208" t="s">
        <v>130</v>
      </c>
      <c r="G189" s="206"/>
      <c r="H189" s="209">
        <v>207.74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127</v>
      </c>
      <c r="AU189" s="215" t="s">
        <v>123</v>
      </c>
      <c r="AV189" s="14" t="s">
        <v>123</v>
      </c>
      <c r="AW189" s="14" t="s">
        <v>34</v>
      </c>
      <c r="AX189" s="14" t="s">
        <v>72</v>
      </c>
      <c r="AY189" s="215" t="s">
        <v>114</v>
      </c>
    </row>
    <row r="190" spans="1:65" s="14" customFormat="1" ht="11.25">
      <c r="B190" s="205"/>
      <c r="C190" s="206"/>
      <c r="D190" s="196" t="s">
        <v>127</v>
      </c>
      <c r="E190" s="207" t="s">
        <v>19</v>
      </c>
      <c r="F190" s="208" t="s">
        <v>131</v>
      </c>
      <c r="G190" s="206"/>
      <c r="H190" s="209">
        <v>462.245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127</v>
      </c>
      <c r="AU190" s="215" t="s">
        <v>123</v>
      </c>
      <c r="AV190" s="14" t="s">
        <v>123</v>
      </c>
      <c r="AW190" s="14" t="s">
        <v>34</v>
      </c>
      <c r="AX190" s="14" t="s">
        <v>72</v>
      </c>
      <c r="AY190" s="215" t="s">
        <v>114</v>
      </c>
    </row>
    <row r="191" spans="1:65" s="13" customFormat="1" ht="11.25">
      <c r="B191" s="194"/>
      <c r="C191" s="195"/>
      <c r="D191" s="196" t="s">
        <v>127</v>
      </c>
      <c r="E191" s="197" t="s">
        <v>19</v>
      </c>
      <c r="F191" s="198" t="s">
        <v>132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127</v>
      </c>
      <c r="AU191" s="204" t="s">
        <v>123</v>
      </c>
      <c r="AV191" s="13" t="s">
        <v>80</v>
      </c>
      <c r="AW191" s="13" t="s">
        <v>34</v>
      </c>
      <c r="AX191" s="13" t="s">
        <v>72</v>
      </c>
      <c r="AY191" s="204" t="s">
        <v>114</v>
      </c>
    </row>
    <row r="192" spans="1:65" s="14" customFormat="1" ht="11.25">
      <c r="B192" s="205"/>
      <c r="C192" s="206"/>
      <c r="D192" s="196" t="s">
        <v>127</v>
      </c>
      <c r="E192" s="207" t="s">
        <v>19</v>
      </c>
      <c r="F192" s="208" t="s">
        <v>131</v>
      </c>
      <c r="G192" s="206"/>
      <c r="H192" s="209">
        <v>462.245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127</v>
      </c>
      <c r="AU192" s="215" t="s">
        <v>123</v>
      </c>
      <c r="AV192" s="14" t="s">
        <v>123</v>
      </c>
      <c r="AW192" s="14" t="s">
        <v>34</v>
      </c>
      <c r="AX192" s="14" t="s">
        <v>72</v>
      </c>
      <c r="AY192" s="215" t="s">
        <v>114</v>
      </c>
    </row>
    <row r="193" spans="1:65" s="14" customFormat="1" ht="11.25">
      <c r="B193" s="205"/>
      <c r="C193" s="206"/>
      <c r="D193" s="196" t="s">
        <v>127</v>
      </c>
      <c r="E193" s="207" t="s">
        <v>19</v>
      </c>
      <c r="F193" s="208" t="s">
        <v>130</v>
      </c>
      <c r="G193" s="206"/>
      <c r="H193" s="209">
        <v>207.74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127</v>
      </c>
      <c r="AU193" s="215" t="s">
        <v>123</v>
      </c>
      <c r="AV193" s="14" t="s">
        <v>123</v>
      </c>
      <c r="AW193" s="14" t="s">
        <v>34</v>
      </c>
      <c r="AX193" s="14" t="s">
        <v>72</v>
      </c>
      <c r="AY193" s="215" t="s">
        <v>114</v>
      </c>
    </row>
    <row r="194" spans="1:65" s="14" customFormat="1" ht="11.25">
      <c r="B194" s="205"/>
      <c r="C194" s="206"/>
      <c r="D194" s="196" t="s">
        <v>127</v>
      </c>
      <c r="E194" s="207" t="s">
        <v>19</v>
      </c>
      <c r="F194" s="208" t="s">
        <v>129</v>
      </c>
      <c r="G194" s="206"/>
      <c r="H194" s="209">
        <v>129.95500000000001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127</v>
      </c>
      <c r="AU194" s="215" t="s">
        <v>123</v>
      </c>
      <c r="AV194" s="14" t="s">
        <v>123</v>
      </c>
      <c r="AW194" s="14" t="s">
        <v>34</v>
      </c>
      <c r="AX194" s="14" t="s">
        <v>72</v>
      </c>
      <c r="AY194" s="215" t="s">
        <v>114</v>
      </c>
    </row>
    <row r="195" spans="1:65" s="15" customFormat="1" ht="11.25">
      <c r="B195" s="216"/>
      <c r="C195" s="217"/>
      <c r="D195" s="196" t="s">
        <v>127</v>
      </c>
      <c r="E195" s="218" t="s">
        <v>19</v>
      </c>
      <c r="F195" s="219" t="s">
        <v>133</v>
      </c>
      <c r="G195" s="217"/>
      <c r="H195" s="220">
        <v>1599.88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127</v>
      </c>
      <c r="AU195" s="226" t="s">
        <v>123</v>
      </c>
      <c r="AV195" s="15" t="s">
        <v>122</v>
      </c>
      <c r="AW195" s="15" t="s">
        <v>34</v>
      </c>
      <c r="AX195" s="15" t="s">
        <v>80</v>
      </c>
      <c r="AY195" s="226" t="s">
        <v>114</v>
      </c>
    </row>
    <row r="196" spans="1:65" s="2" customFormat="1" ht="24.2" customHeight="1">
      <c r="A196" s="37"/>
      <c r="B196" s="38"/>
      <c r="C196" s="176" t="s">
        <v>229</v>
      </c>
      <c r="D196" s="176" t="s">
        <v>117</v>
      </c>
      <c r="E196" s="177" t="s">
        <v>230</v>
      </c>
      <c r="F196" s="178" t="s">
        <v>231</v>
      </c>
      <c r="G196" s="179" t="s">
        <v>120</v>
      </c>
      <c r="H196" s="180">
        <v>1599.88</v>
      </c>
      <c r="I196" s="181"/>
      <c r="J196" s="182">
        <f>ROUND(I196*H196,2)</f>
        <v>0</v>
      </c>
      <c r="K196" s="178" t="s">
        <v>121</v>
      </c>
      <c r="L196" s="42"/>
      <c r="M196" s="183" t="s">
        <v>19</v>
      </c>
      <c r="N196" s="184" t="s">
        <v>44</v>
      </c>
      <c r="O196" s="67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7" t="s">
        <v>122</v>
      </c>
      <c r="AT196" s="187" t="s">
        <v>117</v>
      </c>
      <c r="AU196" s="187" t="s">
        <v>123</v>
      </c>
      <c r="AY196" s="20" t="s">
        <v>114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0" t="s">
        <v>123</v>
      </c>
      <c r="BK196" s="188">
        <f>ROUND(I196*H196,2)</f>
        <v>0</v>
      </c>
      <c r="BL196" s="20" t="s">
        <v>122</v>
      </c>
      <c r="BM196" s="187" t="s">
        <v>232</v>
      </c>
    </row>
    <row r="197" spans="1:65" s="2" customFormat="1" ht="11.25">
      <c r="A197" s="37"/>
      <c r="B197" s="38"/>
      <c r="C197" s="39"/>
      <c r="D197" s="189" t="s">
        <v>125</v>
      </c>
      <c r="E197" s="39"/>
      <c r="F197" s="190" t="s">
        <v>233</v>
      </c>
      <c r="G197" s="39"/>
      <c r="H197" s="39"/>
      <c r="I197" s="191"/>
      <c r="J197" s="39"/>
      <c r="K197" s="39"/>
      <c r="L197" s="42"/>
      <c r="M197" s="192"/>
      <c r="N197" s="193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125</v>
      </c>
      <c r="AU197" s="20" t="s">
        <v>123</v>
      </c>
    </row>
    <row r="198" spans="1:65" s="13" customFormat="1" ht="11.25">
      <c r="B198" s="194"/>
      <c r="C198" s="195"/>
      <c r="D198" s="196" t="s">
        <v>127</v>
      </c>
      <c r="E198" s="197" t="s">
        <v>19</v>
      </c>
      <c r="F198" s="198" t="s">
        <v>128</v>
      </c>
      <c r="G198" s="195"/>
      <c r="H198" s="197" t="s">
        <v>19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127</v>
      </c>
      <c r="AU198" s="204" t="s">
        <v>123</v>
      </c>
      <c r="AV198" s="13" t="s">
        <v>80</v>
      </c>
      <c r="AW198" s="13" t="s">
        <v>34</v>
      </c>
      <c r="AX198" s="13" t="s">
        <v>72</v>
      </c>
      <c r="AY198" s="204" t="s">
        <v>114</v>
      </c>
    </row>
    <row r="199" spans="1:65" s="14" customFormat="1" ht="11.25">
      <c r="B199" s="205"/>
      <c r="C199" s="206"/>
      <c r="D199" s="196" t="s">
        <v>127</v>
      </c>
      <c r="E199" s="207" t="s">
        <v>19</v>
      </c>
      <c r="F199" s="208" t="s">
        <v>129</v>
      </c>
      <c r="G199" s="206"/>
      <c r="H199" s="209">
        <v>129.95500000000001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127</v>
      </c>
      <c r="AU199" s="215" t="s">
        <v>123</v>
      </c>
      <c r="AV199" s="14" t="s">
        <v>123</v>
      </c>
      <c r="AW199" s="14" t="s">
        <v>34</v>
      </c>
      <c r="AX199" s="14" t="s">
        <v>72</v>
      </c>
      <c r="AY199" s="215" t="s">
        <v>114</v>
      </c>
    </row>
    <row r="200" spans="1:65" s="14" customFormat="1" ht="11.25">
      <c r="B200" s="205"/>
      <c r="C200" s="206"/>
      <c r="D200" s="196" t="s">
        <v>127</v>
      </c>
      <c r="E200" s="207" t="s">
        <v>19</v>
      </c>
      <c r="F200" s="208" t="s">
        <v>130</v>
      </c>
      <c r="G200" s="206"/>
      <c r="H200" s="209">
        <v>207.74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127</v>
      </c>
      <c r="AU200" s="215" t="s">
        <v>123</v>
      </c>
      <c r="AV200" s="14" t="s">
        <v>123</v>
      </c>
      <c r="AW200" s="14" t="s">
        <v>34</v>
      </c>
      <c r="AX200" s="14" t="s">
        <v>72</v>
      </c>
      <c r="AY200" s="215" t="s">
        <v>114</v>
      </c>
    </row>
    <row r="201" spans="1:65" s="14" customFormat="1" ht="11.25">
      <c r="B201" s="205"/>
      <c r="C201" s="206"/>
      <c r="D201" s="196" t="s">
        <v>127</v>
      </c>
      <c r="E201" s="207" t="s">
        <v>19</v>
      </c>
      <c r="F201" s="208" t="s">
        <v>131</v>
      </c>
      <c r="G201" s="206"/>
      <c r="H201" s="209">
        <v>462.245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127</v>
      </c>
      <c r="AU201" s="215" t="s">
        <v>123</v>
      </c>
      <c r="AV201" s="14" t="s">
        <v>123</v>
      </c>
      <c r="AW201" s="14" t="s">
        <v>34</v>
      </c>
      <c r="AX201" s="14" t="s">
        <v>72</v>
      </c>
      <c r="AY201" s="215" t="s">
        <v>114</v>
      </c>
    </row>
    <row r="202" spans="1:65" s="13" customFormat="1" ht="11.25">
      <c r="B202" s="194"/>
      <c r="C202" s="195"/>
      <c r="D202" s="196" t="s">
        <v>127</v>
      </c>
      <c r="E202" s="197" t="s">
        <v>19</v>
      </c>
      <c r="F202" s="198" t="s">
        <v>132</v>
      </c>
      <c r="G202" s="195"/>
      <c r="H202" s="197" t="s">
        <v>19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127</v>
      </c>
      <c r="AU202" s="204" t="s">
        <v>123</v>
      </c>
      <c r="AV202" s="13" t="s">
        <v>80</v>
      </c>
      <c r="AW202" s="13" t="s">
        <v>34</v>
      </c>
      <c r="AX202" s="13" t="s">
        <v>72</v>
      </c>
      <c r="AY202" s="204" t="s">
        <v>114</v>
      </c>
    </row>
    <row r="203" spans="1:65" s="14" customFormat="1" ht="11.25">
      <c r="B203" s="205"/>
      <c r="C203" s="206"/>
      <c r="D203" s="196" t="s">
        <v>127</v>
      </c>
      <c r="E203" s="207" t="s">
        <v>19</v>
      </c>
      <c r="F203" s="208" t="s">
        <v>131</v>
      </c>
      <c r="G203" s="206"/>
      <c r="H203" s="209">
        <v>462.245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127</v>
      </c>
      <c r="AU203" s="215" t="s">
        <v>123</v>
      </c>
      <c r="AV203" s="14" t="s">
        <v>123</v>
      </c>
      <c r="AW203" s="14" t="s">
        <v>34</v>
      </c>
      <c r="AX203" s="14" t="s">
        <v>72</v>
      </c>
      <c r="AY203" s="215" t="s">
        <v>114</v>
      </c>
    </row>
    <row r="204" spans="1:65" s="14" customFormat="1" ht="11.25">
      <c r="B204" s="205"/>
      <c r="C204" s="206"/>
      <c r="D204" s="196" t="s">
        <v>127</v>
      </c>
      <c r="E204" s="207" t="s">
        <v>19</v>
      </c>
      <c r="F204" s="208" t="s">
        <v>130</v>
      </c>
      <c r="G204" s="206"/>
      <c r="H204" s="209">
        <v>207.74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127</v>
      </c>
      <c r="AU204" s="215" t="s">
        <v>123</v>
      </c>
      <c r="AV204" s="14" t="s">
        <v>123</v>
      </c>
      <c r="AW204" s="14" t="s">
        <v>34</v>
      </c>
      <c r="AX204" s="14" t="s">
        <v>72</v>
      </c>
      <c r="AY204" s="215" t="s">
        <v>114</v>
      </c>
    </row>
    <row r="205" spans="1:65" s="14" customFormat="1" ht="11.25">
      <c r="B205" s="205"/>
      <c r="C205" s="206"/>
      <c r="D205" s="196" t="s">
        <v>127</v>
      </c>
      <c r="E205" s="207" t="s">
        <v>19</v>
      </c>
      <c r="F205" s="208" t="s">
        <v>129</v>
      </c>
      <c r="G205" s="206"/>
      <c r="H205" s="209">
        <v>129.95500000000001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127</v>
      </c>
      <c r="AU205" s="215" t="s">
        <v>123</v>
      </c>
      <c r="AV205" s="14" t="s">
        <v>123</v>
      </c>
      <c r="AW205" s="14" t="s">
        <v>34</v>
      </c>
      <c r="AX205" s="14" t="s">
        <v>72</v>
      </c>
      <c r="AY205" s="215" t="s">
        <v>114</v>
      </c>
    </row>
    <row r="206" spans="1:65" s="15" customFormat="1" ht="11.25">
      <c r="B206" s="216"/>
      <c r="C206" s="217"/>
      <c r="D206" s="196" t="s">
        <v>127</v>
      </c>
      <c r="E206" s="218" t="s">
        <v>19</v>
      </c>
      <c r="F206" s="219" t="s">
        <v>133</v>
      </c>
      <c r="G206" s="217"/>
      <c r="H206" s="220">
        <v>1599.88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127</v>
      </c>
      <c r="AU206" s="226" t="s">
        <v>123</v>
      </c>
      <c r="AV206" s="15" t="s">
        <v>122</v>
      </c>
      <c r="AW206" s="15" t="s">
        <v>34</v>
      </c>
      <c r="AX206" s="15" t="s">
        <v>80</v>
      </c>
      <c r="AY206" s="226" t="s">
        <v>114</v>
      </c>
    </row>
    <row r="207" spans="1:65" s="12" customFormat="1" ht="22.9" customHeight="1">
      <c r="B207" s="160"/>
      <c r="C207" s="161"/>
      <c r="D207" s="162" t="s">
        <v>71</v>
      </c>
      <c r="E207" s="174" t="s">
        <v>234</v>
      </c>
      <c r="F207" s="174" t="s">
        <v>235</v>
      </c>
      <c r="G207" s="161"/>
      <c r="H207" s="161"/>
      <c r="I207" s="164"/>
      <c r="J207" s="175">
        <f>BK207</f>
        <v>0</v>
      </c>
      <c r="K207" s="161"/>
      <c r="L207" s="166"/>
      <c r="M207" s="167"/>
      <c r="N207" s="168"/>
      <c r="O207" s="168"/>
      <c r="P207" s="169">
        <f>SUM(P208:P234)</f>
        <v>0</v>
      </c>
      <c r="Q207" s="168"/>
      <c r="R207" s="169">
        <f>SUM(R208:R234)</f>
        <v>0</v>
      </c>
      <c r="S207" s="168"/>
      <c r="T207" s="170">
        <f>SUM(T208:T234)</f>
        <v>0</v>
      </c>
      <c r="AR207" s="171" t="s">
        <v>80</v>
      </c>
      <c r="AT207" s="172" t="s">
        <v>71</v>
      </c>
      <c r="AU207" s="172" t="s">
        <v>80</v>
      </c>
      <c r="AY207" s="171" t="s">
        <v>114</v>
      </c>
      <c r="BK207" s="173">
        <f>SUM(BK208:BK234)</f>
        <v>0</v>
      </c>
    </row>
    <row r="208" spans="1:65" s="2" customFormat="1" ht="16.5" customHeight="1">
      <c r="A208" s="37"/>
      <c r="B208" s="38"/>
      <c r="C208" s="176" t="s">
        <v>236</v>
      </c>
      <c r="D208" s="176" t="s">
        <v>117</v>
      </c>
      <c r="E208" s="177" t="s">
        <v>237</v>
      </c>
      <c r="F208" s="178" t="s">
        <v>238</v>
      </c>
      <c r="G208" s="179" t="s">
        <v>239</v>
      </c>
      <c r="H208" s="180">
        <v>18.472999999999999</v>
      </c>
      <c r="I208" s="181"/>
      <c r="J208" s="182">
        <f>ROUND(I208*H208,2)</f>
        <v>0</v>
      </c>
      <c r="K208" s="178" t="s">
        <v>240</v>
      </c>
      <c r="L208" s="42"/>
      <c r="M208" s="183" t="s">
        <v>19</v>
      </c>
      <c r="N208" s="184" t="s">
        <v>44</v>
      </c>
      <c r="O208" s="67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7" t="s">
        <v>122</v>
      </c>
      <c r="AT208" s="187" t="s">
        <v>117</v>
      </c>
      <c r="AU208" s="187" t="s">
        <v>123</v>
      </c>
      <c r="AY208" s="20" t="s">
        <v>114</v>
      </c>
      <c r="BE208" s="188">
        <f>IF(N208="základní",J208,0)</f>
        <v>0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20" t="s">
        <v>123</v>
      </c>
      <c r="BK208" s="188">
        <f>ROUND(I208*H208,2)</f>
        <v>0</v>
      </c>
      <c r="BL208" s="20" t="s">
        <v>122</v>
      </c>
      <c r="BM208" s="187" t="s">
        <v>241</v>
      </c>
    </row>
    <row r="209" spans="1:65" s="14" customFormat="1" ht="11.25">
      <c r="B209" s="205"/>
      <c r="C209" s="206"/>
      <c r="D209" s="196" t="s">
        <v>127</v>
      </c>
      <c r="E209" s="207" t="s">
        <v>19</v>
      </c>
      <c r="F209" s="208" t="s">
        <v>242</v>
      </c>
      <c r="G209" s="206"/>
      <c r="H209" s="209">
        <v>18.472999999999999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127</v>
      </c>
      <c r="AU209" s="215" t="s">
        <v>123</v>
      </c>
      <c r="AV209" s="14" t="s">
        <v>123</v>
      </c>
      <c r="AW209" s="14" t="s">
        <v>34</v>
      </c>
      <c r="AX209" s="14" t="s">
        <v>72</v>
      </c>
      <c r="AY209" s="215" t="s">
        <v>114</v>
      </c>
    </row>
    <row r="210" spans="1:65" s="15" customFormat="1" ht="11.25">
      <c r="B210" s="216"/>
      <c r="C210" s="217"/>
      <c r="D210" s="196" t="s">
        <v>127</v>
      </c>
      <c r="E210" s="218" t="s">
        <v>19</v>
      </c>
      <c r="F210" s="219" t="s">
        <v>133</v>
      </c>
      <c r="G210" s="217"/>
      <c r="H210" s="220">
        <v>18.472999999999999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127</v>
      </c>
      <c r="AU210" s="226" t="s">
        <v>123</v>
      </c>
      <c r="AV210" s="15" t="s">
        <v>122</v>
      </c>
      <c r="AW210" s="15" t="s">
        <v>34</v>
      </c>
      <c r="AX210" s="15" t="s">
        <v>80</v>
      </c>
      <c r="AY210" s="226" t="s">
        <v>114</v>
      </c>
    </row>
    <row r="211" spans="1:65" s="2" customFormat="1" ht="24.2" customHeight="1">
      <c r="A211" s="37"/>
      <c r="B211" s="38"/>
      <c r="C211" s="176" t="s">
        <v>243</v>
      </c>
      <c r="D211" s="176" t="s">
        <v>117</v>
      </c>
      <c r="E211" s="177" t="s">
        <v>244</v>
      </c>
      <c r="F211" s="178" t="s">
        <v>245</v>
      </c>
      <c r="G211" s="179" t="s">
        <v>239</v>
      </c>
      <c r="H211" s="180">
        <v>130.14599999999999</v>
      </c>
      <c r="I211" s="181"/>
      <c r="J211" s="182">
        <f>ROUND(I211*H211,2)</f>
        <v>0</v>
      </c>
      <c r="K211" s="178" t="s">
        <v>121</v>
      </c>
      <c r="L211" s="42"/>
      <c r="M211" s="183" t="s">
        <v>19</v>
      </c>
      <c r="N211" s="184" t="s">
        <v>44</v>
      </c>
      <c r="O211" s="67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122</v>
      </c>
      <c r="AT211" s="187" t="s">
        <v>117</v>
      </c>
      <c r="AU211" s="187" t="s">
        <v>123</v>
      </c>
      <c r="AY211" s="20" t="s">
        <v>114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123</v>
      </c>
      <c r="BK211" s="188">
        <f>ROUND(I211*H211,2)</f>
        <v>0</v>
      </c>
      <c r="BL211" s="20" t="s">
        <v>122</v>
      </c>
      <c r="BM211" s="187" t="s">
        <v>246</v>
      </c>
    </row>
    <row r="212" spans="1:65" s="2" customFormat="1" ht="11.25">
      <c r="A212" s="37"/>
      <c r="B212" s="38"/>
      <c r="C212" s="39"/>
      <c r="D212" s="189" t="s">
        <v>125</v>
      </c>
      <c r="E212" s="39"/>
      <c r="F212" s="190" t="s">
        <v>247</v>
      </c>
      <c r="G212" s="39"/>
      <c r="H212" s="39"/>
      <c r="I212" s="191"/>
      <c r="J212" s="39"/>
      <c r="K212" s="39"/>
      <c r="L212" s="42"/>
      <c r="M212" s="192"/>
      <c r="N212" s="193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125</v>
      </c>
      <c r="AU212" s="20" t="s">
        <v>123</v>
      </c>
    </row>
    <row r="213" spans="1:65" s="2" customFormat="1" ht="16.5" customHeight="1">
      <c r="A213" s="37"/>
      <c r="B213" s="38"/>
      <c r="C213" s="176" t="s">
        <v>248</v>
      </c>
      <c r="D213" s="176" t="s">
        <v>117</v>
      </c>
      <c r="E213" s="177" t="s">
        <v>249</v>
      </c>
      <c r="F213" s="178" t="s">
        <v>250</v>
      </c>
      <c r="G213" s="179" t="s">
        <v>157</v>
      </c>
      <c r="H213" s="180">
        <v>141</v>
      </c>
      <c r="I213" s="181"/>
      <c r="J213" s="182">
        <f>ROUND(I213*H213,2)</f>
        <v>0</v>
      </c>
      <c r="K213" s="178" t="s">
        <v>121</v>
      </c>
      <c r="L213" s="42"/>
      <c r="M213" s="183" t="s">
        <v>19</v>
      </c>
      <c r="N213" s="184" t="s">
        <v>44</v>
      </c>
      <c r="O213" s="67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7" t="s">
        <v>122</v>
      </c>
      <c r="AT213" s="187" t="s">
        <v>117</v>
      </c>
      <c r="AU213" s="187" t="s">
        <v>123</v>
      </c>
      <c r="AY213" s="20" t="s">
        <v>114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0" t="s">
        <v>123</v>
      </c>
      <c r="BK213" s="188">
        <f>ROUND(I213*H213,2)</f>
        <v>0</v>
      </c>
      <c r="BL213" s="20" t="s">
        <v>122</v>
      </c>
      <c r="BM213" s="187" t="s">
        <v>251</v>
      </c>
    </row>
    <row r="214" spans="1:65" s="2" customFormat="1" ht="11.25">
      <c r="A214" s="37"/>
      <c r="B214" s="38"/>
      <c r="C214" s="39"/>
      <c r="D214" s="189" t="s">
        <v>125</v>
      </c>
      <c r="E214" s="39"/>
      <c r="F214" s="190" t="s">
        <v>252</v>
      </c>
      <c r="G214" s="39"/>
      <c r="H214" s="39"/>
      <c r="I214" s="191"/>
      <c r="J214" s="39"/>
      <c r="K214" s="39"/>
      <c r="L214" s="42"/>
      <c r="M214" s="192"/>
      <c r="N214" s="193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125</v>
      </c>
      <c r="AU214" s="20" t="s">
        <v>123</v>
      </c>
    </row>
    <row r="215" spans="1:65" s="13" customFormat="1" ht="11.25">
      <c r="B215" s="194"/>
      <c r="C215" s="195"/>
      <c r="D215" s="196" t="s">
        <v>127</v>
      </c>
      <c r="E215" s="197" t="s">
        <v>19</v>
      </c>
      <c r="F215" s="198" t="s">
        <v>128</v>
      </c>
      <c r="G215" s="195"/>
      <c r="H215" s="197" t="s">
        <v>19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127</v>
      </c>
      <c r="AU215" s="204" t="s">
        <v>123</v>
      </c>
      <c r="AV215" s="13" t="s">
        <v>80</v>
      </c>
      <c r="AW215" s="13" t="s">
        <v>34</v>
      </c>
      <c r="AX215" s="13" t="s">
        <v>72</v>
      </c>
      <c r="AY215" s="204" t="s">
        <v>114</v>
      </c>
    </row>
    <row r="216" spans="1:65" s="14" customFormat="1" ht="11.25">
      <c r="B216" s="205"/>
      <c r="C216" s="206"/>
      <c r="D216" s="196" t="s">
        <v>127</v>
      </c>
      <c r="E216" s="207" t="s">
        <v>19</v>
      </c>
      <c r="F216" s="208" t="s">
        <v>253</v>
      </c>
      <c r="G216" s="206"/>
      <c r="H216" s="209">
        <v>70.5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127</v>
      </c>
      <c r="AU216" s="215" t="s">
        <v>123</v>
      </c>
      <c r="AV216" s="14" t="s">
        <v>123</v>
      </c>
      <c r="AW216" s="14" t="s">
        <v>34</v>
      </c>
      <c r="AX216" s="14" t="s">
        <v>72</v>
      </c>
      <c r="AY216" s="215" t="s">
        <v>114</v>
      </c>
    </row>
    <row r="217" spans="1:65" s="13" customFormat="1" ht="11.25">
      <c r="B217" s="194"/>
      <c r="C217" s="195"/>
      <c r="D217" s="196" t="s">
        <v>127</v>
      </c>
      <c r="E217" s="197" t="s">
        <v>19</v>
      </c>
      <c r="F217" s="198" t="s">
        <v>132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127</v>
      </c>
      <c r="AU217" s="204" t="s">
        <v>123</v>
      </c>
      <c r="AV217" s="13" t="s">
        <v>80</v>
      </c>
      <c r="AW217" s="13" t="s">
        <v>34</v>
      </c>
      <c r="AX217" s="13" t="s">
        <v>72</v>
      </c>
      <c r="AY217" s="204" t="s">
        <v>114</v>
      </c>
    </row>
    <row r="218" spans="1:65" s="14" customFormat="1" ht="11.25">
      <c r="B218" s="205"/>
      <c r="C218" s="206"/>
      <c r="D218" s="196" t="s">
        <v>127</v>
      </c>
      <c r="E218" s="207" t="s">
        <v>19</v>
      </c>
      <c r="F218" s="208" t="s">
        <v>253</v>
      </c>
      <c r="G218" s="206"/>
      <c r="H218" s="209">
        <v>70.5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127</v>
      </c>
      <c r="AU218" s="215" t="s">
        <v>123</v>
      </c>
      <c r="AV218" s="14" t="s">
        <v>123</v>
      </c>
      <c r="AW218" s="14" t="s">
        <v>34</v>
      </c>
      <c r="AX218" s="14" t="s">
        <v>72</v>
      </c>
      <c r="AY218" s="215" t="s">
        <v>114</v>
      </c>
    </row>
    <row r="219" spans="1:65" s="15" customFormat="1" ht="11.25">
      <c r="B219" s="216"/>
      <c r="C219" s="217"/>
      <c r="D219" s="196" t="s">
        <v>127</v>
      </c>
      <c r="E219" s="218" t="s">
        <v>19</v>
      </c>
      <c r="F219" s="219" t="s">
        <v>133</v>
      </c>
      <c r="G219" s="217"/>
      <c r="H219" s="220">
        <v>141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127</v>
      </c>
      <c r="AU219" s="226" t="s">
        <v>123</v>
      </c>
      <c r="AV219" s="15" t="s">
        <v>122</v>
      </c>
      <c r="AW219" s="15" t="s">
        <v>34</v>
      </c>
      <c r="AX219" s="15" t="s">
        <v>80</v>
      </c>
      <c r="AY219" s="226" t="s">
        <v>114</v>
      </c>
    </row>
    <row r="220" spans="1:65" s="2" customFormat="1" ht="24.2" customHeight="1">
      <c r="A220" s="37"/>
      <c r="B220" s="38"/>
      <c r="C220" s="176" t="s">
        <v>254</v>
      </c>
      <c r="D220" s="176" t="s">
        <v>117</v>
      </c>
      <c r="E220" s="177" t="s">
        <v>255</v>
      </c>
      <c r="F220" s="178" t="s">
        <v>256</v>
      </c>
      <c r="G220" s="179" t="s">
        <v>157</v>
      </c>
      <c r="H220" s="180">
        <v>6345</v>
      </c>
      <c r="I220" s="181"/>
      <c r="J220" s="182">
        <f>ROUND(I220*H220,2)</f>
        <v>0</v>
      </c>
      <c r="K220" s="178" t="s">
        <v>121</v>
      </c>
      <c r="L220" s="42"/>
      <c r="M220" s="183" t="s">
        <v>19</v>
      </c>
      <c r="N220" s="184" t="s">
        <v>44</v>
      </c>
      <c r="O220" s="67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122</v>
      </c>
      <c r="AT220" s="187" t="s">
        <v>117</v>
      </c>
      <c r="AU220" s="187" t="s">
        <v>123</v>
      </c>
      <c r="AY220" s="20" t="s">
        <v>114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0" t="s">
        <v>123</v>
      </c>
      <c r="BK220" s="188">
        <f>ROUND(I220*H220,2)</f>
        <v>0</v>
      </c>
      <c r="BL220" s="20" t="s">
        <v>122</v>
      </c>
      <c r="BM220" s="187" t="s">
        <v>257</v>
      </c>
    </row>
    <row r="221" spans="1:65" s="2" customFormat="1" ht="11.25">
      <c r="A221" s="37"/>
      <c r="B221" s="38"/>
      <c r="C221" s="39"/>
      <c r="D221" s="189" t="s">
        <v>125</v>
      </c>
      <c r="E221" s="39"/>
      <c r="F221" s="190" t="s">
        <v>258</v>
      </c>
      <c r="G221" s="39"/>
      <c r="H221" s="39"/>
      <c r="I221" s="191"/>
      <c r="J221" s="39"/>
      <c r="K221" s="39"/>
      <c r="L221" s="42"/>
      <c r="M221" s="192"/>
      <c r="N221" s="193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125</v>
      </c>
      <c r="AU221" s="20" t="s">
        <v>123</v>
      </c>
    </row>
    <row r="222" spans="1:65" s="14" customFormat="1" ht="11.25">
      <c r="B222" s="205"/>
      <c r="C222" s="206"/>
      <c r="D222" s="196" t="s">
        <v>127</v>
      </c>
      <c r="E222" s="207" t="s">
        <v>19</v>
      </c>
      <c r="F222" s="208" t="s">
        <v>259</v>
      </c>
      <c r="G222" s="206"/>
      <c r="H222" s="209">
        <v>6345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127</v>
      </c>
      <c r="AU222" s="215" t="s">
        <v>123</v>
      </c>
      <c r="AV222" s="14" t="s">
        <v>123</v>
      </c>
      <c r="AW222" s="14" t="s">
        <v>34</v>
      </c>
      <c r="AX222" s="14" t="s">
        <v>72</v>
      </c>
      <c r="AY222" s="215" t="s">
        <v>114</v>
      </c>
    </row>
    <row r="223" spans="1:65" s="15" customFormat="1" ht="11.25">
      <c r="B223" s="216"/>
      <c r="C223" s="217"/>
      <c r="D223" s="196" t="s">
        <v>127</v>
      </c>
      <c r="E223" s="218" t="s">
        <v>19</v>
      </c>
      <c r="F223" s="219" t="s">
        <v>133</v>
      </c>
      <c r="G223" s="217"/>
      <c r="H223" s="220">
        <v>6345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127</v>
      </c>
      <c r="AU223" s="226" t="s">
        <v>123</v>
      </c>
      <c r="AV223" s="15" t="s">
        <v>122</v>
      </c>
      <c r="AW223" s="15" t="s">
        <v>34</v>
      </c>
      <c r="AX223" s="15" t="s">
        <v>80</v>
      </c>
      <c r="AY223" s="226" t="s">
        <v>114</v>
      </c>
    </row>
    <row r="224" spans="1:65" s="2" customFormat="1" ht="21.75" customHeight="1">
      <c r="A224" s="37"/>
      <c r="B224" s="38"/>
      <c r="C224" s="176" t="s">
        <v>260</v>
      </c>
      <c r="D224" s="176" t="s">
        <v>117</v>
      </c>
      <c r="E224" s="177" t="s">
        <v>261</v>
      </c>
      <c r="F224" s="178" t="s">
        <v>262</v>
      </c>
      <c r="G224" s="179" t="s">
        <v>239</v>
      </c>
      <c r="H224" s="180">
        <v>130.14599999999999</v>
      </c>
      <c r="I224" s="181"/>
      <c r="J224" s="182">
        <f>ROUND(I224*H224,2)</f>
        <v>0</v>
      </c>
      <c r="K224" s="178" t="s">
        <v>121</v>
      </c>
      <c r="L224" s="42"/>
      <c r="M224" s="183" t="s">
        <v>19</v>
      </c>
      <c r="N224" s="184" t="s">
        <v>44</v>
      </c>
      <c r="O224" s="67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7" t="s">
        <v>122</v>
      </c>
      <c r="AT224" s="187" t="s">
        <v>117</v>
      </c>
      <c r="AU224" s="187" t="s">
        <v>123</v>
      </c>
      <c r="AY224" s="20" t="s">
        <v>114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0" t="s">
        <v>123</v>
      </c>
      <c r="BK224" s="188">
        <f>ROUND(I224*H224,2)</f>
        <v>0</v>
      </c>
      <c r="BL224" s="20" t="s">
        <v>122</v>
      </c>
      <c r="BM224" s="187" t="s">
        <v>263</v>
      </c>
    </row>
    <row r="225" spans="1:65" s="2" customFormat="1" ht="11.25">
      <c r="A225" s="37"/>
      <c r="B225" s="38"/>
      <c r="C225" s="39"/>
      <c r="D225" s="189" t="s">
        <v>125</v>
      </c>
      <c r="E225" s="39"/>
      <c r="F225" s="190" t="s">
        <v>264</v>
      </c>
      <c r="G225" s="39"/>
      <c r="H225" s="39"/>
      <c r="I225" s="191"/>
      <c r="J225" s="39"/>
      <c r="K225" s="39"/>
      <c r="L225" s="42"/>
      <c r="M225" s="192"/>
      <c r="N225" s="193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125</v>
      </c>
      <c r="AU225" s="20" t="s">
        <v>123</v>
      </c>
    </row>
    <row r="226" spans="1:65" s="2" customFormat="1" ht="24.2" customHeight="1">
      <c r="A226" s="37"/>
      <c r="B226" s="38"/>
      <c r="C226" s="176" t="s">
        <v>7</v>
      </c>
      <c r="D226" s="176" t="s">
        <v>117</v>
      </c>
      <c r="E226" s="177" t="s">
        <v>265</v>
      </c>
      <c r="F226" s="178" t="s">
        <v>266</v>
      </c>
      <c r="G226" s="179" t="s">
        <v>239</v>
      </c>
      <c r="H226" s="180">
        <v>520.58399999999995</v>
      </c>
      <c r="I226" s="181"/>
      <c r="J226" s="182">
        <f>ROUND(I226*H226,2)</f>
        <v>0</v>
      </c>
      <c r="K226" s="178" t="s">
        <v>121</v>
      </c>
      <c r="L226" s="42"/>
      <c r="M226" s="183" t="s">
        <v>19</v>
      </c>
      <c r="N226" s="184" t="s">
        <v>44</v>
      </c>
      <c r="O226" s="67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7" t="s">
        <v>122</v>
      </c>
      <c r="AT226" s="187" t="s">
        <v>117</v>
      </c>
      <c r="AU226" s="187" t="s">
        <v>123</v>
      </c>
      <c r="AY226" s="20" t="s">
        <v>114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0" t="s">
        <v>123</v>
      </c>
      <c r="BK226" s="188">
        <f>ROUND(I226*H226,2)</f>
        <v>0</v>
      </c>
      <c r="BL226" s="20" t="s">
        <v>122</v>
      </c>
      <c r="BM226" s="187" t="s">
        <v>267</v>
      </c>
    </row>
    <row r="227" spans="1:65" s="2" customFormat="1" ht="11.25">
      <c r="A227" s="37"/>
      <c r="B227" s="38"/>
      <c r="C227" s="39"/>
      <c r="D227" s="189" t="s">
        <v>125</v>
      </c>
      <c r="E227" s="39"/>
      <c r="F227" s="190" t="s">
        <v>268</v>
      </c>
      <c r="G227" s="39"/>
      <c r="H227" s="39"/>
      <c r="I227" s="191"/>
      <c r="J227" s="39"/>
      <c r="K227" s="39"/>
      <c r="L227" s="42"/>
      <c r="M227" s="192"/>
      <c r="N227" s="193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125</v>
      </c>
      <c r="AU227" s="20" t="s">
        <v>123</v>
      </c>
    </row>
    <row r="228" spans="1:65" s="14" customFormat="1" ht="11.25">
      <c r="B228" s="205"/>
      <c r="C228" s="206"/>
      <c r="D228" s="196" t="s">
        <v>127</v>
      </c>
      <c r="E228" s="207" t="s">
        <v>19</v>
      </c>
      <c r="F228" s="208" t="s">
        <v>269</v>
      </c>
      <c r="G228" s="206"/>
      <c r="H228" s="209">
        <v>520.58399999999995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127</v>
      </c>
      <c r="AU228" s="215" t="s">
        <v>123</v>
      </c>
      <c r="AV228" s="14" t="s">
        <v>123</v>
      </c>
      <c r="AW228" s="14" t="s">
        <v>34</v>
      </c>
      <c r="AX228" s="14" t="s">
        <v>72</v>
      </c>
      <c r="AY228" s="215" t="s">
        <v>114</v>
      </c>
    </row>
    <row r="229" spans="1:65" s="15" customFormat="1" ht="11.25">
      <c r="B229" s="216"/>
      <c r="C229" s="217"/>
      <c r="D229" s="196" t="s">
        <v>127</v>
      </c>
      <c r="E229" s="218" t="s">
        <v>19</v>
      </c>
      <c r="F229" s="219" t="s">
        <v>133</v>
      </c>
      <c r="G229" s="217"/>
      <c r="H229" s="220">
        <v>520.58399999999995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127</v>
      </c>
      <c r="AU229" s="226" t="s">
        <v>123</v>
      </c>
      <c r="AV229" s="15" t="s">
        <v>122</v>
      </c>
      <c r="AW229" s="15" t="s">
        <v>34</v>
      </c>
      <c r="AX229" s="15" t="s">
        <v>80</v>
      </c>
      <c r="AY229" s="226" t="s">
        <v>114</v>
      </c>
    </row>
    <row r="230" spans="1:65" s="2" customFormat="1" ht="24.2" customHeight="1">
      <c r="A230" s="37"/>
      <c r="B230" s="38"/>
      <c r="C230" s="176" t="s">
        <v>270</v>
      </c>
      <c r="D230" s="176" t="s">
        <v>117</v>
      </c>
      <c r="E230" s="177" t="s">
        <v>271</v>
      </c>
      <c r="F230" s="178" t="s">
        <v>272</v>
      </c>
      <c r="G230" s="179" t="s">
        <v>239</v>
      </c>
      <c r="H230" s="180">
        <v>111.673</v>
      </c>
      <c r="I230" s="181"/>
      <c r="J230" s="182">
        <f>ROUND(I230*H230,2)</f>
        <v>0</v>
      </c>
      <c r="K230" s="178" t="s">
        <v>121</v>
      </c>
      <c r="L230" s="42"/>
      <c r="M230" s="183" t="s">
        <v>19</v>
      </c>
      <c r="N230" s="184" t="s">
        <v>44</v>
      </c>
      <c r="O230" s="67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7" t="s">
        <v>122</v>
      </c>
      <c r="AT230" s="187" t="s">
        <v>117</v>
      </c>
      <c r="AU230" s="187" t="s">
        <v>123</v>
      </c>
      <c r="AY230" s="20" t="s">
        <v>114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0" t="s">
        <v>123</v>
      </c>
      <c r="BK230" s="188">
        <f>ROUND(I230*H230,2)</f>
        <v>0</v>
      </c>
      <c r="BL230" s="20" t="s">
        <v>122</v>
      </c>
      <c r="BM230" s="187" t="s">
        <v>273</v>
      </c>
    </row>
    <row r="231" spans="1:65" s="2" customFormat="1" ht="11.25">
      <c r="A231" s="37"/>
      <c r="B231" s="38"/>
      <c r="C231" s="39"/>
      <c r="D231" s="189" t="s">
        <v>125</v>
      </c>
      <c r="E231" s="39"/>
      <c r="F231" s="190" t="s">
        <v>274</v>
      </c>
      <c r="G231" s="39"/>
      <c r="H231" s="39"/>
      <c r="I231" s="191"/>
      <c r="J231" s="39"/>
      <c r="K231" s="39"/>
      <c r="L231" s="42"/>
      <c r="M231" s="192"/>
      <c r="N231" s="193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125</v>
      </c>
      <c r="AU231" s="20" t="s">
        <v>123</v>
      </c>
    </row>
    <row r="232" spans="1:65" s="14" customFormat="1" ht="11.25">
      <c r="B232" s="205"/>
      <c r="C232" s="206"/>
      <c r="D232" s="196" t="s">
        <v>127</v>
      </c>
      <c r="E232" s="207" t="s">
        <v>19</v>
      </c>
      <c r="F232" s="208" t="s">
        <v>275</v>
      </c>
      <c r="G232" s="206"/>
      <c r="H232" s="209">
        <v>130.14599999999999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127</v>
      </c>
      <c r="AU232" s="215" t="s">
        <v>123</v>
      </c>
      <c r="AV232" s="14" t="s">
        <v>123</v>
      </c>
      <c r="AW232" s="14" t="s">
        <v>34</v>
      </c>
      <c r="AX232" s="14" t="s">
        <v>72</v>
      </c>
      <c r="AY232" s="215" t="s">
        <v>114</v>
      </c>
    </row>
    <row r="233" spans="1:65" s="14" customFormat="1" ht="11.25">
      <c r="B233" s="205"/>
      <c r="C233" s="206"/>
      <c r="D233" s="196" t="s">
        <v>127</v>
      </c>
      <c r="E233" s="207" t="s">
        <v>19</v>
      </c>
      <c r="F233" s="208" t="s">
        <v>276</v>
      </c>
      <c r="G233" s="206"/>
      <c r="H233" s="209">
        <v>-18.472999999999999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127</v>
      </c>
      <c r="AU233" s="215" t="s">
        <v>123</v>
      </c>
      <c r="AV233" s="14" t="s">
        <v>123</v>
      </c>
      <c r="AW233" s="14" t="s">
        <v>34</v>
      </c>
      <c r="AX233" s="14" t="s">
        <v>72</v>
      </c>
      <c r="AY233" s="215" t="s">
        <v>114</v>
      </c>
    </row>
    <row r="234" spans="1:65" s="15" customFormat="1" ht="11.25">
      <c r="B234" s="216"/>
      <c r="C234" s="217"/>
      <c r="D234" s="196" t="s">
        <v>127</v>
      </c>
      <c r="E234" s="218" t="s">
        <v>19</v>
      </c>
      <c r="F234" s="219" t="s">
        <v>133</v>
      </c>
      <c r="G234" s="217"/>
      <c r="H234" s="220">
        <v>111.67299999999999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127</v>
      </c>
      <c r="AU234" s="226" t="s">
        <v>123</v>
      </c>
      <c r="AV234" s="15" t="s">
        <v>122</v>
      </c>
      <c r="AW234" s="15" t="s">
        <v>34</v>
      </c>
      <c r="AX234" s="15" t="s">
        <v>80</v>
      </c>
      <c r="AY234" s="226" t="s">
        <v>114</v>
      </c>
    </row>
    <row r="235" spans="1:65" s="12" customFormat="1" ht="25.9" customHeight="1">
      <c r="B235" s="160"/>
      <c r="C235" s="161"/>
      <c r="D235" s="162" t="s">
        <v>71</v>
      </c>
      <c r="E235" s="163" t="s">
        <v>277</v>
      </c>
      <c r="F235" s="163" t="s">
        <v>278</v>
      </c>
      <c r="G235" s="161"/>
      <c r="H235" s="161"/>
      <c r="I235" s="164"/>
      <c r="J235" s="165">
        <f>BK235</f>
        <v>0</v>
      </c>
      <c r="K235" s="161"/>
      <c r="L235" s="166"/>
      <c r="M235" s="167"/>
      <c r="N235" s="168"/>
      <c r="O235" s="168"/>
      <c r="P235" s="169">
        <f>P236+P244</f>
        <v>0</v>
      </c>
      <c r="Q235" s="168"/>
      <c r="R235" s="169">
        <f>R236+R244</f>
        <v>0</v>
      </c>
      <c r="S235" s="168"/>
      <c r="T235" s="170">
        <f>T236+T244</f>
        <v>19.2761152</v>
      </c>
      <c r="AR235" s="171" t="s">
        <v>123</v>
      </c>
      <c r="AT235" s="172" t="s">
        <v>71</v>
      </c>
      <c r="AU235" s="172" t="s">
        <v>72</v>
      </c>
      <c r="AY235" s="171" t="s">
        <v>114</v>
      </c>
      <c r="BK235" s="173">
        <f>BK236+BK244</f>
        <v>0</v>
      </c>
    </row>
    <row r="236" spans="1:65" s="12" customFormat="1" ht="22.9" customHeight="1">
      <c r="B236" s="160"/>
      <c r="C236" s="161"/>
      <c r="D236" s="162" t="s">
        <v>71</v>
      </c>
      <c r="E236" s="174" t="s">
        <v>279</v>
      </c>
      <c r="F236" s="174" t="s">
        <v>280</v>
      </c>
      <c r="G236" s="161"/>
      <c r="H236" s="161"/>
      <c r="I236" s="164"/>
      <c r="J236" s="175">
        <f>BK236</f>
        <v>0</v>
      </c>
      <c r="K236" s="161"/>
      <c r="L236" s="166"/>
      <c r="M236" s="167"/>
      <c r="N236" s="168"/>
      <c r="O236" s="168"/>
      <c r="P236" s="169">
        <f>SUM(P237:P243)</f>
        <v>0</v>
      </c>
      <c r="Q236" s="168"/>
      <c r="R236" s="169">
        <f>SUM(R237:R243)</f>
        <v>0</v>
      </c>
      <c r="S236" s="168"/>
      <c r="T236" s="170">
        <f>SUM(T237:T243)</f>
        <v>0.80315520000000007</v>
      </c>
      <c r="AR236" s="171" t="s">
        <v>123</v>
      </c>
      <c r="AT236" s="172" t="s">
        <v>71</v>
      </c>
      <c r="AU236" s="172" t="s">
        <v>80</v>
      </c>
      <c r="AY236" s="171" t="s">
        <v>114</v>
      </c>
      <c r="BK236" s="173">
        <f>SUM(BK237:BK243)</f>
        <v>0</v>
      </c>
    </row>
    <row r="237" spans="1:65" s="2" customFormat="1" ht="16.5" customHeight="1">
      <c r="A237" s="37"/>
      <c r="B237" s="38"/>
      <c r="C237" s="176" t="s">
        <v>281</v>
      </c>
      <c r="D237" s="176" t="s">
        <v>117</v>
      </c>
      <c r="E237" s="177" t="s">
        <v>282</v>
      </c>
      <c r="F237" s="178" t="s">
        <v>283</v>
      </c>
      <c r="G237" s="179" t="s">
        <v>157</v>
      </c>
      <c r="H237" s="180">
        <v>453.76</v>
      </c>
      <c r="I237" s="181"/>
      <c r="J237" s="182">
        <f>ROUND(I237*H237,2)</f>
        <v>0</v>
      </c>
      <c r="K237" s="178" t="s">
        <v>121</v>
      </c>
      <c r="L237" s="42"/>
      <c r="M237" s="183" t="s">
        <v>19</v>
      </c>
      <c r="N237" s="184" t="s">
        <v>44</v>
      </c>
      <c r="O237" s="67"/>
      <c r="P237" s="185">
        <f>O237*H237</f>
        <v>0</v>
      </c>
      <c r="Q237" s="185">
        <v>0</v>
      </c>
      <c r="R237" s="185">
        <f>Q237*H237</f>
        <v>0</v>
      </c>
      <c r="S237" s="185">
        <v>1.7700000000000001E-3</v>
      </c>
      <c r="T237" s="186">
        <f>S237*H237</f>
        <v>0.80315520000000007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7" t="s">
        <v>236</v>
      </c>
      <c r="AT237" s="187" t="s">
        <v>117</v>
      </c>
      <c r="AU237" s="187" t="s">
        <v>123</v>
      </c>
      <c r="AY237" s="20" t="s">
        <v>114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123</v>
      </c>
      <c r="BK237" s="188">
        <f>ROUND(I237*H237,2)</f>
        <v>0</v>
      </c>
      <c r="BL237" s="20" t="s">
        <v>236</v>
      </c>
      <c r="BM237" s="187" t="s">
        <v>284</v>
      </c>
    </row>
    <row r="238" spans="1:65" s="2" customFormat="1" ht="11.25">
      <c r="A238" s="37"/>
      <c r="B238" s="38"/>
      <c r="C238" s="39"/>
      <c r="D238" s="189" t="s">
        <v>125</v>
      </c>
      <c r="E238" s="39"/>
      <c r="F238" s="190" t="s">
        <v>285</v>
      </c>
      <c r="G238" s="39"/>
      <c r="H238" s="39"/>
      <c r="I238" s="191"/>
      <c r="J238" s="39"/>
      <c r="K238" s="39"/>
      <c r="L238" s="42"/>
      <c r="M238" s="192"/>
      <c r="N238" s="193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125</v>
      </c>
      <c r="AU238" s="20" t="s">
        <v>123</v>
      </c>
    </row>
    <row r="239" spans="1:65" s="13" customFormat="1" ht="11.25">
      <c r="B239" s="194"/>
      <c r="C239" s="195"/>
      <c r="D239" s="196" t="s">
        <v>127</v>
      </c>
      <c r="E239" s="197" t="s">
        <v>19</v>
      </c>
      <c r="F239" s="198" t="s">
        <v>173</v>
      </c>
      <c r="G239" s="195"/>
      <c r="H239" s="197" t="s">
        <v>19</v>
      </c>
      <c r="I239" s="199"/>
      <c r="J239" s="195"/>
      <c r="K239" s="195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127</v>
      </c>
      <c r="AU239" s="204" t="s">
        <v>123</v>
      </c>
      <c r="AV239" s="13" t="s">
        <v>80</v>
      </c>
      <c r="AW239" s="13" t="s">
        <v>34</v>
      </c>
      <c r="AX239" s="13" t="s">
        <v>72</v>
      </c>
      <c r="AY239" s="204" t="s">
        <v>114</v>
      </c>
    </row>
    <row r="240" spans="1:65" s="14" customFormat="1" ht="11.25">
      <c r="B240" s="205"/>
      <c r="C240" s="206"/>
      <c r="D240" s="196" t="s">
        <v>127</v>
      </c>
      <c r="E240" s="207" t="s">
        <v>19</v>
      </c>
      <c r="F240" s="208" t="s">
        <v>286</v>
      </c>
      <c r="G240" s="206"/>
      <c r="H240" s="209">
        <v>55.2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127</v>
      </c>
      <c r="AU240" s="215" t="s">
        <v>123</v>
      </c>
      <c r="AV240" s="14" t="s">
        <v>123</v>
      </c>
      <c r="AW240" s="14" t="s">
        <v>34</v>
      </c>
      <c r="AX240" s="14" t="s">
        <v>72</v>
      </c>
      <c r="AY240" s="215" t="s">
        <v>114</v>
      </c>
    </row>
    <row r="241" spans="1:65" s="14" customFormat="1" ht="11.25">
      <c r="B241" s="205"/>
      <c r="C241" s="206"/>
      <c r="D241" s="196" t="s">
        <v>127</v>
      </c>
      <c r="E241" s="207" t="s">
        <v>19</v>
      </c>
      <c r="F241" s="208" t="s">
        <v>287</v>
      </c>
      <c r="G241" s="206"/>
      <c r="H241" s="209">
        <v>112.64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127</v>
      </c>
      <c r="AU241" s="215" t="s">
        <v>123</v>
      </c>
      <c r="AV241" s="14" t="s">
        <v>123</v>
      </c>
      <c r="AW241" s="14" t="s">
        <v>34</v>
      </c>
      <c r="AX241" s="14" t="s">
        <v>72</v>
      </c>
      <c r="AY241" s="215" t="s">
        <v>114</v>
      </c>
    </row>
    <row r="242" spans="1:65" s="14" customFormat="1" ht="11.25">
      <c r="B242" s="205"/>
      <c r="C242" s="206"/>
      <c r="D242" s="196" t="s">
        <v>127</v>
      </c>
      <c r="E242" s="207" t="s">
        <v>19</v>
      </c>
      <c r="F242" s="208" t="s">
        <v>288</v>
      </c>
      <c r="G242" s="206"/>
      <c r="H242" s="209">
        <v>285.92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127</v>
      </c>
      <c r="AU242" s="215" t="s">
        <v>123</v>
      </c>
      <c r="AV242" s="14" t="s">
        <v>123</v>
      </c>
      <c r="AW242" s="14" t="s">
        <v>34</v>
      </c>
      <c r="AX242" s="14" t="s">
        <v>72</v>
      </c>
      <c r="AY242" s="215" t="s">
        <v>114</v>
      </c>
    </row>
    <row r="243" spans="1:65" s="15" customFormat="1" ht="11.25">
      <c r="B243" s="216"/>
      <c r="C243" s="217"/>
      <c r="D243" s="196" t="s">
        <v>127</v>
      </c>
      <c r="E243" s="218" t="s">
        <v>19</v>
      </c>
      <c r="F243" s="219" t="s">
        <v>133</v>
      </c>
      <c r="G243" s="217"/>
      <c r="H243" s="220">
        <v>453.76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127</v>
      </c>
      <c r="AU243" s="226" t="s">
        <v>123</v>
      </c>
      <c r="AV243" s="15" t="s">
        <v>122</v>
      </c>
      <c r="AW243" s="15" t="s">
        <v>34</v>
      </c>
      <c r="AX243" s="15" t="s">
        <v>80</v>
      </c>
      <c r="AY243" s="226" t="s">
        <v>114</v>
      </c>
    </row>
    <row r="244" spans="1:65" s="12" customFormat="1" ht="22.9" customHeight="1">
      <c r="B244" s="160"/>
      <c r="C244" s="161"/>
      <c r="D244" s="162" t="s">
        <v>71</v>
      </c>
      <c r="E244" s="174" t="s">
        <v>289</v>
      </c>
      <c r="F244" s="174" t="s">
        <v>290</v>
      </c>
      <c r="G244" s="161"/>
      <c r="H244" s="161"/>
      <c r="I244" s="164"/>
      <c r="J244" s="175">
        <f>BK244</f>
        <v>0</v>
      </c>
      <c r="K244" s="161"/>
      <c r="L244" s="166"/>
      <c r="M244" s="167"/>
      <c r="N244" s="168"/>
      <c r="O244" s="168"/>
      <c r="P244" s="169">
        <f>SUM(P245:P258)</f>
        <v>0</v>
      </c>
      <c r="Q244" s="168"/>
      <c r="R244" s="169">
        <f>SUM(R245:R258)</f>
        <v>0</v>
      </c>
      <c r="S244" s="168"/>
      <c r="T244" s="170">
        <f>SUM(T245:T258)</f>
        <v>18.47296</v>
      </c>
      <c r="AR244" s="171" t="s">
        <v>123</v>
      </c>
      <c r="AT244" s="172" t="s">
        <v>71</v>
      </c>
      <c r="AU244" s="172" t="s">
        <v>80</v>
      </c>
      <c r="AY244" s="171" t="s">
        <v>114</v>
      </c>
      <c r="BK244" s="173">
        <f>SUM(BK245:BK258)</f>
        <v>0</v>
      </c>
    </row>
    <row r="245" spans="1:65" s="2" customFormat="1" ht="16.5" customHeight="1">
      <c r="A245" s="37"/>
      <c r="B245" s="38"/>
      <c r="C245" s="176" t="s">
        <v>291</v>
      </c>
      <c r="D245" s="176" t="s">
        <v>117</v>
      </c>
      <c r="E245" s="177" t="s">
        <v>292</v>
      </c>
      <c r="F245" s="178" t="s">
        <v>293</v>
      </c>
      <c r="G245" s="179" t="s">
        <v>157</v>
      </c>
      <c r="H245" s="180">
        <v>450.56</v>
      </c>
      <c r="I245" s="181"/>
      <c r="J245" s="182">
        <f>ROUND(I245*H245,2)</f>
        <v>0</v>
      </c>
      <c r="K245" s="178" t="s">
        <v>121</v>
      </c>
      <c r="L245" s="42"/>
      <c r="M245" s="183" t="s">
        <v>19</v>
      </c>
      <c r="N245" s="184" t="s">
        <v>44</v>
      </c>
      <c r="O245" s="67"/>
      <c r="P245" s="185">
        <f>O245*H245</f>
        <v>0</v>
      </c>
      <c r="Q245" s="185">
        <v>0</v>
      </c>
      <c r="R245" s="185">
        <f>Q245*H245</f>
        <v>0</v>
      </c>
      <c r="S245" s="185">
        <v>2.5000000000000001E-2</v>
      </c>
      <c r="T245" s="186">
        <f>S245*H245</f>
        <v>11.264000000000001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7" t="s">
        <v>236</v>
      </c>
      <c r="AT245" s="187" t="s">
        <v>117</v>
      </c>
      <c r="AU245" s="187" t="s">
        <v>123</v>
      </c>
      <c r="AY245" s="20" t="s">
        <v>114</v>
      </c>
      <c r="BE245" s="188">
        <f>IF(N245="základní",J245,0)</f>
        <v>0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20" t="s">
        <v>123</v>
      </c>
      <c r="BK245" s="188">
        <f>ROUND(I245*H245,2)</f>
        <v>0</v>
      </c>
      <c r="BL245" s="20" t="s">
        <v>236</v>
      </c>
      <c r="BM245" s="187" t="s">
        <v>294</v>
      </c>
    </row>
    <row r="246" spans="1:65" s="2" customFormat="1" ht="11.25">
      <c r="A246" s="37"/>
      <c r="B246" s="38"/>
      <c r="C246" s="39"/>
      <c r="D246" s="189" t="s">
        <v>125</v>
      </c>
      <c r="E246" s="39"/>
      <c r="F246" s="190" t="s">
        <v>295</v>
      </c>
      <c r="G246" s="39"/>
      <c r="H246" s="39"/>
      <c r="I246" s="191"/>
      <c r="J246" s="39"/>
      <c r="K246" s="39"/>
      <c r="L246" s="42"/>
      <c r="M246" s="192"/>
      <c r="N246" s="193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125</v>
      </c>
      <c r="AU246" s="20" t="s">
        <v>123</v>
      </c>
    </row>
    <row r="247" spans="1:65" s="13" customFormat="1" ht="11.25">
      <c r="B247" s="194"/>
      <c r="C247" s="195"/>
      <c r="D247" s="196" t="s">
        <v>127</v>
      </c>
      <c r="E247" s="197" t="s">
        <v>19</v>
      </c>
      <c r="F247" s="198" t="s">
        <v>173</v>
      </c>
      <c r="G247" s="195"/>
      <c r="H247" s="197" t="s">
        <v>19</v>
      </c>
      <c r="I247" s="199"/>
      <c r="J247" s="195"/>
      <c r="K247" s="195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127</v>
      </c>
      <c r="AU247" s="204" t="s">
        <v>123</v>
      </c>
      <c r="AV247" s="13" t="s">
        <v>80</v>
      </c>
      <c r="AW247" s="13" t="s">
        <v>34</v>
      </c>
      <c r="AX247" s="13" t="s">
        <v>72</v>
      </c>
      <c r="AY247" s="204" t="s">
        <v>114</v>
      </c>
    </row>
    <row r="248" spans="1:65" s="14" customFormat="1" ht="11.25">
      <c r="B248" s="205"/>
      <c r="C248" s="206"/>
      <c r="D248" s="196" t="s">
        <v>127</v>
      </c>
      <c r="E248" s="207" t="s">
        <v>19</v>
      </c>
      <c r="F248" s="208" t="s">
        <v>286</v>
      </c>
      <c r="G248" s="206"/>
      <c r="H248" s="209">
        <v>55.2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127</v>
      </c>
      <c r="AU248" s="215" t="s">
        <v>123</v>
      </c>
      <c r="AV248" s="14" t="s">
        <v>123</v>
      </c>
      <c r="AW248" s="14" t="s">
        <v>34</v>
      </c>
      <c r="AX248" s="14" t="s">
        <v>72</v>
      </c>
      <c r="AY248" s="215" t="s">
        <v>114</v>
      </c>
    </row>
    <row r="249" spans="1:65" s="14" customFormat="1" ht="11.25">
      <c r="B249" s="205"/>
      <c r="C249" s="206"/>
      <c r="D249" s="196" t="s">
        <v>127</v>
      </c>
      <c r="E249" s="207" t="s">
        <v>19</v>
      </c>
      <c r="F249" s="208" t="s">
        <v>296</v>
      </c>
      <c r="G249" s="206"/>
      <c r="H249" s="209">
        <v>112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127</v>
      </c>
      <c r="AU249" s="215" t="s">
        <v>123</v>
      </c>
      <c r="AV249" s="14" t="s">
        <v>123</v>
      </c>
      <c r="AW249" s="14" t="s">
        <v>34</v>
      </c>
      <c r="AX249" s="14" t="s">
        <v>72</v>
      </c>
      <c r="AY249" s="215" t="s">
        <v>114</v>
      </c>
    </row>
    <row r="250" spans="1:65" s="14" customFormat="1" ht="11.25">
      <c r="B250" s="205"/>
      <c r="C250" s="206"/>
      <c r="D250" s="196" t="s">
        <v>127</v>
      </c>
      <c r="E250" s="207" t="s">
        <v>19</v>
      </c>
      <c r="F250" s="208" t="s">
        <v>297</v>
      </c>
      <c r="G250" s="206"/>
      <c r="H250" s="209">
        <v>283.36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127</v>
      </c>
      <c r="AU250" s="215" t="s">
        <v>123</v>
      </c>
      <c r="AV250" s="14" t="s">
        <v>123</v>
      </c>
      <c r="AW250" s="14" t="s">
        <v>34</v>
      </c>
      <c r="AX250" s="14" t="s">
        <v>72</v>
      </c>
      <c r="AY250" s="215" t="s">
        <v>114</v>
      </c>
    </row>
    <row r="251" spans="1:65" s="15" customFormat="1" ht="11.25">
      <c r="B251" s="216"/>
      <c r="C251" s="217"/>
      <c r="D251" s="196" t="s">
        <v>127</v>
      </c>
      <c r="E251" s="218" t="s">
        <v>19</v>
      </c>
      <c r="F251" s="219" t="s">
        <v>133</v>
      </c>
      <c r="G251" s="217"/>
      <c r="H251" s="220">
        <v>450.56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127</v>
      </c>
      <c r="AU251" s="226" t="s">
        <v>123</v>
      </c>
      <c r="AV251" s="15" t="s">
        <v>122</v>
      </c>
      <c r="AW251" s="15" t="s">
        <v>34</v>
      </c>
      <c r="AX251" s="15" t="s">
        <v>80</v>
      </c>
      <c r="AY251" s="226" t="s">
        <v>114</v>
      </c>
    </row>
    <row r="252" spans="1:65" s="2" customFormat="1" ht="16.5" customHeight="1">
      <c r="A252" s="37"/>
      <c r="B252" s="38"/>
      <c r="C252" s="176" t="s">
        <v>298</v>
      </c>
      <c r="D252" s="176" t="s">
        <v>117</v>
      </c>
      <c r="E252" s="177" t="s">
        <v>299</v>
      </c>
      <c r="F252" s="178" t="s">
        <v>300</v>
      </c>
      <c r="G252" s="179" t="s">
        <v>157</v>
      </c>
      <c r="H252" s="180">
        <v>450.56</v>
      </c>
      <c r="I252" s="181"/>
      <c r="J252" s="182">
        <f>ROUND(I252*H252,2)</f>
        <v>0</v>
      </c>
      <c r="K252" s="178" t="s">
        <v>121</v>
      </c>
      <c r="L252" s="42"/>
      <c r="M252" s="183" t="s">
        <v>19</v>
      </c>
      <c r="N252" s="184" t="s">
        <v>44</v>
      </c>
      <c r="O252" s="67"/>
      <c r="P252" s="185">
        <f>O252*H252</f>
        <v>0</v>
      </c>
      <c r="Q252" s="185">
        <v>0</v>
      </c>
      <c r="R252" s="185">
        <f>Q252*H252</f>
        <v>0</v>
      </c>
      <c r="S252" s="185">
        <v>1.6E-2</v>
      </c>
      <c r="T252" s="186">
        <f>S252*H252</f>
        <v>7.2089600000000003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7" t="s">
        <v>236</v>
      </c>
      <c r="AT252" s="187" t="s">
        <v>117</v>
      </c>
      <c r="AU252" s="187" t="s">
        <v>123</v>
      </c>
      <c r="AY252" s="20" t="s">
        <v>114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20" t="s">
        <v>123</v>
      </c>
      <c r="BK252" s="188">
        <f>ROUND(I252*H252,2)</f>
        <v>0</v>
      </c>
      <c r="BL252" s="20" t="s">
        <v>236</v>
      </c>
      <c r="BM252" s="187" t="s">
        <v>301</v>
      </c>
    </row>
    <row r="253" spans="1:65" s="2" customFormat="1" ht="11.25">
      <c r="A253" s="37"/>
      <c r="B253" s="38"/>
      <c r="C253" s="39"/>
      <c r="D253" s="189" t="s">
        <v>125</v>
      </c>
      <c r="E253" s="39"/>
      <c r="F253" s="190" t="s">
        <v>302</v>
      </c>
      <c r="G253" s="39"/>
      <c r="H253" s="39"/>
      <c r="I253" s="191"/>
      <c r="J253" s="39"/>
      <c r="K253" s="39"/>
      <c r="L253" s="42"/>
      <c r="M253" s="192"/>
      <c r="N253" s="193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125</v>
      </c>
      <c r="AU253" s="20" t="s">
        <v>123</v>
      </c>
    </row>
    <row r="254" spans="1:65" s="13" customFormat="1" ht="11.25">
      <c r="B254" s="194"/>
      <c r="C254" s="195"/>
      <c r="D254" s="196" t="s">
        <v>127</v>
      </c>
      <c r="E254" s="197" t="s">
        <v>19</v>
      </c>
      <c r="F254" s="198" t="s">
        <v>173</v>
      </c>
      <c r="G254" s="195"/>
      <c r="H254" s="197" t="s">
        <v>19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127</v>
      </c>
      <c r="AU254" s="204" t="s">
        <v>123</v>
      </c>
      <c r="AV254" s="13" t="s">
        <v>80</v>
      </c>
      <c r="AW254" s="13" t="s">
        <v>34</v>
      </c>
      <c r="AX254" s="13" t="s">
        <v>72</v>
      </c>
      <c r="AY254" s="204" t="s">
        <v>114</v>
      </c>
    </row>
    <row r="255" spans="1:65" s="14" customFormat="1" ht="11.25">
      <c r="B255" s="205"/>
      <c r="C255" s="206"/>
      <c r="D255" s="196" t="s">
        <v>127</v>
      </c>
      <c r="E255" s="207" t="s">
        <v>19</v>
      </c>
      <c r="F255" s="208" t="s">
        <v>286</v>
      </c>
      <c r="G255" s="206"/>
      <c r="H255" s="209">
        <v>55.2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127</v>
      </c>
      <c r="AU255" s="215" t="s">
        <v>123</v>
      </c>
      <c r="AV255" s="14" t="s">
        <v>123</v>
      </c>
      <c r="AW255" s="14" t="s">
        <v>34</v>
      </c>
      <c r="AX255" s="14" t="s">
        <v>72</v>
      </c>
      <c r="AY255" s="215" t="s">
        <v>114</v>
      </c>
    </row>
    <row r="256" spans="1:65" s="14" customFormat="1" ht="11.25">
      <c r="B256" s="205"/>
      <c r="C256" s="206"/>
      <c r="D256" s="196" t="s">
        <v>127</v>
      </c>
      <c r="E256" s="207" t="s">
        <v>19</v>
      </c>
      <c r="F256" s="208" t="s">
        <v>296</v>
      </c>
      <c r="G256" s="206"/>
      <c r="H256" s="209">
        <v>112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127</v>
      </c>
      <c r="AU256" s="215" t="s">
        <v>123</v>
      </c>
      <c r="AV256" s="14" t="s">
        <v>123</v>
      </c>
      <c r="AW256" s="14" t="s">
        <v>34</v>
      </c>
      <c r="AX256" s="14" t="s">
        <v>72</v>
      </c>
      <c r="AY256" s="215" t="s">
        <v>114</v>
      </c>
    </row>
    <row r="257" spans="1:65" s="14" customFormat="1" ht="11.25">
      <c r="B257" s="205"/>
      <c r="C257" s="206"/>
      <c r="D257" s="196" t="s">
        <v>127</v>
      </c>
      <c r="E257" s="207" t="s">
        <v>19</v>
      </c>
      <c r="F257" s="208" t="s">
        <v>297</v>
      </c>
      <c r="G257" s="206"/>
      <c r="H257" s="209">
        <v>283.36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127</v>
      </c>
      <c r="AU257" s="215" t="s">
        <v>123</v>
      </c>
      <c r="AV257" s="14" t="s">
        <v>123</v>
      </c>
      <c r="AW257" s="14" t="s">
        <v>34</v>
      </c>
      <c r="AX257" s="14" t="s">
        <v>72</v>
      </c>
      <c r="AY257" s="215" t="s">
        <v>114</v>
      </c>
    </row>
    <row r="258" spans="1:65" s="15" customFormat="1" ht="11.25">
      <c r="B258" s="216"/>
      <c r="C258" s="217"/>
      <c r="D258" s="196" t="s">
        <v>127</v>
      </c>
      <c r="E258" s="218" t="s">
        <v>19</v>
      </c>
      <c r="F258" s="219" t="s">
        <v>133</v>
      </c>
      <c r="G258" s="217"/>
      <c r="H258" s="220">
        <v>450.56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127</v>
      </c>
      <c r="AU258" s="226" t="s">
        <v>123</v>
      </c>
      <c r="AV258" s="15" t="s">
        <v>122</v>
      </c>
      <c r="AW258" s="15" t="s">
        <v>34</v>
      </c>
      <c r="AX258" s="15" t="s">
        <v>80</v>
      </c>
      <c r="AY258" s="226" t="s">
        <v>114</v>
      </c>
    </row>
    <row r="259" spans="1:65" s="12" customFormat="1" ht="25.9" customHeight="1">
      <c r="B259" s="160"/>
      <c r="C259" s="161"/>
      <c r="D259" s="162" t="s">
        <v>71</v>
      </c>
      <c r="E259" s="163" t="s">
        <v>303</v>
      </c>
      <c r="F259" s="163" t="s">
        <v>304</v>
      </c>
      <c r="G259" s="161"/>
      <c r="H259" s="161"/>
      <c r="I259" s="164"/>
      <c r="J259" s="165">
        <f>BK259</f>
        <v>0</v>
      </c>
      <c r="K259" s="161"/>
      <c r="L259" s="166"/>
      <c r="M259" s="167"/>
      <c r="N259" s="168"/>
      <c r="O259" s="168"/>
      <c r="P259" s="169">
        <f>P260</f>
        <v>0</v>
      </c>
      <c r="Q259" s="168"/>
      <c r="R259" s="169">
        <f>R260</f>
        <v>0</v>
      </c>
      <c r="S259" s="168"/>
      <c r="T259" s="170">
        <f>T260</f>
        <v>0</v>
      </c>
      <c r="AR259" s="171" t="s">
        <v>149</v>
      </c>
      <c r="AT259" s="172" t="s">
        <v>71</v>
      </c>
      <c r="AU259" s="172" t="s">
        <v>72</v>
      </c>
      <c r="AY259" s="171" t="s">
        <v>114</v>
      </c>
      <c r="BK259" s="173">
        <f>BK260</f>
        <v>0</v>
      </c>
    </row>
    <row r="260" spans="1:65" s="2" customFormat="1" ht="16.5" customHeight="1">
      <c r="A260" s="37"/>
      <c r="B260" s="38"/>
      <c r="C260" s="176" t="s">
        <v>305</v>
      </c>
      <c r="D260" s="176" t="s">
        <v>117</v>
      </c>
      <c r="E260" s="177" t="s">
        <v>306</v>
      </c>
      <c r="F260" s="178" t="s">
        <v>307</v>
      </c>
      <c r="G260" s="179" t="s">
        <v>308</v>
      </c>
      <c r="H260" s="227"/>
      <c r="I260" s="181"/>
      <c r="J260" s="182">
        <f>ROUND(I260*H260,2)</f>
        <v>0</v>
      </c>
      <c r="K260" s="178" t="s">
        <v>19</v>
      </c>
      <c r="L260" s="42"/>
      <c r="M260" s="228" t="s">
        <v>19</v>
      </c>
      <c r="N260" s="229" t="s">
        <v>44</v>
      </c>
      <c r="O260" s="230"/>
      <c r="P260" s="231">
        <f>O260*H260</f>
        <v>0</v>
      </c>
      <c r="Q260" s="231">
        <v>0</v>
      </c>
      <c r="R260" s="231">
        <f>Q260*H260</f>
        <v>0</v>
      </c>
      <c r="S260" s="231">
        <v>0</v>
      </c>
      <c r="T260" s="23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7" t="s">
        <v>122</v>
      </c>
      <c r="AT260" s="187" t="s">
        <v>117</v>
      </c>
      <c r="AU260" s="187" t="s">
        <v>80</v>
      </c>
      <c r="AY260" s="20" t="s">
        <v>114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0" t="s">
        <v>123</v>
      </c>
      <c r="BK260" s="188">
        <f>ROUND(I260*H260,2)</f>
        <v>0</v>
      </c>
      <c r="BL260" s="20" t="s">
        <v>122</v>
      </c>
      <c r="BM260" s="187" t="s">
        <v>309</v>
      </c>
    </row>
    <row r="261" spans="1:65" s="2" customFormat="1" ht="6.95" customHeight="1">
      <c r="A261" s="37"/>
      <c r="B261" s="50"/>
      <c r="C261" s="51"/>
      <c r="D261" s="51"/>
      <c r="E261" s="51"/>
      <c r="F261" s="51"/>
      <c r="G261" s="51"/>
      <c r="H261" s="51"/>
      <c r="I261" s="51"/>
      <c r="J261" s="51"/>
      <c r="K261" s="51"/>
      <c r="L261" s="42"/>
      <c r="M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</row>
  </sheetData>
  <sheetProtection algorithmName="SHA-512" hashValue="mTdLCh2Dp72EK8PQ2aGl6NDEUkpqM48ewa/kKgrtDYpDYwb0LV+YArD6/JWocEAQEkLglTnhuTMrPBqnrAI7mg==" saltValue="khjVR2Kmhj7m36FRmaqXrDWcgHDXBPaMnjDuf3WnQZWos9wmhAtswA77jeUrBPk3miggKXWSAdSTEBmSanvgJw==" spinCount="100000" sheet="1" objects="1" scenarios="1" formatColumns="0" formatRows="0" autoFilter="0"/>
  <autoFilter ref="C85:K260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101" r:id="rId2"/>
    <hyperlink ref="F105" r:id="rId3"/>
    <hyperlink ref="F109" r:id="rId4"/>
    <hyperlink ref="F120" r:id="rId5"/>
    <hyperlink ref="F124" r:id="rId6"/>
    <hyperlink ref="F130" r:id="rId7"/>
    <hyperlink ref="F136" r:id="rId8"/>
    <hyperlink ref="F144" r:id="rId9"/>
    <hyperlink ref="F152" r:id="rId10"/>
    <hyperlink ref="F160" r:id="rId11"/>
    <hyperlink ref="F168" r:id="rId12"/>
    <hyperlink ref="F176" r:id="rId13"/>
    <hyperlink ref="F186" r:id="rId14"/>
    <hyperlink ref="F197" r:id="rId15"/>
    <hyperlink ref="F212" r:id="rId16"/>
    <hyperlink ref="F214" r:id="rId17"/>
    <hyperlink ref="F221" r:id="rId18"/>
    <hyperlink ref="F225" r:id="rId19"/>
    <hyperlink ref="F227" r:id="rId20"/>
    <hyperlink ref="F231" r:id="rId21"/>
    <hyperlink ref="F238" r:id="rId22"/>
    <hyperlink ref="F246" r:id="rId23"/>
    <hyperlink ref="F253" r:id="rId2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20" t="s">
        <v>84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80</v>
      </c>
    </row>
    <row r="4" spans="1:46" s="1" customFormat="1" ht="24.95" customHeight="1">
      <c r="B4" s="23"/>
      <c r="D4" s="106" t="s">
        <v>85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2" t="str">
        <f>'Rekapitulace stavby'!K6</f>
        <v>Rekonstrukce balkonů na objektu BD Zašovská 776, Valašské Meziříčí</v>
      </c>
      <c r="F7" s="383"/>
      <c r="G7" s="383"/>
      <c r="H7" s="383"/>
      <c r="L7" s="23"/>
    </row>
    <row r="8" spans="1:46" s="2" customFormat="1" ht="12" customHeight="1">
      <c r="A8" s="37"/>
      <c r="B8" s="42"/>
      <c r="C8" s="37"/>
      <c r="D8" s="108" t="s">
        <v>86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4" t="s">
        <v>310</v>
      </c>
      <c r="F9" s="385"/>
      <c r="G9" s="385"/>
      <c r="H9" s="385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16. 1. 2025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30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6" t="str">
        <f>'Rekapitulace stavby'!E14</f>
        <v>Vyplň údaj</v>
      </c>
      <c r="F18" s="387"/>
      <c r="G18" s="387"/>
      <c r="H18" s="387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32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29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35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29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8" t="s">
        <v>19</v>
      </c>
      <c r="F27" s="388"/>
      <c r="G27" s="388"/>
      <c r="H27" s="388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ROUND(J91,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ROUND((SUM(BE91:BE1187)),  2)</f>
        <v>0</v>
      </c>
      <c r="G33" s="37"/>
      <c r="H33" s="37"/>
      <c r="I33" s="121">
        <v>0.21</v>
      </c>
      <c r="J33" s="120">
        <f>ROUND(((SUM(BE91:BE1187))*I33),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ROUND((SUM(BF91:BF1187)),  2)</f>
        <v>0</v>
      </c>
      <c r="G34" s="37"/>
      <c r="H34" s="37"/>
      <c r="I34" s="121">
        <v>0.12</v>
      </c>
      <c r="J34" s="120">
        <f>ROUND(((SUM(BF91:BF1187))*I34),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ROUND((SUM(BG91:BG1187)),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ROUND((SUM(BH91:BH1187)),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ROUND((SUM(BI91:BI1187)),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88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9" t="str">
        <f>E7</f>
        <v>Rekonstrukce balkonů na objektu BD Zašovská 776, Valašské Meziříčí</v>
      </c>
      <c r="F48" s="390"/>
      <c r="G48" s="390"/>
      <c r="H48" s="390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86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1" t="str">
        <f>E9</f>
        <v>02 - Architektonicko stavební řešení na balkonech</v>
      </c>
      <c r="F50" s="391"/>
      <c r="G50" s="391"/>
      <c r="H50" s="391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16. 1. 2025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25</v>
      </c>
      <c r="D54" s="39"/>
      <c r="E54" s="39"/>
      <c r="F54" s="30" t="str">
        <f>E15</f>
        <v>Město Valašské Meziříčí, Náměstí 7/5,757 01 VM</v>
      </c>
      <c r="G54" s="39"/>
      <c r="H54" s="39"/>
      <c r="I54" s="32" t="s">
        <v>32</v>
      </c>
      <c r="J54" s="35" t="str">
        <f>E21</f>
        <v>Josef Galetka, Hošťálková 542, 756 22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89</v>
      </c>
      <c r="D57" s="134"/>
      <c r="E57" s="134"/>
      <c r="F57" s="134"/>
      <c r="G57" s="134"/>
      <c r="H57" s="134"/>
      <c r="I57" s="134"/>
      <c r="J57" s="135" t="s">
        <v>90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J91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91</v>
      </c>
    </row>
    <row r="60" spans="1:47" s="9" customFormat="1" ht="24.95" customHeight="1">
      <c r="B60" s="137"/>
      <c r="C60" s="138"/>
      <c r="D60" s="139" t="s">
        <v>92</v>
      </c>
      <c r="E60" s="140"/>
      <c r="F60" s="140"/>
      <c r="G60" s="140"/>
      <c r="H60" s="140"/>
      <c r="I60" s="140"/>
      <c r="J60" s="141">
        <f>J92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311</v>
      </c>
      <c r="E61" s="146"/>
      <c r="F61" s="146"/>
      <c r="G61" s="146"/>
      <c r="H61" s="146"/>
      <c r="I61" s="146"/>
      <c r="J61" s="147">
        <f>J93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93</v>
      </c>
      <c r="E62" s="146"/>
      <c r="F62" s="146"/>
      <c r="G62" s="146"/>
      <c r="H62" s="146"/>
      <c r="I62" s="146"/>
      <c r="J62" s="147">
        <f>J141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312</v>
      </c>
      <c r="E63" s="146"/>
      <c r="F63" s="146"/>
      <c r="G63" s="146"/>
      <c r="H63" s="146"/>
      <c r="I63" s="146"/>
      <c r="J63" s="147">
        <f>J356</f>
        <v>0</v>
      </c>
      <c r="K63" s="144"/>
      <c r="L63" s="148"/>
    </row>
    <row r="64" spans="1:47" s="9" customFormat="1" ht="24.95" customHeight="1">
      <c r="B64" s="137"/>
      <c r="C64" s="138"/>
      <c r="D64" s="139" t="s">
        <v>95</v>
      </c>
      <c r="E64" s="140"/>
      <c r="F64" s="140"/>
      <c r="G64" s="140"/>
      <c r="H64" s="140"/>
      <c r="I64" s="140"/>
      <c r="J64" s="141">
        <f>J359</f>
        <v>0</v>
      </c>
      <c r="K64" s="138"/>
      <c r="L64" s="142"/>
    </row>
    <row r="65" spans="1:31" s="10" customFormat="1" ht="19.899999999999999" customHeight="1">
      <c r="B65" s="143"/>
      <c r="C65" s="144"/>
      <c r="D65" s="145" t="s">
        <v>313</v>
      </c>
      <c r="E65" s="146"/>
      <c r="F65" s="146"/>
      <c r="G65" s="146"/>
      <c r="H65" s="146"/>
      <c r="I65" s="146"/>
      <c r="J65" s="147">
        <f>J360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314</v>
      </c>
      <c r="E66" s="146"/>
      <c r="F66" s="146"/>
      <c r="G66" s="146"/>
      <c r="H66" s="146"/>
      <c r="I66" s="146"/>
      <c r="J66" s="147">
        <f>J380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97</v>
      </c>
      <c r="E67" s="146"/>
      <c r="F67" s="146"/>
      <c r="G67" s="146"/>
      <c r="H67" s="146"/>
      <c r="I67" s="146"/>
      <c r="J67" s="147">
        <f>J397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315</v>
      </c>
      <c r="E68" s="146"/>
      <c r="F68" s="146"/>
      <c r="G68" s="146"/>
      <c r="H68" s="146"/>
      <c r="I68" s="146"/>
      <c r="J68" s="147">
        <f>J588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316</v>
      </c>
      <c r="E69" s="146"/>
      <c r="F69" s="146"/>
      <c r="G69" s="146"/>
      <c r="H69" s="146"/>
      <c r="I69" s="146"/>
      <c r="J69" s="147">
        <f>J724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317</v>
      </c>
      <c r="E70" s="146"/>
      <c r="F70" s="146"/>
      <c r="G70" s="146"/>
      <c r="H70" s="146"/>
      <c r="I70" s="146"/>
      <c r="J70" s="147">
        <f>J877</f>
        <v>0</v>
      </c>
      <c r="K70" s="144"/>
      <c r="L70" s="148"/>
    </row>
    <row r="71" spans="1:31" s="9" customFormat="1" ht="24.95" customHeight="1">
      <c r="B71" s="137"/>
      <c r="C71" s="138"/>
      <c r="D71" s="139" t="s">
        <v>98</v>
      </c>
      <c r="E71" s="140"/>
      <c r="F71" s="140"/>
      <c r="G71" s="140"/>
      <c r="H71" s="140"/>
      <c r="I71" s="140"/>
      <c r="J71" s="141">
        <f>J1180</f>
        <v>0</v>
      </c>
      <c r="K71" s="138"/>
      <c r="L71" s="142"/>
    </row>
    <row r="72" spans="1:31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>
      <c r="A78" s="37"/>
      <c r="B78" s="38"/>
      <c r="C78" s="26" t="s">
        <v>99</v>
      </c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89" t="str">
        <f>E7</f>
        <v>Rekonstrukce balkonů na objektu BD Zašovská 776, Valašské Meziříčí</v>
      </c>
      <c r="F81" s="390"/>
      <c r="G81" s="390"/>
      <c r="H81" s="390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86</v>
      </c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61" t="str">
        <f>E9</f>
        <v>02 - Architektonicko stavební řešení na balkonech</v>
      </c>
      <c r="F83" s="391"/>
      <c r="G83" s="391"/>
      <c r="H83" s="391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21</v>
      </c>
      <c r="D85" s="39"/>
      <c r="E85" s="39"/>
      <c r="F85" s="30" t="str">
        <f>F12</f>
        <v xml:space="preserve"> </v>
      </c>
      <c r="G85" s="39"/>
      <c r="H85" s="39"/>
      <c r="I85" s="32" t="s">
        <v>23</v>
      </c>
      <c r="J85" s="62" t="str">
        <f>IF(J12="","",J12)</f>
        <v>16. 1. 2025</v>
      </c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40.15" customHeight="1">
      <c r="A87" s="37"/>
      <c r="B87" s="38"/>
      <c r="C87" s="32" t="s">
        <v>25</v>
      </c>
      <c r="D87" s="39"/>
      <c r="E87" s="39"/>
      <c r="F87" s="30" t="str">
        <f>E15</f>
        <v>Město Valašské Meziříčí, Náměstí 7/5,757 01 VM</v>
      </c>
      <c r="G87" s="39"/>
      <c r="H87" s="39"/>
      <c r="I87" s="32" t="s">
        <v>32</v>
      </c>
      <c r="J87" s="35" t="str">
        <f>E21</f>
        <v>Josef Galetka, Hošťálková 542, 756 22</v>
      </c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>
      <c r="A88" s="37"/>
      <c r="B88" s="38"/>
      <c r="C88" s="32" t="s">
        <v>30</v>
      </c>
      <c r="D88" s="39"/>
      <c r="E88" s="39"/>
      <c r="F88" s="30" t="str">
        <f>IF(E18="","",E18)</f>
        <v>Vyplň údaj</v>
      </c>
      <c r="G88" s="39"/>
      <c r="H88" s="39"/>
      <c r="I88" s="32" t="s">
        <v>35</v>
      </c>
      <c r="J88" s="35" t="str">
        <f>E24</f>
        <v xml:space="preserve"> </v>
      </c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49"/>
      <c r="B90" s="150"/>
      <c r="C90" s="151" t="s">
        <v>100</v>
      </c>
      <c r="D90" s="152" t="s">
        <v>57</v>
      </c>
      <c r="E90" s="152" t="s">
        <v>53</v>
      </c>
      <c r="F90" s="152" t="s">
        <v>54</v>
      </c>
      <c r="G90" s="152" t="s">
        <v>101</v>
      </c>
      <c r="H90" s="152" t="s">
        <v>102</v>
      </c>
      <c r="I90" s="152" t="s">
        <v>103</v>
      </c>
      <c r="J90" s="152" t="s">
        <v>90</v>
      </c>
      <c r="K90" s="153" t="s">
        <v>104</v>
      </c>
      <c r="L90" s="154"/>
      <c r="M90" s="71" t="s">
        <v>19</v>
      </c>
      <c r="N90" s="72" t="s">
        <v>42</v>
      </c>
      <c r="O90" s="72" t="s">
        <v>105</v>
      </c>
      <c r="P90" s="72" t="s">
        <v>106</v>
      </c>
      <c r="Q90" s="72" t="s">
        <v>107</v>
      </c>
      <c r="R90" s="72" t="s">
        <v>108</v>
      </c>
      <c r="S90" s="72" t="s">
        <v>109</v>
      </c>
      <c r="T90" s="73" t="s">
        <v>110</v>
      </c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</row>
    <row r="91" spans="1:65" s="2" customFormat="1" ht="22.9" customHeight="1">
      <c r="A91" s="37"/>
      <c r="B91" s="38"/>
      <c r="C91" s="78" t="s">
        <v>111</v>
      </c>
      <c r="D91" s="39"/>
      <c r="E91" s="39"/>
      <c r="F91" s="39"/>
      <c r="G91" s="39"/>
      <c r="H91" s="39"/>
      <c r="I91" s="39"/>
      <c r="J91" s="155">
        <f>BK91</f>
        <v>0</v>
      </c>
      <c r="K91" s="39"/>
      <c r="L91" s="42"/>
      <c r="M91" s="74"/>
      <c r="N91" s="156"/>
      <c r="O91" s="75"/>
      <c r="P91" s="157">
        <f>P92+P359+P1180</f>
        <v>0</v>
      </c>
      <c r="Q91" s="75"/>
      <c r="R91" s="157">
        <f>R92+R359+R1180</f>
        <v>167.85718378999999</v>
      </c>
      <c r="S91" s="75"/>
      <c r="T91" s="158">
        <f>T92+T359+T1180</f>
        <v>30.116543999999998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71</v>
      </c>
      <c r="AU91" s="20" t="s">
        <v>91</v>
      </c>
      <c r="BK91" s="159">
        <f>BK92+BK359+BK1180</f>
        <v>0</v>
      </c>
    </row>
    <row r="92" spans="1:65" s="12" customFormat="1" ht="25.9" customHeight="1">
      <c r="B92" s="160"/>
      <c r="C92" s="161"/>
      <c r="D92" s="162" t="s">
        <v>71</v>
      </c>
      <c r="E92" s="163" t="s">
        <v>112</v>
      </c>
      <c r="F92" s="163" t="s">
        <v>113</v>
      </c>
      <c r="G92" s="161"/>
      <c r="H92" s="161"/>
      <c r="I92" s="164"/>
      <c r="J92" s="165">
        <f>BK92</f>
        <v>0</v>
      </c>
      <c r="K92" s="161"/>
      <c r="L92" s="166"/>
      <c r="M92" s="167"/>
      <c r="N92" s="168"/>
      <c r="O92" s="168"/>
      <c r="P92" s="169">
        <f>P93+P141+P356</f>
        <v>0</v>
      </c>
      <c r="Q92" s="168"/>
      <c r="R92" s="169">
        <f>R93+R141+R356</f>
        <v>98.113621359999996</v>
      </c>
      <c r="S92" s="168"/>
      <c r="T92" s="170">
        <f>T93+T141+T356</f>
        <v>2.3040000000000001E-3</v>
      </c>
      <c r="AR92" s="171" t="s">
        <v>80</v>
      </c>
      <c r="AT92" s="172" t="s">
        <v>71</v>
      </c>
      <c r="AU92" s="172" t="s">
        <v>72</v>
      </c>
      <c r="AY92" s="171" t="s">
        <v>114</v>
      </c>
      <c r="BK92" s="173">
        <f>BK93+BK141+BK356</f>
        <v>0</v>
      </c>
    </row>
    <row r="93" spans="1:65" s="12" customFormat="1" ht="22.9" customHeight="1">
      <c r="B93" s="160"/>
      <c r="C93" s="161"/>
      <c r="D93" s="162" t="s">
        <v>71</v>
      </c>
      <c r="E93" s="174" t="s">
        <v>154</v>
      </c>
      <c r="F93" s="174" t="s">
        <v>318</v>
      </c>
      <c r="G93" s="161"/>
      <c r="H93" s="161"/>
      <c r="I93" s="164"/>
      <c r="J93" s="175">
        <f>BK93</f>
        <v>0</v>
      </c>
      <c r="K93" s="161"/>
      <c r="L93" s="166"/>
      <c r="M93" s="167"/>
      <c r="N93" s="168"/>
      <c r="O93" s="168"/>
      <c r="P93" s="169">
        <f>SUM(P94:P140)</f>
        <v>0</v>
      </c>
      <c r="Q93" s="168"/>
      <c r="R93" s="169">
        <f>SUM(R94:R140)</f>
        <v>68.047099379999992</v>
      </c>
      <c r="S93" s="168"/>
      <c r="T93" s="170">
        <f>SUM(T94:T140)</f>
        <v>2.3040000000000001E-3</v>
      </c>
      <c r="AR93" s="171" t="s">
        <v>80</v>
      </c>
      <c r="AT93" s="172" t="s">
        <v>71</v>
      </c>
      <c r="AU93" s="172" t="s">
        <v>80</v>
      </c>
      <c r="AY93" s="171" t="s">
        <v>114</v>
      </c>
      <c r="BK93" s="173">
        <f>SUM(BK94:BK140)</f>
        <v>0</v>
      </c>
    </row>
    <row r="94" spans="1:65" s="2" customFormat="1" ht="16.5" customHeight="1">
      <c r="A94" s="37"/>
      <c r="B94" s="38"/>
      <c r="C94" s="176" t="s">
        <v>80</v>
      </c>
      <c r="D94" s="176" t="s">
        <v>117</v>
      </c>
      <c r="E94" s="177" t="s">
        <v>319</v>
      </c>
      <c r="F94" s="178" t="s">
        <v>320</v>
      </c>
      <c r="G94" s="179" t="s">
        <v>120</v>
      </c>
      <c r="H94" s="180">
        <v>554.42600000000004</v>
      </c>
      <c r="I94" s="181"/>
      <c r="J94" s="182">
        <f>ROUND(I94*H94,2)</f>
        <v>0</v>
      </c>
      <c r="K94" s="178" t="s">
        <v>121</v>
      </c>
      <c r="L94" s="42"/>
      <c r="M94" s="183" t="s">
        <v>19</v>
      </c>
      <c r="N94" s="184" t="s">
        <v>44</v>
      </c>
      <c r="O94" s="67"/>
      <c r="P94" s="185">
        <f>O94*H94</f>
        <v>0</v>
      </c>
      <c r="Q94" s="185">
        <v>2.0000000000000001E-4</v>
      </c>
      <c r="R94" s="185">
        <f>Q94*H94</f>
        <v>0.11088520000000002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122</v>
      </c>
      <c r="AT94" s="187" t="s">
        <v>117</v>
      </c>
      <c r="AU94" s="187" t="s">
        <v>123</v>
      </c>
      <c r="AY94" s="20" t="s">
        <v>114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123</v>
      </c>
      <c r="BK94" s="188">
        <f>ROUND(I94*H94,2)</f>
        <v>0</v>
      </c>
      <c r="BL94" s="20" t="s">
        <v>122</v>
      </c>
      <c r="BM94" s="187" t="s">
        <v>321</v>
      </c>
    </row>
    <row r="95" spans="1:65" s="2" customFormat="1" ht="11.25">
      <c r="A95" s="37"/>
      <c r="B95" s="38"/>
      <c r="C95" s="39"/>
      <c r="D95" s="189" t="s">
        <v>125</v>
      </c>
      <c r="E95" s="39"/>
      <c r="F95" s="190" t="s">
        <v>322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125</v>
      </c>
      <c r="AU95" s="20" t="s">
        <v>123</v>
      </c>
    </row>
    <row r="96" spans="1:65" s="13" customFormat="1" ht="11.25">
      <c r="B96" s="194"/>
      <c r="C96" s="195"/>
      <c r="D96" s="196" t="s">
        <v>127</v>
      </c>
      <c r="E96" s="197" t="s">
        <v>19</v>
      </c>
      <c r="F96" s="198" t="s">
        <v>217</v>
      </c>
      <c r="G96" s="195"/>
      <c r="H96" s="197" t="s">
        <v>19</v>
      </c>
      <c r="I96" s="199"/>
      <c r="J96" s="195"/>
      <c r="K96" s="195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127</v>
      </c>
      <c r="AU96" s="204" t="s">
        <v>123</v>
      </c>
      <c r="AV96" s="13" t="s">
        <v>80</v>
      </c>
      <c r="AW96" s="13" t="s">
        <v>34</v>
      </c>
      <c r="AX96" s="13" t="s">
        <v>72</v>
      </c>
      <c r="AY96" s="204" t="s">
        <v>114</v>
      </c>
    </row>
    <row r="97" spans="1:65" s="13" customFormat="1" ht="11.25">
      <c r="B97" s="194"/>
      <c r="C97" s="195"/>
      <c r="D97" s="196" t="s">
        <v>127</v>
      </c>
      <c r="E97" s="197" t="s">
        <v>19</v>
      </c>
      <c r="F97" s="198" t="s">
        <v>218</v>
      </c>
      <c r="G97" s="195"/>
      <c r="H97" s="197" t="s">
        <v>19</v>
      </c>
      <c r="I97" s="199"/>
      <c r="J97" s="195"/>
      <c r="K97" s="195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127</v>
      </c>
      <c r="AU97" s="204" t="s">
        <v>123</v>
      </c>
      <c r="AV97" s="13" t="s">
        <v>80</v>
      </c>
      <c r="AW97" s="13" t="s">
        <v>34</v>
      </c>
      <c r="AX97" s="13" t="s">
        <v>72</v>
      </c>
      <c r="AY97" s="204" t="s">
        <v>114</v>
      </c>
    </row>
    <row r="98" spans="1:65" s="14" customFormat="1" ht="11.25">
      <c r="B98" s="205"/>
      <c r="C98" s="206"/>
      <c r="D98" s="196" t="s">
        <v>127</v>
      </c>
      <c r="E98" s="207" t="s">
        <v>19</v>
      </c>
      <c r="F98" s="208" t="s">
        <v>323</v>
      </c>
      <c r="G98" s="206"/>
      <c r="H98" s="209">
        <v>60.72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127</v>
      </c>
      <c r="AU98" s="215" t="s">
        <v>123</v>
      </c>
      <c r="AV98" s="14" t="s">
        <v>123</v>
      </c>
      <c r="AW98" s="14" t="s">
        <v>34</v>
      </c>
      <c r="AX98" s="14" t="s">
        <v>72</v>
      </c>
      <c r="AY98" s="215" t="s">
        <v>114</v>
      </c>
    </row>
    <row r="99" spans="1:65" s="14" customFormat="1" ht="11.25">
      <c r="B99" s="205"/>
      <c r="C99" s="206"/>
      <c r="D99" s="196" t="s">
        <v>127</v>
      </c>
      <c r="E99" s="207" t="s">
        <v>19</v>
      </c>
      <c r="F99" s="208" t="s">
        <v>324</v>
      </c>
      <c r="G99" s="206"/>
      <c r="H99" s="209">
        <v>121.44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127</v>
      </c>
      <c r="AU99" s="215" t="s">
        <v>123</v>
      </c>
      <c r="AV99" s="14" t="s">
        <v>123</v>
      </c>
      <c r="AW99" s="14" t="s">
        <v>34</v>
      </c>
      <c r="AX99" s="14" t="s">
        <v>72</v>
      </c>
      <c r="AY99" s="215" t="s">
        <v>114</v>
      </c>
    </row>
    <row r="100" spans="1:65" s="14" customFormat="1" ht="11.25">
      <c r="B100" s="205"/>
      <c r="C100" s="206"/>
      <c r="D100" s="196" t="s">
        <v>127</v>
      </c>
      <c r="E100" s="207" t="s">
        <v>19</v>
      </c>
      <c r="F100" s="208" t="s">
        <v>325</v>
      </c>
      <c r="G100" s="206"/>
      <c r="H100" s="209">
        <v>121.968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127</v>
      </c>
      <c r="AU100" s="215" t="s">
        <v>123</v>
      </c>
      <c r="AV100" s="14" t="s">
        <v>123</v>
      </c>
      <c r="AW100" s="14" t="s">
        <v>34</v>
      </c>
      <c r="AX100" s="14" t="s">
        <v>72</v>
      </c>
      <c r="AY100" s="215" t="s">
        <v>114</v>
      </c>
    </row>
    <row r="101" spans="1:65" s="14" customFormat="1" ht="11.25">
      <c r="B101" s="205"/>
      <c r="C101" s="206"/>
      <c r="D101" s="196" t="s">
        <v>127</v>
      </c>
      <c r="E101" s="207" t="s">
        <v>19</v>
      </c>
      <c r="F101" s="208" t="s">
        <v>326</v>
      </c>
      <c r="G101" s="206"/>
      <c r="H101" s="209">
        <v>182.68799999999999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127</v>
      </c>
      <c r="AU101" s="215" t="s">
        <v>123</v>
      </c>
      <c r="AV101" s="14" t="s">
        <v>123</v>
      </c>
      <c r="AW101" s="14" t="s">
        <v>34</v>
      </c>
      <c r="AX101" s="14" t="s">
        <v>72</v>
      </c>
      <c r="AY101" s="215" t="s">
        <v>114</v>
      </c>
    </row>
    <row r="102" spans="1:65" s="14" customFormat="1" ht="11.25">
      <c r="B102" s="205"/>
      <c r="C102" s="206"/>
      <c r="D102" s="196" t="s">
        <v>127</v>
      </c>
      <c r="E102" s="207" t="s">
        <v>19</v>
      </c>
      <c r="F102" s="208" t="s">
        <v>221</v>
      </c>
      <c r="G102" s="206"/>
      <c r="H102" s="209">
        <v>8.2249999999999996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127</v>
      </c>
      <c r="AU102" s="215" t="s">
        <v>123</v>
      </c>
      <c r="AV102" s="14" t="s">
        <v>123</v>
      </c>
      <c r="AW102" s="14" t="s">
        <v>34</v>
      </c>
      <c r="AX102" s="14" t="s">
        <v>72</v>
      </c>
      <c r="AY102" s="215" t="s">
        <v>114</v>
      </c>
    </row>
    <row r="103" spans="1:65" s="14" customFormat="1" ht="11.25">
      <c r="B103" s="205"/>
      <c r="C103" s="206"/>
      <c r="D103" s="196" t="s">
        <v>127</v>
      </c>
      <c r="E103" s="207" t="s">
        <v>19</v>
      </c>
      <c r="F103" s="208" t="s">
        <v>222</v>
      </c>
      <c r="G103" s="206"/>
      <c r="H103" s="209">
        <v>16.783000000000001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127</v>
      </c>
      <c r="AU103" s="215" t="s">
        <v>123</v>
      </c>
      <c r="AV103" s="14" t="s">
        <v>123</v>
      </c>
      <c r="AW103" s="14" t="s">
        <v>34</v>
      </c>
      <c r="AX103" s="14" t="s">
        <v>72</v>
      </c>
      <c r="AY103" s="215" t="s">
        <v>114</v>
      </c>
    </row>
    <row r="104" spans="1:65" s="14" customFormat="1" ht="11.25">
      <c r="B104" s="205"/>
      <c r="C104" s="206"/>
      <c r="D104" s="196" t="s">
        <v>127</v>
      </c>
      <c r="E104" s="207" t="s">
        <v>19</v>
      </c>
      <c r="F104" s="208" t="s">
        <v>223</v>
      </c>
      <c r="G104" s="206"/>
      <c r="H104" s="209">
        <v>42.601999999999997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127</v>
      </c>
      <c r="AU104" s="215" t="s">
        <v>123</v>
      </c>
      <c r="AV104" s="14" t="s">
        <v>123</v>
      </c>
      <c r="AW104" s="14" t="s">
        <v>34</v>
      </c>
      <c r="AX104" s="14" t="s">
        <v>72</v>
      </c>
      <c r="AY104" s="215" t="s">
        <v>114</v>
      </c>
    </row>
    <row r="105" spans="1:65" s="15" customFormat="1" ht="11.25">
      <c r="B105" s="216"/>
      <c r="C105" s="217"/>
      <c r="D105" s="196" t="s">
        <v>127</v>
      </c>
      <c r="E105" s="218" t="s">
        <v>19</v>
      </c>
      <c r="F105" s="219" t="s">
        <v>133</v>
      </c>
      <c r="G105" s="217"/>
      <c r="H105" s="220">
        <v>554.42600000000004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127</v>
      </c>
      <c r="AU105" s="226" t="s">
        <v>123</v>
      </c>
      <c r="AV105" s="15" t="s">
        <v>122</v>
      </c>
      <c r="AW105" s="15" t="s">
        <v>34</v>
      </c>
      <c r="AX105" s="15" t="s">
        <v>80</v>
      </c>
      <c r="AY105" s="226" t="s">
        <v>114</v>
      </c>
    </row>
    <row r="106" spans="1:65" s="2" customFormat="1" ht="24.2" customHeight="1">
      <c r="A106" s="37"/>
      <c r="B106" s="38"/>
      <c r="C106" s="176" t="s">
        <v>123</v>
      </c>
      <c r="D106" s="176" t="s">
        <v>117</v>
      </c>
      <c r="E106" s="177" t="s">
        <v>327</v>
      </c>
      <c r="F106" s="178" t="s">
        <v>328</v>
      </c>
      <c r="G106" s="179" t="s">
        <v>120</v>
      </c>
      <c r="H106" s="180">
        <v>554.42600000000004</v>
      </c>
      <c r="I106" s="181"/>
      <c r="J106" s="182">
        <f>ROUND(I106*H106,2)</f>
        <v>0</v>
      </c>
      <c r="K106" s="178" t="s">
        <v>121</v>
      </c>
      <c r="L106" s="42"/>
      <c r="M106" s="183" t="s">
        <v>19</v>
      </c>
      <c r="N106" s="184" t="s">
        <v>44</v>
      </c>
      <c r="O106" s="67"/>
      <c r="P106" s="185">
        <f>O106*H106</f>
        <v>0</v>
      </c>
      <c r="Q106" s="185">
        <v>2.7000000000000001E-3</v>
      </c>
      <c r="R106" s="185">
        <f>Q106*H106</f>
        <v>1.4969502000000001</v>
      </c>
      <c r="S106" s="185">
        <v>0</v>
      </c>
      <c r="T106" s="18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122</v>
      </c>
      <c r="AT106" s="187" t="s">
        <v>117</v>
      </c>
      <c r="AU106" s="187" t="s">
        <v>123</v>
      </c>
      <c r="AY106" s="20" t="s">
        <v>114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123</v>
      </c>
      <c r="BK106" s="188">
        <f>ROUND(I106*H106,2)</f>
        <v>0</v>
      </c>
      <c r="BL106" s="20" t="s">
        <v>122</v>
      </c>
      <c r="BM106" s="187" t="s">
        <v>329</v>
      </c>
    </row>
    <row r="107" spans="1:65" s="2" customFormat="1" ht="11.25">
      <c r="A107" s="37"/>
      <c r="B107" s="38"/>
      <c r="C107" s="39"/>
      <c r="D107" s="189" t="s">
        <v>125</v>
      </c>
      <c r="E107" s="39"/>
      <c r="F107" s="190" t="s">
        <v>330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125</v>
      </c>
      <c r="AU107" s="20" t="s">
        <v>123</v>
      </c>
    </row>
    <row r="108" spans="1:65" s="13" customFormat="1" ht="11.25">
      <c r="B108" s="194"/>
      <c r="C108" s="195"/>
      <c r="D108" s="196" t="s">
        <v>127</v>
      </c>
      <c r="E108" s="197" t="s">
        <v>19</v>
      </c>
      <c r="F108" s="198" t="s">
        <v>217</v>
      </c>
      <c r="G108" s="195"/>
      <c r="H108" s="197" t="s">
        <v>19</v>
      </c>
      <c r="I108" s="199"/>
      <c r="J108" s="195"/>
      <c r="K108" s="195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127</v>
      </c>
      <c r="AU108" s="204" t="s">
        <v>123</v>
      </c>
      <c r="AV108" s="13" t="s">
        <v>80</v>
      </c>
      <c r="AW108" s="13" t="s">
        <v>34</v>
      </c>
      <c r="AX108" s="13" t="s">
        <v>72</v>
      </c>
      <c r="AY108" s="204" t="s">
        <v>114</v>
      </c>
    </row>
    <row r="109" spans="1:65" s="13" customFormat="1" ht="11.25">
      <c r="B109" s="194"/>
      <c r="C109" s="195"/>
      <c r="D109" s="196" t="s">
        <v>127</v>
      </c>
      <c r="E109" s="197" t="s">
        <v>19</v>
      </c>
      <c r="F109" s="198" t="s">
        <v>218</v>
      </c>
      <c r="G109" s="195"/>
      <c r="H109" s="197" t="s">
        <v>19</v>
      </c>
      <c r="I109" s="199"/>
      <c r="J109" s="195"/>
      <c r="K109" s="195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127</v>
      </c>
      <c r="AU109" s="204" t="s">
        <v>123</v>
      </c>
      <c r="AV109" s="13" t="s">
        <v>80</v>
      </c>
      <c r="AW109" s="13" t="s">
        <v>34</v>
      </c>
      <c r="AX109" s="13" t="s">
        <v>72</v>
      </c>
      <c r="AY109" s="204" t="s">
        <v>114</v>
      </c>
    </row>
    <row r="110" spans="1:65" s="14" customFormat="1" ht="11.25">
      <c r="B110" s="205"/>
      <c r="C110" s="206"/>
      <c r="D110" s="196" t="s">
        <v>127</v>
      </c>
      <c r="E110" s="207" t="s">
        <v>19</v>
      </c>
      <c r="F110" s="208" t="s">
        <v>323</v>
      </c>
      <c r="G110" s="206"/>
      <c r="H110" s="209">
        <v>60.72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127</v>
      </c>
      <c r="AU110" s="215" t="s">
        <v>123</v>
      </c>
      <c r="AV110" s="14" t="s">
        <v>123</v>
      </c>
      <c r="AW110" s="14" t="s">
        <v>34</v>
      </c>
      <c r="AX110" s="14" t="s">
        <v>72</v>
      </c>
      <c r="AY110" s="215" t="s">
        <v>114</v>
      </c>
    </row>
    <row r="111" spans="1:65" s="14" customFormat="1" ht="11.25">
      <c r="B111" s="205"/>
      <c r="C111" s="206"/>
      <c r="D111" s="196" t="s">
        <v>127</v>
      </c>
      <c r="E111" s="207" t="s">
        <v>19</v>
      </c>
      <c r="F111" s="208" t="s">
        <v>324</v>
      </c>
      <c r="G111" s="206"/>
      <c r="H111" s="209">
        <v>121.44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127</v>
      </c>
      <c r="AU111" s="215" t="s">
        <v>123</v>
      </c>
      <c r="AV111" s="14" t="s">
        <v>123</v>
      </c>
      <c r="AW111" s="14" t="s">
        <v>34</v>
      </c>
      <c r="AX111" s="14" t="s">
        <v>72</v>
      </c>
      <c r="AY111" s="215" t="s">
        <v>114</v>
      </c>
    </row>
    <row r="112" spans="1:65" s="14" customFormat="1" ht="11.25">
      <c r="B112" s="205"/>
      <c r="C112" s="206"/>
      <c r="D112" s="196" t="s">
        <v>127</v>
      </c>
      <c r="E112" s="207" t="s">
        <v>19</v>
      </c>
      <c r="F112" s="208" t="s">
        <v>325</v>
      </c>
      <c r="G112" s="206"/>
      <c r="H112" s="209">
        <v>121.968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127</v>
      </c>
      <c r="AU112" s="215" t="s">
        <v>123</v>
      </c>
      <c r="AV112" s="14" t="s">
        <v>123</v>
      </c>
      <c r="AW112" s="14" t="s">
        <v>34</v>
      </c>
      <c r="AX112" s="14" t="s">
        <v>72</v>
      </c>
      <c r="AY112" s="215" t="s">
        <v>114</v>
      </c>
    </row>
    <row r="113" spans="1:65" s="14" customFormat="1" ht="11.25">
      <c r="B113" s="205"/>
      <c r="C113" s="206"/>
      <c r="D113" s="196" t="s">
        <v>127</v>
      </c>
      <c r="E113" s="207" t="s">
        <v>19</v>
      </c>
      <c r="F113" s="208" t="s">
        <v>326</v>
      </c>
      <c r="G113" s="206"/>
      <c r="H113" s="209">
        <v>182.68799999999999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127</v>
      </c>
      <c r="AU113" s="215" t="s">
        <v>123</v>
      </c>
      <c r="AV113" s="14" t="s">
        <v>123</v>
      </c>
      <c r="AW113" s="14" t="s">
        <v>34</v>
      </c>
      <c r="AX113" s="14" t="s">
        <v>72</v>
      </c>
      <c r="AY113" s="215" t="s">
        <v>114</v>
      </c>
    </row>
    <row r="114" spans="1:65" s="14" customFormat="1" ht="11.25">
      <c r="B114" s="205"/>
      <c r="C114" s="206"/>
      <c r="D114" s="196" t="s">
        <v>127</v>
      </c>
      <c r="E114" s="207" t="s">
        <v>19</v>
      </c>
      <c r="F114" s="208" t="s">
        <v>221</v>
      </c>
      <c r="G114" s="206"/>
      <c r="H114" s="209">
        <v>8.2249999999999996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127</v>
      </c>
      <c r="AU114" s="215" t="s">
        <v>123</v>
      </c>
      <c r="AV114" s="14" t="s">
        <v>123</v>
      </c>
      <c r="AW114" s="14" t="s">
        <v>34</v>
      </c>
      <c r="AX114" s="14" t="s">
        <v>72</v>
      </c>
      <c r="AY114" s="215" t="s">
        <v>114</v>
      </c>
    </row>
    <row r="115" spans="1:65" s="14" customFormat="1" ht="11.25">
      <c r="B115" s="205"/>
      <c r="C115" s="206"/>
      <c r="D115" s="196" t="s">
        <v>127</v>
      </c>
      <c r="E115" s="207" t="s">
        <v>19</v>
      </c>
      <c r="F115" s="208" t="s">
        <v>222</v>
      </c>
      <c r="G115" s="206"/>
      <c r="H115" s="209">
        <v>16.783000000000001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127</v>
      </c>
      <c r="AU115" s="215" t="s">
        <v>123</v>
      </c>
      <c r="AV115" s="14" t="s">
        <v>123</v>
      </c>
      <c r="AW115" s="14" t="s">
        <v>34</v>
      </c>
      <c r="AX115" s="14" t="s">
        <v>72</v>
      </c>
      <c r="AY115" s="215" t="s">
        <v>114</v>
      </c>
    </row>
    <row r="116" spans="1:65" s="14" customFormat="1" ht="11.25">
      <c r="B116" s="205"/>
      <c r="C116" s="206"/>
      <c r="D116" s="196" t="s">
        <v>127</v>
      </c>
      <c r="E116" s="207" t="s">
        <v>19</v>
      </c>
      <c r="F116" s="208" t="s">
        <v>223</v>
      </c>
      <c r="G116" s="206"/>
      <c r="H116" s="209">
        <v>42.601999999999997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127</v>
      </c>
      <c r="AU116" s="215" t="s">
        <v>123</v>
      </c>
      <c r="AV116" s="14" t="s">
        <v>123</v>
      </c>
      <c r="AW116" s="14" t="s">
        <v>34</v>
      </c>
      <c r="AX116" s="14" t="s">
        <v>72</v>
      </c>
      <c r="AY116" s="215" t="s">
        <v>114</v>
      </c>
    </row>
    <row r="117" spans="1:65" s="15" customFormat="1" ht="11.25">
      <c r="B117" s="216"/>
      <c r="C117" s="217"/>
      <c r="D117" s="196" t="s">
        <v>127</v>
      </c>
      <c r="E117" s="218" t="s">
        <v>19</v>
      </c>
      <c r="F117" s="219" t="s">
        <v>133</v>
      </c>
      <c r="G117" s="217"/>
      <c r="H117" s="220">
        <v>554.42600000000004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127</v>
      </c>
      <c r="AU117" s="226" t="s">
        <v>123</v>
      </c>
      <c r="AV117" s="15" t="s">
        <v>122</v>
      </c>
      <c r="AW117" s="15" t="s">
        <v>34</v>
      </c>
      <c r="AX117" s="15" t="s">
        <v>80</v>
      </c>
      <c r="AY117" s="226" t="s">
        <v>114</v>
      </c>
    </row>
    <row r="118" spans="1:65" s="2" customFormat="1" ht="24.2" customHeight="1">
      <c r="A118" s="37"/>
      <c r="B118" s="38"/>
      <c r="C118" s="176" t="s">
        <v>139</v>
      </c>
      <c r="D118" s="176" t="s">
        <v>117</v>
      </c>
      <c r="E118" s="177" t="s">
        <v>331</v>
      </c>
      <c r="F118" s="178" t="s">
        <v>332</v>
      </c>
      <c r="G118" s="179" t="s">
        <v>120</v>
      </c>
      <c r="H118" s="180">
        <v>230.4</v>
      </c>
      <c r="I118" s="181"/>
      <c r="J118" s="182">
        <f>ROUND(I118*H118,2)</f>
        <v>0</v>
      </c>
      <c r="K118" s="178" t="s">
        <v>121</v>
      </c>
      <c r="L118" s="42"/>
      <c r="M118" s="183" t="s">
        <v>19</v>
      </c>
      <c r="N118" s="184" t="s">
        <v>44</v>
      </c>
      <c r="O118" s="67"/>
      <c r="P118" s="185">
        <f>O118*H118</f>
        <v>0</v>
      </c>
      <c r="Q118" s="185">
        <v>2.0000000000000002E-5</v>
      </c>
      <c r="R118" s="185">
        <f>Q118*H118</f>
        <v>4.6080000000000001E-3</v>
      </c>
      <c r="S118" s="185">
        <v>1.0000000000000001E-5</v>
      </c>
      <c r="T118" s="186">
        <f>S118*H118</f>
        <v>2.3040000000000001E-3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122</v>
      </c>
      <c r="AT118" s="187" t="s">
        <v>117</v>
      </c>
      <c r="AU118" s="187" t="s">
        <v>123</v>
      </c>
      <c r="AY118" s="20" t="s">
        <v>114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123</v>
      </c>
      <c r="BK118" s="188">
        <f>ROUND(I118*H118,2)</f>
        <v>0</v>
      </c>
      <c r="BL118" s="20" t="s">
        <v>122</v>
      </c>
      <c r="BM118" s="187" t="s">
        <v>333</v>
      </c>
    </row>
    <row r="119" spans="1:65" s="2" customFormat="1" ht="11.25">
      <c r="A119" s="37"/>
      <c r="B119" s="38"/>
      <c r="C119" s="39"/>
      <c r="D119" s="189" t="s">
        <v>125</v>
      </c>
      <c r="E119" s="39"/>
      <c r="F119" s="190" t="s">
        <v>334</v>
      </c>
      <c r="G119" s="39"/>
      <c r="H119" s="39"/>
      <c r="I119" s="191"/>
      <c r="J119" s="39"/>
      <c r="K119" s="39"/>
      <c r="L119" s="42"/>
      <c r="M119" s="192"/>
      <c r="N119" s="193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125</v>
      </c>
      <c r="AU119" s="20" t="s">
        <v>123</v>
      </c>
    </row>
    <row r="120" spans="1:65" s="13" customFormat="1" ht="11.25">
      <c r="B120" s="194"/>
      <c r="C120" s="195"/>
      <c r="D120" s="196" t="s">
        <v>127</v>
      </c>
      <c r="E120" s="197" t="s">
        <v>19</v>
      </c>
      <c r="F120" s="198" t="s">
        <v>335</v>
      </c>
      <c r="G120" s="195"/>
      <c r="H120" s="197" t="s">
        <v>19</v>
      </c>
      <c r="I120" s="199"/>
      <c r="J120" s="195"/>
      <c r="K120" s="195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127</v>
      </c>
      <c r="AU120" s="204" t="s">
        <v>123</v>
      </c>
      <c r="AV120" s="13" t="s">
        <v>80</v>
      </c>
      <c r="AW120" s="13" t="s">
        <v>34</v>
      </c>
      <c r="AX120" s="13" t="s">
        <v>72</v>
      </c>
      <c r="AY120" s="204" t="s">
        <v>114</v>
      </c>
    </row>
    <row r="121" spans="1:65" s="14" customFormat="1" ht="11.25">
      <c r="B121" s="205"/>
      <c r="C121" s="206"/>
      <c r="D121" s="196" t="s">
        <v>127</v>
      </c>
      <c r="E121" s="207" t="s">
        <v>19</v>
      </c>
      <c r="F121" s="208" t="s">
        <v>336</v>
      </c>
      <c r="G121" s="206"/>
      <c r="H121" s="209">
        <v>230.4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127</v>
      </c>
      <c r="AU121" s="215" t="s">
        <v>123</v>
      </c>
      <c r="AV121" s="14" t="s">
        <v>123</v>
      </c>
      <c r="AW121" s="14" t="s">
        <v>34</v>
      </c>
      <c r="AX121" s="14" t="s">
        <v>72</v>
      </c>
      <c r="AY121" s="215" t="s">
        <v>114</v>
      </c>
    </row>
    <row r="122" spans="1:65" s="15" customFormat="1" ht="11.25">
      <c r="B122" s="216"/>
      <c r="C122" s="217"/>
      <c r="D122" s="196" t="s">
        <v>127</v>
      </c>
      <c r="E122" s="218" t="s">
        <v>19</v>
      </c>
      <c r="F122" s="219" t="s">
        <v>133</v>
      </c>
      <c r="G122" s="217"/>
      <c r="H122" s="220">
        <v>230.4</v>
      </c>
      <c r="I122" s="221"/>
      <c r="J122" s="217"/>
      <c r="K122" s="217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127</v>
      </c>
      <c r="AU122" s="226" t="s">
        <v>123</v>
      </c>
      <c r="AV122" s="15" t="s">
        <v>122</v>
      </c>
      <c r="AW122" s="15" t="s">
        <v>34</v>
      </c>
      <c r="AX122" s="15" t="s">
        <v>80</v>
      </c>
      <c r="AY122" s="226" t="s">
        <v>114</v>
      </c>
    </row>
    <row r="123" spans="1:65" s="2" customFormat="1" ht="21.75" customHeight="1">
      <c r="A123" s="37"/>
      <c r="B123" s="38"/>
      <c r="C123" s="176" t="s">
        <v>122</v>
      </c>
      <c r="D123" s="176" t="s">
        <v>117</v>
      </c>
      <c r="E123" s="177" t="s">
        <v>337</v>
      </c>
      <c r="F123" s="178" t="s">
        <v>338</v>
      </c>
      <c r="G123" s="179" t="s">
        <v>170</v>
      </c>
      <c r="H123" s="180">
        <v>26.553999999999998</v>
      </c>
      <c r="I123" s="181"/>
      <c r="J123" s="182">
        <f>ROUND(I123*H123,2)</f>
        <v>0</v>
      </c>
      <c r="K123" s="178" t="s">
        <v>121</v>
      </c>
      <c r="L123" s="42"/>
      <c r="M123" s="183" t="s">
        <v>19</v>
      </c>
      <c r="N123" s="184" t="s">
        <v>44</v>
      </c>
      <c r="O123" s="67"/>
      <c r="P123" s="185">
        <f>O123*H123</f>
        <v>0</v>
      </c>
      <c r="Q123" s="185">
        <v>2.5018699999999998</v>
      </c>
      <c r="R123" s="185">
        <f>Q123*H123</f>
        <v>66.434655979999988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122</v>
      </c>
      <c r="AT123" s="187" t="s">
        <v>117</v>
      </c>
      <c r="AU123" s="187" t="s">
        <v>123</v>
      </c>
      <c r="AY123" s="20" t="s">
        <v>114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123</v>
      </c>
      <c r="BK123" s="188">
        <f>ROUND(I123*H123,2)</f>
        <v>0</v>
      </c>
      <c r="BL123" s="20" t="s">
        <v>122</v>
      </c>
      <c r="BM123" s="187" t="s">
        <v>339</v>
      </c>
    </row>
    <row r="124" spans="1:65" s="2" customFormat="1" ht="11.25">
      <c r="A124" s="37"/>
      <c r="B124" s="38"/>
      <c r="C124" s="39"/>
      <c r="D124" s="189" t="s">
        <v>125</v>
      </c>
      <c r="E124" s="39"/>
      <c r="F124" s="190" t="s">
        <v>340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125</v>
      </c>
      <c r="AU124" s="20" t="s">
        <v>123</v>
      </c>
    </row>
    <row r="125" spans="1:65" s="13" customFormat="1" ht="11.25">
      <c r="B125" s="194"/>
      <c r="C125" s="195"/>
      <c r="D125" s="196" t="s">
        <v>127</v>
      </c>
      <c r="E125" s="197" t="s">
        <v>19</v>
      </c>
      <c r="F125" s="198" t="s">
        <v>217</v>
      </c>
      <c r="G125" s="195"/>
      <c r="H125" s="197" t="s">
        <v>19</v>
      </c>
      <c r="I125" s="199"/>
      <c r="J125" s="195"/>
      <c r="K125" s="195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127</v>
      </c>
      <c r="AU125" s="204" t="s">
        <v>123</v>
      </c>
      <c r="AV125" s="13" t="s">
        <v>80</v>
      </c>
      <c r="AW125" s="13" t="s">
        <v>34</v>
      </c>
      <c r="AX125" s="13" t="s">
        <v>72</v>
      </c>
      <c r="AY125" s="204" t="s">
        <v>114</v>
      </c>
    </row>
    <row r="126" spans="1:65" s="13" customFormat="1" ht="11.25">
      <c r="B126" s="194"/>
      <c r="C126" s="195"/>
      <c r="D126" s="196" t="s">
        <v>127</v>
      </c>
      <c r="E126" s="197" t="s">
        <v>19</v>
      </c>
      <c r="F126" s="198" t="s">
        <v>218</v>
      </c>
      <c r="G126" s="195"/>
      <c r="H126" s="197" t="s">
        <v>19</v>
      </c>
      <c r="I126" s="199"/>
      <c r="J126" s="195"/>
      <c r="K126" s="195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127</v>
      </c>
      <c r="AU126" s="204" t="s">
        <v>123</v>
      </c>
      <c r="AV126" s="13" t="s">
        <v>80</v>
      </c>
      <c r="AW126" s="13" t="s">
        <v>34</v>
      </c>
      <c r="AX126" s="13" t="s">
        <v>72</v>
      </c>
      <c r="AY126" s="204" t="s">
        <v>114</v>
      </c>
    </row>
    <row r="127" spans="1:65" s="14" customFormat="1" ht="11.25">
      <c r="B127" s="205"/>
      <c r="C127" s="206"/>
      <c r="D127" s="196" t="s">
        <v>127</v>
      </c>
      <c r="E127" s="207" t="s">
        <v>19</v>
      </c>
      <c r="F127" s="208" t="s">
        <v>341</v>
      </c>
      <c r="G127" s="206"/>
      <c r="H127" s="209">
        <v>3.3119999999999998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127</v>
      </c>
      <c r="AU127" s="215" t="s">
        <v>123</v>
      </c>
      <c r="AV127" s="14" t="s">
        <v>123</v>
      </c>
      <c r="AW127" s="14" t="s">
        <v>34</v>
      </c>
      <c r="AX127" s="14" t="s">
        <v>72</v>
      </c>
      <c r="AY127" s="215" t="s">
        <v>114</v>
      </c>
    </row>
    <row r="128" spans="1:65" s="14" customFormat="1" ht="11.25">
      <c r="B128" s="205"/>
      <c r="C128" s="206"/>
      <c r="D128" s="196" t="s">
        <v>127</v>
      </c>
      <c r="E128" s="207" t="s">
        <v>19</v>
      </c>
      <c r="F128" s="208" t="s">
        <v>342</v>
      </c>
      <c r="G128" s="206"/>
      <c r="H128" s="209">
        <v>6.6239999999999997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127</v>
      </c>
      <c r="AU128" s="215" t="s">
        <v>123</v>
      </c>
      <c r="AV128" s="14" t="s">
        <v>123</v>
      </c>
      <c r="AW128" s="14" t="s">
        <v>34</v>
      </c>
      <c r="AX128" s="14" t="s">
        <v>72</v>
      </c>
      <c r="AY128" s="215" t="s">
        <v>114</v>
      </c>
    </row>
    <row r="129" spans="1:65" s="14" customFormat="1" ht="11.25">
      <c r="B129" s="205"/>
      <c r="C129" s="206"/>
      <c r="D129" s="196" t="s">
        <v>127</v>
      </c>
      <c r="E129" s="207" t="s">
        <v>19</v>
      </c>
      <c r="F129" s="208" t="s">
        <v>343</v>
      </c>
      <c r="G129" s="206"/>
      <c r="H129" s="209">
        <v>6.6529999999999996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127</v>
      </c>
      <c r="AU129" s="215" t="s">
        <v>123</v>
      </c>
      <c r="AV129" s="14" t="s">
        <v>123</v>
      </c>
      <c r="AW129" s="14" t="s">
        <v>34</v>
      </c>
      <c r="AX129" s="14" t="s">
        <v>72</v>
      </c>
      <c r="AY129" s="215" t="s">
        <v>114</v>
      </c>
    </row>
    <row r="130" spans="1:65" s="14" customFormat="1" ht="11.25">
      <c r="B130" s="205"/>
      <c r="C130" s="206"/>
      <c r="D130" s="196" t="s">
        <v>127</v>
      </c>
      <c r="E130" s="207" t="s">
        <v>19</v>
      </c>
      <c r="F130" s="208" t="s">
        <v>344</v>
      </c>
      <c r="G130" s="206"/>
      <c r="H130" s="209">
        <v>9.9649999999999999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127</v>
      </c>
      <c r="AU130" s="215" t="s">
        <v>123</v>
      </c>
      <c r="AV130" s="14" t="s">
        <v>123</v>
      </c>
      <c r="AW130" s="14" t="s">
        <v>34</v>
      </c>
      <c r="AX130" s="14" t="s">
        <v>72</v>
      </c>
      <c r="AY130" s="215" t="s">
        <v>114</v>
      </c>
    </row>
    <row r="131" spans="1:65" s="15" customFormat="1" ht="11.25">
      <c r="B131" s="216"/>
      <c r="C131" s="217"/>
      <c r="D131" s="196" t="s">
        <v>127</v>
      </c>
      <c r="E131" s="218" t="s">
        <v>19</v>
      </c>
      <c r="F131" s="219" t="s">
        <v>133</v>
      </c>
      <c r="G131" s="217"/>
      <c r="H131" s="220">
        <v>26.553999999999998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127</v>
      </c>
      <c r="AU131" s="226" t="s">
        <v>123</v>
      </c>
      <c r="AV131" s="15" t="s">
        <v>122</v>
      </c>
      <c r="AW131" s="15" t="s">
        <v>34</v>
      </c>
      <c r="AX131" s="15" t="s">
        <v>80</v>
      </c>
      <c r="AY131" s="226" t="s">
        <v>114</v>
      </c>
    </row>
    <row r="132" spans="1:65" s="2" customFormat="1" ht="21.75" customHeight="1">
      <c r="A132" s="37"/>
      <c r="B132" s="38"/>
      <c r="C132" s="176" t="s">
        <v>149</v>
      </c>
      <c r="D132" s="176" t="s">
        <v>117</v>
      </c>
      <c r="E132" s="177" t="s">
        <v>345</v>
      </c>
      <c r="F132" s="178" t="s">
        <v>346</v>
      </c>
      <c r="G132" s="179" t="s">
        <v>170</v>
      </c>
      <c r="H132" s="180">
        <v>26.553999999999998</v>
      </c>
      <c r="I132" s="181"/>
      <c r="J132" s="182">
        <f>ROUND(I132*H132,2)</f>
        <v>0</v>
      </c>
      <c r="K132" s="178" t="s">
        <v>121</v>
      </c>
      <c r="L132" s="42"/>
      <c r="M132" s="183" t="s">
        <v>19</v>
      </c>
      <c r="N132" s="184" t="s">
        <v>44</v>
      </c>
      <c r="O132" s="67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122</v>
      </c>
      <c r="AT132" s="187" t="s">
        <v>117</v>
      </c>
      <c r="AU132" s="187" t="s">
        <v>123</v>
      </c>
      <c r="AY132" s="20" t="s">
        <v>114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123</v>
      </c>
      <c r="BK132" s="188">
        <f>ROUND(I132*H132,2)</f>
        <v>0</v>
      </c>
      <c r="BL132" s="20" t="s">
        <v>122</v>
      </c>
      <c r="BM132" s="187" t="s">
        <v>347</v>
      </c>
    </row>
    <row r="133" spans="1:65" s="2" customFormat="1" ht="11.25">
      <c r="A133" s="37"/>
      <c r="B133" s="38"/>
      <c r="C133" s="39"/>
      <c r="D133" s="189" t="s">
        <v>125</v>
      </c>
      <c r="E133" s="39"/>
      <c r="F133" s="190" t="s">
        <v>348</v>
      </c>
      <c r="G133" s="39"/>
      <c r="H133" s="39"/>
      <c r="I133" s="191"/>
      <c r="J133" s="39"/>
      <c r="K133" s="39"/>
      <c r="L133" s="42"/>
      <c r="M133" s="192"/>
      <c r="N133" s="193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125</v>
      </c>
      <c r="AU133" s="20" t="s">
        <v>123</v>
      </c>
    </row>
    <row r="134" spans="1:65" s="13" customFormat="1" ht="11.25">
      <c r="B134" s="194"/>
      <c r="C134" s="195"/>
      <c r="D134" s="196" t="s">
        <v>127</v>
      </c>
      <c r="E134" s="197" t="s">
        <v>19</v>
      </c>
      <c r="F134" s="198" t="s">
        <v>217</v>
      </c>
      <c r="G134" s="195"/>
      <c r="H134" s="197" t="s">
        <v>19</v>
      </c>
      <c r="I134" s="199"/>
      <c r="J134" s="195"/>
      <c r="K134" s="195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127</v>
      </c>
      <c r="AU134" s="204" t="s">
        <v>123</v>
      </c>
      <c r="AV134" s="13" t="s">
        <v>80</v>
      </c>
      <c r="AW134" s="13" t="s">
        <v>34</v>
      </c>
      <c r="AX134" s="13" t="s">
        <v>72</v>
      </c>
      <c r="AY134" s="204" t="s">
        <v>114</v>
      </c>
    </row>
    <row r="135" spans="1:65" s="13" customFormat="1" ht="11.25">
      <c r="B135" s="194"/>
      <c r="C135" s="195"/>
      <c r="D135" s="196" t="s">
        <v>127</v>
      </c>
      <c r="E135" s="197" t="s">
        <v>19</v>
      </c>
      <c r="F135" s="198" t="s">
        <v>218</v>
      </c>
      <c r="G135" s="195"/>
      <c r="H135" s="197" t="s">
        <v>19</v>
      </c>
      <c r="I135" s="199"/>
      <c r="J135" s="195"/>
      <c r="K135" s="195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127</v>
      </c>
      <c r="AU135" s="204" t="s">
        <v>123</v>
      </c>
      <c r="AV135" s="13" t="s">
        <v>80</v>
      </c>
      <c r="AW135" s="13" t="s">
        <v>34</v>
      </c>
      <c r="AX135" s="13" t="s">
        <v>72</v>
      </c>
      <c r="AY135" s="204" t="s">
        <v>114</v>
      </c>
    </row>
    <row r="136" spans="1:65" s="14" customFormat="1" ht="11.25">
      <c r="B136" s="205"/>
      <c r="C136" s="206"/>
      <c r="D136" s="196" t="s">
        <v>127</v>
      </c>
      <c r="E136" s="207" t="s">
        <v>19</v>
      </c>
      <c r="F136" s="208" t="s">
        <v>341</v>
      </c>
      <c r="G136" s="206"/>
      <c r="H136" s="209">
        <v>3.3119999999999998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127</v>
      </c>
      <c r="AU136" s="215" t="s">
        <v>123</v>
      </c>
      <c r="AV136" s="14" t="s">
        <v>123</v>
      </c>
      <c r="AW136" s="14" t="s">
        <v>34</v>
      </c>
      <c r="AX136" s="14" t="s">
        <v>72</v>
      </c>
      <c r="AY136" s="215" t="s">
        <v>114</v>
      </c>
    </row>
    <row r="137" spans="1:65" s="14" customFormat="1" ht="11.25">
      <c r="B137" s="205"/>
      <c r="C137" s="206"/>
      <c r="D137" s="196" t="s">
        <v>127</v>
      </c>
      <c r="E137" s="207" t="s">
        <v>19</v>
      </c>
      <c r="F137" s="208" t="s">
        <v>342</v>
      </c>
      <c r="G137" s="206"/>
      <c r="H137" s="209">
        <v>6.6239999999999997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127</v>
      </c>
      <c r="AU137" s="215" t="s">
        <v>123</v>
      </c>
      <c r="AV137" s="14" t="s">
        <v>123</v>
      </c>
      <c r="AW137" s="14" t="s">
        <v>34</v>
      </c>
      <c r="AX137" s="14" t="s">
        <v>72</v>
      </c>
      <c r="AY137" s="215" t="s">
        <v>114</v>
      </c>
    </row>
    <row r="138" spans="1:65" s="14" customFormat="1" ht="11.25">
      <c r="B138" s="205"/>
      <c r="C138" s="206"/>
      <c r="D138" s="196" t="s">
        <v>127</v>
      </c>
      <c r="E138" s="207" t="s">
        <v>19</v>
      </c>
      <c r="F138" s="208" t="s">
        <v>343</v>
      </c>
      <c r="G138" s="206"/>
      <c r="H138" s="209">
        <v>6.6529999999999996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127</v>
      </c>
      <c r="AU138" s="215" t="s">
        <v>123</v>
      </c>
      <c r="AV138" s="14" t="s">
        <v>123</v>
      </c>
      <c r="AW138" s="14" t="s">
        <v>34</v>
      </c>
      <c r="AX138" s="14" t="s">
        <v>72</v>
      </c>
      <c r="AY138" s="215" t="s">
        <v>114</v>
      </c>
    </row>
    <row r="139" spans="1:65" s="14" customFormat="1" ht="11.25">
      <c r="B139" s="205"/>
      <c r="C139" s="206"/>
      <c r="D139" s="196" t="s">
        <v>127</v>
      </c>
      <c r="E139" s="207" t="s">
        <v>19</v>
      </c>
      <c r="F139" s="208" t="s">
        <v>344</v>
      </c>
      <c r="G139" s="206"/>
      <c r="H139" s="209">
        <v>9.9649999999999999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127</v>
      </c>
      <c r="AU139" s="215" t="s">
        <v>123</v>
      </c>
      <c r="AV139" s="14" t="s">
        <v>123</v>
      </c>
      <c r="AW139" s="14" t="s">
        <v>34</v>
      </c>
      <c r="AX139" s="14" t="s">
        <v>72</v>
      </c>
      <c r="AY139" s="215" t="s">
        <v>114</v>
      </c>
    </row>
    <row r="140" spans="1:65" s="15" customFormat="1" ht="11.25">
      <c r="B140" s="216"/>
      <c r="C140" s="217"/>
      <c r="D140" s="196" t="s">
        <v>127</v>
      </c>
      <c r="E140" s="218" t="s">
        <v>19</v>
      </c>
      <c r="F140" s="219" t="s">
        <v>133</v>
      </c>
      <c r="G140" s="217"/>
      <c r="H140" s="220">
        <v>26.553999999999998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127</v>
      </c>
      <c r="AU140" s="226" t="s">
        <v>123</v>
      </c>
      <c r="AV140" s="15" t="s">
        <v>122</v>
      </c>
      <c r="AW140" s="15" t="s">
        <v>34</v>
      </c>
      <c r="AX140" s="15" t="s">
        <v>80</v>
      </c>
      <c r="AY140" s="226" t="s">
        <v>114</v>
      </c>
    </row>
    <row r="141" spans="1:65" s="12" customFormat="1" ht="22.9" customHeight="1">
      <c r="B141" s="160"/>
      <c r="C141" s="161"/>
      <c r="D141" s="162" t="s">
        <v>71</v>
      </c>
      <c r="E141" s="174" t="s">
        <v>115</v>
      </c>
      <c r="F141" s="174" t="s">
        <v>116</v>
      </c>
      <c r="G141" s="161"/>
      <c r="H141" s="161"/>
      <c r="I141" s="164"/>
      <c r="J141" s="175">
        <f>BK141</f>
        <v>0</v>
      </c>
      <c r="K141" s="161"/>
      <c r="L141" s="166"/>
      <c r="M141" s="167"/>
      <c r="N141" s="168"/>
      <c r="O141" s="168"/>
      <c r="P141" s="169">
        <f>SUM(P142:P355)</f>
        <v>0</v>
      </c>
      <c r="Q141" s="168"/>
      <c r="R141" s="169">
        <f>SUM(R142:R355)</f>
        <v>30.066521980000005</v>
      </c>
      <c r="S141" s="168"/>
      <c r="T141" s="170">
        <f>SUM(T142:T355)</f>
        <v>0</v>
      </c>
      <c r="AR141" s="171" t="s">
        <v>80</v>
      </c>
      <c r="AT141" s="172" t="s">
        <v>71</v>
      </c>
      <c r="AU141" s="172" t="s">
        <v>80</v>
      </c>
      <c r="AY141" s="171" t="s">
        <v>114</v>
      </c>
      <c r="BK141" s="173">
        <f>SUM(BK142:BK355)</f>
        <v>0</v>
      </c>
    </row>
    <row r="142" spans="1:65" s="2" customFormat="1" ht="24.2" customHeight="1">
      <c r="A142" s="37"/>
      <c r="B142" s="38"/>
      <c r="C142" s="176" t="s">
        <v>154</v>
      </c>
      <c r="D142" s="176" t="s">
        <v>117</v>
      </c>
      <c r="E142" s="177" t="s">
        <v>134</v>
      </c>
      <c r="F142" s="178" t="s">
        <v>135</v>
      </c>
      <c r="G142" s="179" t="s">
        <v>120</v>
      </c>
      <c r="H142" s="180">
        <v>71994.600000000006</v>
      </c>
      <c r="I142" s="181"/>
      <c r="J142" s="182">
        <f>ROUND(I142*H142,2)</f>
        <v>0</v>
      </c>
      <c r="K142" s="178" t="s">
        <v>121</v>
      </c>
      <c r="L142" s="42"/>
      <c r="M142" s="183" t="s">
        <v>19</v>
      </c>
      <c r="N142" s="184" t="s">
        <v>44</v>
      </c>
      <c r="O142" s="67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122</v>
      </c>
      <c r="AT142" s="187" t="s">
        <v>117</v>
      </c>
      <c r="AU142" s="187" t="s">
        <v>123</v>
      </c>
      <c r="AY142" s="20" t="s">
        <v>114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123</v>
      </c>
      <c r="BK142" s="188">
        <f>ROUND(I142*H142,2)</f>
        <v>0</v>
      </c>
      <c r="BL142" s="20" t="s">
        <v>122</v>
      </c>
      <c r="BM142" s="187" t="s">
        <v>349</v>
      </c>
    </row>
    <row r="143" spans="1:65" s="2" customFormat="1" ht="11.25">
      <c r="A143" s="37"/>
      <c r="B143" s="38"/>
      <c r="C143" s="39"/>
      <c r="D143" s="189" t="s">
        <v>125</v>
      </c>
      <c r="E143" s="39"/>
      <c r="F143" s="190" t="s">
        <v>137</v>
      </c>
      <c r="G143" s="39"/>
      <c r="H143" s="39"/>
      <c r="I143" s="191"/>
      <c r="J143" s="39"/>
      <c r="K143" s="39"/>
      <c r="L143" s="42"/>
      <c r="M143" s="192"/>
      <c r="N143" s="193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125</v>
      </c>
      <c r="AU143" s="20" t="s">
        <v>123</v>
      </c>
    </row>
    <row r="144" spans="1:65" s="14" customFormat="1" ht="11.25">
      <c r="B144" s="205"/>
      <c r="C144" s="206"/>
      <c r="D144" s="196" t="s">
        <v>127</v>
      </c>
      <c r="E144" s="207" t="s">
        <v>19</v>
      </c>
      <c r="F144" s="208" t="s">
        <v>138</v>
      </c>
      <c r="G144" s="206"/>
      <c r="H144" s="209">
        <v>71994.600000000006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127</v>
      </c>
      <c r="AU144" s="215" t="s">
        <v>123</v>
      </c>
      <c r="AV144" s="14" t="s">
        <v>123</v>
      </c>
      <c r="AW144" s="14" t="s">
        <v>34</v>
      </c>
      <c r="AX144" s="14" t="s">
        <v>72</v>
      </c>
      <c r="AY144" s="215" t="s">
        <v>114</v>
      </c>
    </row>
    <row r="145" spans="1:65" s="15" customFormat="1" ht="11.25">
      <c r="B145" s="216"/>
      <c r="C145" s="217"/>
      <c r="D145" s="196" t="s">
        <v>127</v>
      </c>
      <c r="E145" s="218" t="s">
        <v>19</v>
      </c>
      <c r="F145" s="219" t="s">
        <v>133</v>
      </c>
      <c r="G145" s="217"/>
      <c r="H145" s="220">
        <v>71994.600000000006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127</v>
      </c>
      <c r="AU145" s="226" t="s">
        <v>123</v>
      </c>
      <c r="AV145" s="15" t="s">
        <v>122</v>
      </c>
      <c r="AW145" s="15" t="s">
        <v>34</v>
      </c>
      <c r="AX145" s="15" t="s">
        <v>80</v>
      </c>
      <c r="AY145" s="226" t="s">
        <v>114</v>
      </c>
    </row>
    <row r="146" spans="1:65" s="2" customFormat="1" ht="37.9" customHeight="1">
      <c r="A146" s="37"/>
      <c r="B146" s="38"/>
      <c r="C146" s="176" t="s">
        <v>161</v>
      </c>
      <c r="D146" s="176" t="s">
        <v>117</v>
      </c>
      <c r="E146" s="177" t="s">
        <v>140</v>
      </c>
      <c r="F146" s="178" t="s">
        <v>141</v>
      </c>
      <c r="G146" s="179" t="s">
        <v>142</v>
      </c>
      <c r="H146" s="180">
        <v>1</v>
      </c>
      <c r="I146" s="181"/>
      <c r="J146" s="182">
        <f>ROUND(I146*H146,2)</f>
        <v>0</v>
      </c>
      <c r="K146" s="178" t="s">
        <v>121</v>
      </c>
      <c r="L146" s="42"/>
      <c r="M146" s="183" t="s">
        <v>19</v>
      </c>
      <c r="N146" s="184" t="s">
        <v>44</v>
      </c>
      <c r="O146" s="67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122</v>
      </c>
      <c r="AT146" s="187" t="s">
        <v>117</v>
      </c>
      <c r="AU146" s="187" t="s">
        <v>123</v>
      </c>
      <c r="AY146" s="20" t="s">
        <v>114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123</v>
      </c>
      <c r="BK146" s="188">
        <f>ROUND(I146*H146,2)</f>
        <v>0</v>
      </c>
      <c r="BL146" s="20" t="s">
        <v>122</v>
      </c>
      <c r="BM146" s="187" t="s">
        <v>350</v>
      </c>
    </row>
    <row r="147" spans="1:65" s="2" customFormat="1" ht="11.25">
      <c r="A147" s="37"/>
      <c r="B147" s="38"/>
      <c r="C147" s="39"/>
      <c r="D147" s="189" t="s">
        <v>125</v>
      </c>
      <c r="E147" s="39"/>
      <c r="F147" s="190" t="s">
        <v>144</v>
      </c>
      <c r="G147" s="39"/>
      <c r="H147" s="39"/>
      <c r="I147" s="191"/>
      <c r="J147" s="39"/>
      <c r="K147" s="39"/>
      <c r="L147" s="42"/>
      <c r="M147" s="192"/>
      <c r="N147" s="193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125</v>
      </c>
      <c r="AU147" s="20" t="s">
        <v>123</v>
      </c>
    </row>
    <row r="148" spans="1:65" s="14" customFormat="1" ht="11.25">
      <c r="B148" s="205"/>
      <c r="C148" s="206"/>
      <c r="D148" s="196" t="s">
        <v>127</v>
      </c>
      <c r="E148" s="207" t="s">
        <v>19</v>
      </c>
      <c r="F148" s="208" t="s">
        <v>80</v>
      </c>
      <c r="G148" s="206"/>
      <c r="H148" s="209">
        <v>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127</v>
      </c>
      <c r="AU148" s="215" t="s">
        <v>123</v>
      </c>
      <c r="AV148" s="14" t="s">
        <v>123</v>
      </c>
      <c r="AW148" s="14" t="s">
        <v>34</v>
      </c>
      <c r="AX148" s="14" t="s">
        <v>72</v>
      </c>
      <c r="AY148" s="215" t="s">
        <v>114</v>
      </c>
    </row>
    <row r="149" spans="1:65" s="15" customFormat="1" ht="11.25">
      <c r="B149" s="216"/>
      <c r="C149" s="217"/>
      <c r="D149" s="196" t="s">
        <v>127</v>
      </c>
      <c r="E149" s="218" t="s">
        <v>19</v>
      </c>
      <c r="F149" s="219" t="s">
        <v>133</v>
      </c>
      <c r="G149" s="217"/>
      <c r="H149" s="220">
        <v>1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127</v>
      </c>
      <c r="AU149" s="226" t="s">
        <v>123</v>
      </c>
      <c r="AV149" s="15" t="s">
        <v>122</v>
      </c>
      <c r="AW149" s="15" t="s">
        <v>34</v>
      </c>
      <c r="AX149" s="15" t="s">
        <v>80</v>
      </c>
      <c r="AY149" s="226" t="s">
        <v>114</v>
      </c>
    </row>
    <row r="150" spans="1:65" s="2" customFormat="1" ht="24.2" customHeight="1">
      <c r="A150" s="37"/>
      <c r="B150" s="38"/>
      <c r="C150" s="176" t="s">
        <v>167</v>
      </c>
      <c r="D150" s="176" t="s">
        <v>117</v>
      </c>
      <c r="E150" s="177" t="s">
        <v>351</v>
      </c>
      <c r="F150" s="178" t="s">
        <v>352</v>
      </c>
      <c r="G150" s="179" t="s">
        <v>120</v>
      </c>
      <c r="H150" s="180">
        <v>1599.88</v>
      </c>
      <c r="I150" s="181"/>
      <c r="J150" s="182">
        <f>ROUND(I150*H150,2)</f>
        <v>0</v>
      </c>
      <c r="K150" s="178" t="s">
        <v>121</v>
      </c>
      <c r="L150" s="42"/>
      <c r="M150" s="183" t="s">
        <v>19</v>
      </c>
      <c r="N150" s="184" t="s">
        <v>44</v>
      </c>
      <c r="O150" s="67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122</v>
      </c>
      <c r="AT150" s="187" t="s">
        <v>117</v>
      </c>
      <c r="AU150" s="187" t="s">
        <v>123</v>
      </c>
      <c r="AY150" s="20" t="s">
        <v>114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123</v>
      </c>
      <c r="BK150" s="188">
        <f>ROUND(I150*H150,2)</f>
        <v>0</v>
      </c>
      <c r="BL150" s="20" t="s">
        <v>122</v>
      </c>
      <c r="BM150" s="187" t="s">
        <v>353</v>
      </c>
    </row>
    <row r="151" spans="1:65" s="2" customFormat="1" ht="11.25">
      <c r="A151" s="37"/>
      <c r="B151" s="38"/>
      <c r="C151" s="39"/>
      <c r="D151" s="189" t="s">
        <v>125</v>
      </c>
      <c r="E151" s="39"/>
      <c r="F151" s="190" t="s">
        <v>354</v>
      </c>
      <c r="G151" s="39"/>
      <c r="H151" s="39"/>
      <c r="I151" s="191"/>
      <c r="J151" s="39"/>
      <c r="K151" s="39"/>
      <c r="L151" s="42"/>
      <c r="M151" s="192"/>
      <c r="N151" s="193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125</v>
      </c>
      <c r="AU151" s="20" t="s">
        <v>123</v>
      </c>
    </row>
    <row r="152" spans="1:65" s="13" customFormat="1" ht="11.25">
      <c r="B152" s="194"/>
      <c r="C152" s="195"/>
      <c r="D152" s="196" t="s">
        <v>127</v>
      </c>
      <c r="E152" s="197" t="s">
        <v>19</v>
      </c>
      <c r="F152" s="198" t="s">
        <v>128</v>
      </c>
      <c r="G152" s="195"/>
      <c r="H152" s="197" t="s">
        <v>19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127</v>
      </c>
      <c r="AU152" s="204" t="s">
        <v>123</v>
      </c>
      <c r="AV152" s="13" t="s">
        <v>80</v>
      </c>
      <c r="AW152" s="13" t="s">
        <v>34</v>
      </c>
      <c r="AX152" s="13" t="s">
        <v>72</v>
      </c>
      <c r="AY152" s="204" t="s">
        <v>114</v>
      </c>
    </row>
    <row r="153" spans="1:65" s="14" customFormat="1" ht="11.25">
      <c r="B153" s="205"/>
      <c r="C153" s="206"/>
      <c r="D153" s="196" t="s">
        <v>127</v>
      </c>
      <c r="E153" s="207" t="s">
        <v>19</v>
      </c>
      <c r="F153" s="208" t="s">
        <v>129</v>
      </c>
      <c r="G153" s="206"/>
      <c r="H153" s="209">
        <v>129.95500000000001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127</v>
      </c>
      <c r="AU153" s="215" t="s">
        <v>123</v>
      </c>
      <c r="AV153" s="14" t="s">
        <v>123</v>
      </c>
      <c r="AW153" s="14" t="s">
        <v>34</v>
      </c>
      <c r="AX153" s="14" t="s">
        <v>72</v>
      </c>
      <c r="AY153" s="215" t="s">
        <v>114</v>
      </c>
    </row>
    <row r="154" spans="1:65" s="14" customFormat="1" ht="11.25">
      <c r="B154" s="205"/>
      <c r="C154" s="206"/>
      <c r="D154" s="196" t="s">
        <v>127</v>
      </c>
      <c r="E154" s="207" t="s">
        <v>19</v>
      </c>
      <c r="F154" s="208" t="s">
        <v>130</v>
      </c>
      <c r="G154" s="206"/>
      <c r="H154" s="209">
        <v>207.74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127</v>
      </c>
      <c r="AU154" s="215" t="s">
        <v>123</v>
      </c>
      <c r="AV154" s="14" t="s">
        <v>123</v>
      </c>
      <c r="AW154" s="14" t="s">
        <v>34</v>
      </c>
      <c r="AX154" s="14" t="s">
        <v>72</v>
      </c>
      <c r="AY154" s="215" t="s">
        <v>114</v>
      </c>
    </row>
    <row r="155" spans="1:65" s="14" customFormat="1" ht="11.25">
      <c r="B155" s="205"/>
      <c r="C155" s="206"/>
      <c r="D155" s="196" t="s">
        <v>127</v>
      </c>
      <c r="E155" s="207" t="s">
        <v>19</v>
      </c>
      <c r="F155" s="208" t="s">
        <v>131</v>
      </c>
      <c r="G155" s="206"/>
      <c r="H155" s="209">
        <v>462.245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127</v>
      </c>
      <c r="AU155" s="215" t="s">
        <v>123</v>
      </c>
      <c r="AV155" s="14" t="s">
        <v>123</v>
      </c>
      <c r="AW155" s="14" t="s">
        <v>34</v>
      </c>
      <c r="AX155" s="14" t="s">
        <v>72</v>
      </c>
      <c r="AY155" s="215" t="s">
        <v>114</v>
      </c>
    </row>
    <row r="156" spans="1:65" s="13" customFormat="1" ht="11.25">
      <c r="B156" s="194"/>
      <c r="C156" s="195"/>
      <c r="D156" s="196" t="s">
        <v>127</v>
      </c>
      <c r="E156" s="197" t="s">
        <v>19</v>
      </c>
      <c r="F156" s="198" t="s">
        <v>132</v>
      </c>
      <c r="G156" s="195"/>
      <c r="H156" s="197" t="s">
        <v>19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127</v>
      </c>
      <c r="AU156" s="204" t="s">
        <v>123</v>
      </c>
      <c r="AV156" s="13" t="s">
        <v>80</v>
      </c>
      <c r="AW156" s="13" t="s">
        <v>34</v>
      </c>
      <c r="AX156" s="13" t="s">
        <v>72</v>
      </c>
      <c r="AY156" s="204" t="s">
        <v>114</v>
      </c>
    </row>
    <row r="157" spans="1:65" s="14" customFormat="1" ht="11.25">
      <c r="B157" s="205"/>
      <c r="C157" s="206"/>
      <c r="D157" s="196" t="s">
        <v>127</v>
      </c>
      <c r="E157" s="207" t="s">
        <v>19</v>
      </c>
      <c r="F157" s="208" t="s">
        <v>131</v>
      </c>
      <c r="G157" s="206"/>
      <c r="H157" s="209">
        <v>462.245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127</v>
      </c>
      <c r="AU157" s="215" t="s">
        <v>123</v>
      </c>
      <c r="AV157" s="14" t="s">
        <v>123</v>
      </c>
      <c r="AW157" s="14" t="s">
        <v>34</v>
      </c>
      <c r="AX157" s="14" t="s">
        <v>72</v>
      </c>
      <c r="AY157" s="215" t="s">
        <v>114</v>
      </c>
    </row>
    <row r="158" spans="1:65" s="14" customFormat="1" ht="11.25">
      <c r="B158" s="205"/>
      <c r="C158" s="206"/>
      <c r="D158" s="196" t="s">
        <v>127</v>
      </c>
      <c r="E158" s="207" t="s">
        <v>19</v>
      </c>
      <c r="F158" s="208" t="s">
        <v>130</v>
      </c>
      <c r="G158" s="206"/>
      <c r="H158" s="209">
        <v>207.74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127</v>
      </c>
      <c r="AU158" s="215" t="s">
        <v>123</v>
      </c>
      <c r="AV158" s="14" t="s">
        <v>123</v>
      </c>
      <c r="AW158" s="14" t="s">
        <v>34</v>
      </c>
      <c r="AX158" s="14" t="s">
        <v>72</v>
      </c>
      <c r="AY158" s="215" t="s">
        <v>114</v>
      </c>
    </row>
    <row r="159" spans="1:65" s="14" customFormat="1" ht="11.25">
      <c r="B159" s="205"/>
      <c r="C159" s="206"/>
      <c r="D159" s="196" t="s">
        <v>127</v>
      </c>
      <c r="E159" s="207" t="s">
        <v>19</v>
      </c>
      <c r="F159" s="208" t="s">
        <v>129</v>
      </c>
      <c r="G159" s="206"/>
      <c r="H159" s="209">
        <v>129.95500000000001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127</v>
      </c>
      <c r="AU159" s="215" t="s">
        <v>123</v>
      </c>
      <c r="AV159" s="14" t="s">
        <v>123</v>
      </c>
      <c r="AW159" s="14" t="s">
        <v>34</v>
      </c>
      <c r="AX159" s="14" t="s">
        <v>72</v>
      </c>
      <c r="AY159" s="215" t="s">
        <v>114</v>
      </c>
    </row>
    <row r="160" spans="1:65" s="15" customFormat="1" ht="11.25">
      <c r="B160" s="216"/>
      <c r="C160" s="217"/>
      <c r="D160" s="196" t="s">
        <v>127</v>
      </c>
      <c r="E160" s="218" t="s">
        <v>19</v>
      </c>
      <c r="F160" s="219" t="s">
        <v>133</v>
      </c>
      <c r="G160" s="217"/>
      <c r="H160" s="220">
        <v>1599.88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127</v>
      </c>
      <c r="AU160" s="226" t="s">
        <v>123</v>
      </c>
      <c r="AV160" s="15" t="s">
        <v>122</v>
      </c>
      <c r="AW160" s="15" t="s">
        <v>34</v>
      </c>
      <c r="AX160" s="15" t="s">
        <v>80</v>
      </c>
      <c r="AY160" s="226" t="s">
        <v>114</v>
      </c>
    </row>
    <row r="161" spans="1:65" s="2" customFormat="1" ht="24.2" customHeight="1">
      <c r="A161" s="37"/>
      <c r="B161" s="38"/>
      <c r="C161" s="176" t="s">
        <v>115</v>
      </c>
      <c r="D161" s="176" t="s">
        <v>117</v>
      </c>
      <c r="E161" s="177" t="s">
        <v>150</v>
      </c>
      <c r="F161" s="178" t="s">
        <v>151</v>
      </c>
      <c r="G161" s="179" t="s">
        <v>120</v>
      </c>
      <c r="H161" s="180">
        <v>71994.600000000006</v>
      </c>
      <c r="I161" s="181"/>
      <c r="J161" s="182">
        <f>ROUND(I161*H161,2)</f>
        <v>0</v>
      </c>
      <c r="K161" s="178" t="s">
        <v>121</v>
      </c>
      <c r="L161" s="42"/>
      <c r="M161" s="183" t="s">
        <v>19</v>
      </c>
      <c r="N161" s="184" t="s">
        <v>44</v>
      </c>
      <c r="O161" s="67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122</v>
      </c>
      <c r="AT161" s="187" t="s">
        <v>117</v>
      </c>
      <c r="AU161" s="187" t="s">
        <v>123</v>
      </c>
      <c r="AY161" s="20" t="s">
        <v>114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123</v>
      </c>
      <c r="BK161" s="188">
        <f>ROUND(I161*H161,2)</f>
        <v>0</v>
      </c>
      <c r="BL161" s="20" t="s">
        <v>122</v>
      </c>
      <c r="BM161" s="187" t="s">
        <v>355</v>
      </c>
    </row>
    <row r="162" spans="1:65" s="2" customFormat="1" ht="11.25">
      <c r="A162" s="37"/>
      <c r="B162" s="38"/>
      <c r="C162" s="39"/>
      <c r="D162" s="189" t="s">
        <v>125</v>
      </c>
      <c r="E162" s="39"/>
      <c r="F162" s="190" t="s">
        <v>153</v>
      </c>
      <c r="G162" s="39"/>
      <c r="H162" s="39"/>
      <c r="I162" s="191"/>
      <c r="J162" s="39"/>
      <c r="K162" s="39"/>
      <c r="L162" s="42"/>
      <c r="M162" s="192"/>
      <c r="N162" s="193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125</v>
      </c>
      <c r="AU162" s="20" t="s">
        <v>123</v>
      </c>
    </row>
    <row r="163" spans="1:65" s="14" customFormat="1" ht="11.25">
      <c r="B163" s="205"/>
      <c r="C163" s="206"/>
      <c r="D163" s="196" t="s">
        <v>127</v>
      </c>
      <c r="E163" s="207" t="s">
        <v>19</v>
      </c>
      <c r="F163" s="208" t="s">
        <v>138</v>
      </c>
      <c r="G163" s="206"/>
      <c r="H163" s="209">
        <v>71994.600000000006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127</v>
      </c>
      <c r="AU163" s="215" t="s">
        <v>123</v>
      </c>
      <c r="AV163" s="14" t="s">
        <v>123</v>
      </c>
      <c r="AW163" s="14" t="s">
        <v>34</v>
      </c>
      <c r="AX163" s="14" t="s">
        <v>72</v>
      </c>
      <c r="AY163" s="215" t="s">
        <v>114</v>
      </c>
    </row>
    <row r="164" spans="1:65" s="15" customFormat="1" ht="11.25">
      <c r="B164" s="216"/>
      <c r="C164" s="217"/>
      <c r="D164" s="196" t="s">
        <v>127</v>
      </c>
      <c r="E164" s="218" t="s">
        <v>19</v>
      </c>
      <c r="F164" s="219" t="s">
        <v>133</v>
      </c>
      <c r="G164" s="217"/>
      <c r="H164" s="220">
        <v>71994.600000000006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127</v>
      </c>
      <c r="AU164" s="226" t="s">
        <v>123</v>
      </c>
      <c r="AV164" s="15" t="s">
        <v>122</v>
      </c>
      <c r="AW164" s="15" t="s">
        <v>34</v>
      </c>
      <c r="AX164" s="15" t="s">
        <v>80</v>
      </c>
      <c r="AY164" s="226" t="s">
        <v>114</v>
      </c>
    </row>
    <row r="165" spans="1:65" s="2" customFormat="1" ht="16.5" customHeight="1">
      <c r="A165" s="37"/>
      <c r="B165" s="38"/>
      <c r="C165" s="176" t="s">
        <v>186</v>
      </c>
      <c r="D165" s="176" t="s">
        <v>117</v>
      </c>
      <c r="E165" s="177" t="s">
        <v>356</v>
      </c>
      <c r="F165" s="178" t="s">
        <v>357</v>
      </c>
      <c r="G165" s="179" t="s">
        <v>120</v>
      </c>
      <c r="H165" s="180">
        <v>1599.88</v>
      </c>
      <c r="I165" s="181"/>
      <c r="J165" s="182">
        <f>ROUND(I165*H165,2)</f>
        <v>0</v>
      </c>
      <c r="K165" s="178" t="s">
        <v>121</v>
      </c>
      <c r="L165" s="42"/>
      <c r="M165" s="183" t="s">
        <v>19</v>
      </c>
      <c r="N165" s="184" t="s">
        <v>44</v>
      </c>
      <c r="O165" s="67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122</v>
      </c>
      <c r="AT165" s="187" t="s">
        <v>117</v>
      </c>
      <c r="AU165" s="187" t="s">
        <v>123</v>
      </c>
      <c r="AY165" s="20" t="s">
        <v>114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123</v>
      </c>
      <c r="BK165" s="188">
        <f>ROUND(I165*H165,2)</f>
        <v>0</v>
      </c>
      <c r="BL165" s="20" t="s">
        <v>122</v>
      </c>
      <c r="BM165" s="187" t="s">
        <v>358</v>
      </c>
    </row>
    <row r="166" spans="1:65" s="2" customFormat="1" ht="11.25">
      <c r="A166" s="37"/>
      <c r="B166" s="38"/>
      <c r="C166" s="39"/>
      <c r="D166" s="189" t="s">
        <v>125</v>
      </c>
      <c r="E166" s="39"/>
      <c r="F166" s="190" t="s">
        <v>359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125</v>
      </c>
      <c r="AU166" s="20" t="s">
        <v>123</v>
      </c>
    </row>
    <row r="167" spans="1:65" s="13" customFormat="1" ht="11.25">
      <c r="B167" s="194"/>
      <c r="C167" s="195"/>
      <c r="D167" s="196" t="s">
        <v>127</v>
      </c>
      <c r="E167" s="197" t="s">
        <v>19</v>
      </c>
      <c r="F167" s="198" t="s">
        <v>128</v>
      </c>
      <c r="G167" s="195"/>
      <c r="H167" s="197" t="s">
        <v>19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127</v>
      </c>
      <c r="AU167" s="204" t="s">
        <v>123</v>
      </c>
      <c r="AV167" s="13" t="s">
        <v>80</v>
      </c>
      <c r="AW167" s="13" t="s">
        <v>34</v>
      </c>
      <c r="AX167" s="13" t="s">
        <v>72</v>
      </c>
      <c r="AY167" s="204" t="s">
        <v>114</v>
      </c>
    </row>
    <row r="168" spans="1:65" s="14" customFormat="1" ht="11.25">
      <c r="B168" s="205"/>
      <c r="C168" s="206"/>
      <c r="D168" s="196" t="s">
        <v>127</v>
      </c>
      <c r="E168" s="207" t="s">
        <v>19</v>
      </c>
      <c r="F168" s="208" t="s">
        <v>129</v>
      </c>
      <c r="G168" s="206"/>
      <c r="H168" s="209">
        <v>129.95500000000001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127</v>
      </c>
      <c r="AU168" s="215" t="s">
        <v>123</v>
      </c>
      <c r="AV168" s="14" t="s">
        <v>123</v>
      </c>
      <c r="AW168" s="14" t="s">
        <v>34</v>
      </c>
      <c r="AX168" s="14" t="s">
        <v>72</v>
      </c>
      <c r="AY168" s="215" t="s">
        <v>114</v>
      </c>
    </row>
    <row r="169" spans="1:65" s="14" customFormat="1" ht="11.25">
      <c r="B169" s="205"/>
      <c r="C169" s="206"/>
      <c r="D169" s="196" t="s">
        <v>127</v>
      </c>
      <c r="E169" s="207" t="s">
        <v>19</v>
      </c>
      <c r="F169" s="208" t="s">
        <v>130</v>
      </c>
      <c r="G169" s="206"/>
      <c r="H169" s="209">
        <v>207.74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127</v>
      </c>
      <c r="AU169" s="215" t="s">
        <v>123</v>
      </c>
      <c r="AV169" s="14" t="s">
        <v>123</v>
      </c>
      <c r="AW169" s="14" t="s">
        <v>34</v>
      </c>
      <c r="AX169" s="14" t="s">
        <v>72</v>
      </c>
      <c r="AY169" s="215" t="s">
        <v>114</v>
      </c>
    </row>
    <row r="170" spans="1:65" s="14" customFormat="1" ht="11.25">
      <c r="B170" s="205"/>
      <c r="C170" s="206"/>
      <c r="D170" s="196" t="s">
        <v>127</v>
      </c>
      <c r="E170" s="207" t="s">
        <v>19</v>
      </c>
      <c r="F170" s="208" t="s">
        <v>131</v>
      </c>
      <c r="G170" s="206"/>
      <c r="H170" s="209">
        <v>462.245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127</v>
      </c>
      <c r="AU170" s="215" t="s">
        <v>123</v>
      </c>
      <c r="AV170" s="14" t="s">
        <v>123</v>
      </c>
      <c r="AW170" s="14" t="s">
        <v>34</v>
      </c>
      <c r="AX170" s="14" t="s">
        <v>72</v>
      </c>
      <c r="AY170" s="215" t="s">
        <v>114</v>
      </c>
    </row>
    <row r="171" spans="1:65" s="13" customFormat="1" ht="11.25">
      <c r="B171" s="194"/>
      <c r="C171" s="195"/>
      <c r="D171" s="196" t="s">
        <v>127</v>
      </c>
      <c r="E171" s="197" t="s">
        <v>19</v>
      </c>
      <c r="F171" s="198" t="s">
        <v>132</v>
      </c>
      <c r="G171" s="195"/>
      <c r="H171" s="197" t="s">
        <v>19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127</v>
      </c>
      <c r="AU171" s="204" t="s">
        <v>123</v>
      </c>
      <c r="AV171" s="13" t="s">
        <v>80</v>
      </c>
      <c r="AW171" s="13" t="s">
        <v>34</v>
      </c>
      <c r="AX171" s="13" t="s">
        <v>72</v>
      </c>
      <c r="AY171" s="204" t="s">
        <v>114</v>
      </c>
    </row>
    <row r="172" spans="1:65" s="14" customFormat="1" ht="11.25">
      <c r="B172" s="205"/>
      <c r="C172" s="206"/>
      <c r="D172" s="196" t="s">
        <v>127</v>
      </c>
      <c r="E172" s="207" t="s">
        <v>19</v>
      </c>
      <c r="F172" s="208" t="s">
        <v>131</v>
      </c>
      <c r="G172" s="206"/>
      <c r="H172" s="209">
        <v>462.245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127</v>
      </c>
      <c r="AU172" s="215" t="s">
        <v>123</v>
      </c>
      <c r="AV172" s="14" t="s">
        <v>123</v>
      </c>
      <c r="AW172" s="14" t="s">
        <v>34</v>
      </c>
      <c r="AX172" s="14" t="s">
        <v>72</v>
      </c>
      <c r="AY172" s="215" t="s">
        <v>114</v>
      </c>
    </row>
    <row r="173" spans="1:65" s="14" customFormat="1" ht="11.25">
      <c r="B173" s="205"/>
      <c r="C173" s="206"/>
      <c r="D173" s="196" t="s">
        <v>127</v>
      </c>
      <c r="E173" s="207" t="s">
        <v>19</v>
      </c>
      <c r="F173" s="208" t="s">
        <v>130</v>
      </c>
      <c r="G173" s="206"/>
      <c r="H173" s="209">
        <v>207.74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127</v>
      </c>
      <c r="AU173" s="215" t="s">
        <v>123</v>
      </c>
      <c r="AV173" s="14" t="s">
        <v>123</v>
      </c>
      <c r="AW173" s="14" t="s">
        <v>34</v>
      </c>
      <c r="AX173" s="14" t="s">
        <v>72</v>
      </c>
      <c r="AY173" s="215" t="s">
        <v>114</v>
      </c>
    </row>
    <row r="174" spans="1:65" s="14" customFormat="1" ht="11.25">
      <c r="B174" s="205"/>
      <c r="C174" s="206"/>
      <c r="D174" s="196" t="s">
        <v>127</v>
      </c>
      <c r="E174" s="207" t="s">
        <v>19</v>
      </c>
      <c r="F174" s="208" t="s">
        <v>129</v>
      </c>
      <c r="G174" s="206"/>
      <c r="H174" s="209">
        <v>129.95500000000001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127</v>
      </c>
      <c r="AU174" s="215" t="s">
        <v>123</v>
      </c>
      <c r="AV174" s="14" t="s">
        <v>123</v>
      </c>
      <c r="AW174" s="14" t="s">
        <v>34</v>
      </c>
      <c r="AX174" s="14" t="s">
        <v>72</v>
      </c>
      <c r="AY174" s="215" t="s">
        <v>114</v>
      </c>
    </row>
    <row r="175" spans="1:65" s="15" customFormat="1" ht="11.25">
      <c r="B175" s="216"/>
      <c r="C175" s="217"/>
      <c r="D175" s="196" t="s">
        <v>127</v>
      </c>
      <c r="E175" s="218" t="s">
        <v>19</v>
      </c>
      <c r="F175" s="219" t="s">
        <v>133</v>
      </c>
      <c r="G175" s="217"/>
      <c r="H175" s="220">
        <v>1599.88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127</v>
      </c>
      <c r="AU175" s="226" t="s">
        <v>123</v>
      </c>
      <c r="AV175" s="15" t="s">
        <v>122</v>
      </c>
      <c r="AW175" s="15" t="s">
        <v>34</v>
      </c>
      <c r="AX175" s="15" t="s">
        <v>80</v>
      </c>
      <c r="AY175" s="226" t="s">
        <v>114</v>
      </c>
    </row>
    <row r="176" spans="1:65" s="2" customFormat="1" ht="24.2" customHeight="1">
      <c r="A176" s="37"/>
      <c r="B176" s="38"/>
      <c r="C176" s="176" t="s">
        <v>195</v>
      </c>
      <c r="D176" s="176" t="s">
        <v>117</v>
      </c>
      <c r="E176" s="177" t="s">
        <v>162</v>
      </c>
      <c r="F176" s="178" t="s">
        <v>163</v>
      </c>
      <c r="G176" s="179" t="s">
        <v>157</v>
      </c>
      <c r="H176" s="180">
        <v>360</v>
      </c>
      <c r="I176" s="181"/>
      <c r="J176" s="182">
        <f>ROUND(I176*H176,2)</f>
        <v>0</v>
      </c>
      <c r="K176" s="178" t="s">
        <v>121</v>
      </c>
      <c r="L176" s="42"/>
      <c r="M176" s="183" t="s">
        <v>19</v>
      </c>
      <c r="N176" s="184" t="s">
        <v>44</v>
      </c>
      <c r="O176" s="67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7" t="s">
        <v>122</v>
      </c>
      <c r="AT176" s="187" t="s">
        <v>117</v>
      </c>
      <c r="AU176" s="187" t="s">
        <v>123</v>
      </c>
      <c r="AY176" s="20" t="s">
        <v>114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20" t="s">
        <v>123</v>
      </c>
      <c r="BK176" s="188">
        <f>ROUND(I176*H176,2)</f>
        <v>0</v>
      </c>
      <c r="BL176" s="20" t="s">
        <v>122</v>
      </c>
      <c r="BM176" s="187" t="s">
        <v>360</v>
      </c>
    </row>
    <row r="177" spans="1:65" s="2" customFormat="1" ht="11.25">
      <c r="A177" s="37"/>
      <c r="B177" s="38"/>
      <c r="C177" s="39"/>
      <c r="D177" s="189" t="s">
        <v>125</v>
      </c>
      <c r="E177" s="39"/>
      <c r="F177" s="190" t="s">
        <v>165</v>
      </c>
      <c r="G177" s="39"/>
      <c r="H177" s="39"/>
      <c r="I177" s="191"/>
      <c r="J177" s="39"/>
      <c r="K177" s="39"/>
      <c r="L177" s="42"/>
      <c r="M177" s="192"/>
      <c r="N177" s="193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125</v>
      </c>
      <c r="AU177" s="20" t="s">
        <v>123</v>
      </c>
    </row>
    <row r="178" spans="1:65" s="13" customFormat="1" ht="11.25">
      <c r="B178" s="194"/>
      <c r="C178" s="195"/>
      <c r="D178" s="196" t="s">
        <v>127</v>
      </c>
      <c r="E178" s="197" t="s">
        <v>19</v>
      </c>
      <c r="F178" s="198" t="s">
        <v>160</v>
      </c>
      <c r="G178" s="195"/>
      <c r="H178" s="197" t="s">
        <v>19</v>
      </c>
      <c r="I178" s="199"/>
      <c r="J178" s="195"/>
      <c r="K178" s="195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127</v>
      </c>
      <c r="AU178" s="204" t="s">
        <v>123</v>
      </c>
      <c r="AV178" s="13" t="s">
        <v>80</v>
      </c>
      <c r="AW178" s="13" t="s">
        <v>34</v>
      </c>
      <c r="AX178" s="13" t="s">
        <v>72</v>
      </c>
      <c r="AY178" s="204" t="s">
        <v>114</v>
      </c>
    </row>
    <row r="179" spans="1:65" s="14" customFormat="1" ht="11.25">
      <c r="B179" s="205"/>
      <c r="C179" s="206"/>
      <c r="D179" s="196" t="s">
        <v>127</v>
      </c>
      <c r="E179" s="207" t="s">
        <v>19</v>
      </c>
      <c r="F179" s="208" t="s">
        <v>166</v>
      </c>
      <c r="G179" s="206"/>
      <c r="H179" s="209">
        <v>180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127</v>
      </c>
      <c r="AU179" s="215" t="s">
        <v>123</v>
      </c>
      <c r="AV179" s="14" t="s">
        <v>123</v>
      </c>
      <c r="AW179" s="14" t="s">
        <v>34</v>
      </c>
      <c r="AX179" s="14" t="s">
        <v>72</v>
      </c>
      <c r="AY179" s="215" t="s">
        <v>114</v>
      </c>
    </row>
    <row r="180" spans="1:65" s="14" customFormat="1" ht="11.25">
      <c r="B180" s="205"/>
      <c r="C180" s="206"/>
      <c r="D180" s="196" t="s">
        <v>127</v>
      </c>
      <c r="E180" s="207" t="s">
        <v>19</v>
      </c>
      <c r="F180" s="208" t="s">
        <v>166</v>
      </c>
      <c r="G180" s="206"/>
      <c r="H180" s="209">
        <v>180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127</v>
      </c>
      <c r="AU180" s="215" t="s">
        <v>123</v>
      </c>
      <c r="AV180" s="14" t="s">
        <v>123</v>
      </c>
      <c r="AW180" s="14" t="s">
        <v>34</v>
      </c>
      <c r="AX180" s="14" t="s">
        <v>72</v>
      </c>
      <c r="AY180" s="215" t="s">
        <v>114</v>
      </c>
    </row>
    <row r="181" spans="1:65" s="15" customFormat="1" ht="11.25">
      <c r="B181" s="216"/>
      <c r="C181" s="217"/>
      <c r="D181" s="196" t="s">
        <v>127</v>
      </c>
      <c r="E181" s="218" t="s">
        <v>19</v>
      </c>
      <c r="F181" s="219" t="s">
        <v>133</v>
      </c>
      <c r="G181" s="217"/>
      <c r="H181" s="220">
        <v>360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127</v>
      </c>
      <c r="AU181" s="226" t="s">
        <v>123</v>
      </c>
      <c r="AV181" s="15" t="s">
        <v>122</v>
      </c>
      <c r="AW181" s="15" t="s">
        <v>34</v>
      </c>
      <c r="AX181" s="15" t="s">
        <v>80</v>
      </c>
      <c r="AY181" s="226" t="s">
        <v>114</v>
      </c>
    </row>
    <row r="182" spans="1:65" s="2" customFormat="1" ht="16.5" customHeight="1">
      <c r="A182" s="37"/>
      <c r="B182" s="38"/>
      <c r="C182" s="176" t="s">
        <v>8</v>
      </c>
      <c r="D182" s="176" t="s">
        <v>117</v>
      </c>
      <c r="E182" s="177" t="s">
        <v>361</v>
      </c>
      <c r="F182" s="178" t="s">
        <v>362</v>
      </c>
      <c r="G182" s="179" t="s">
        <v>157</v>
      </c>
      <c r="H182" s="180">
        <v>8</v>
      </c>
      <c r="I182" s="181"/>
      <c r="J182" s="182">
        <f>ROUND(I182*H182,2)</f>
        <v>0</v>
      </c>
      <c r="K182" s="178" t="s">
        <v>121</v>
      </c>
      <c r="L182" s="42"/>
      <c r="M182" s="183" t="s">
        <v>19</v>
      </c>
      <c r="N182" s="184" t="s">
        <v>44</v>
      </c>
      <c r="O182" s="67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7" t="s">
        <v>122</v>
      </c>
      <c r="AT182" s="187" t="s">
        <v>117</v>
      </c>
      <c r="AU182" s="187" t="s">
        <v>123</v>
      </c>
      <c r="AY182" s="20" t="s">
        <v>114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20" t="s">
        <v>123</v>
      </c>
      <c r="BK182" s="188">
        <f>ROUND(I182*H182,2)</f>
        <v>0</v>
      </c>
      <c r="BL182" s="20" t="s">
        <v>122</v>
      </c>
      <c r="BM182" s="187" t="s">
        <v>363</v>
      </c>
    </row>
    <row r="183" spans="1:65" s="2" customFormat="1" ht="11.25">
      <c r="A183" s="37"/>
      <c r="B183" s="38"/>
      <c r="C183" s="39"/>
      <c r="D183" s="189" t="s">
        <v>125</v>
      </c>
      <c r="E183" s="39"/>
      <c r="F183" s="190" t="s">
        <v>364</v>
      </c>
      <c r="G183" s="39"/>
      <c r="H183" s="39"/>
      <c r="I183" s="191"/>
      <c r="J183" s="39"/>
      <c r="K183" s="39"/>
      <c r="L183" s="42"/>
      <c r="M183" s="192"/>
      <c r="N183" s="193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125</v>
      </c>
      <c r="AU183" s="20" t="s">
        <v>123</v>
      </c>
    </row>
    <row r="184" spans="1:65" s="13" customFormat="1" ht="11.25">
      <c r="B184" s="194"/>
      <c r="C184" s="195"/>
      <c r="D184" s="196" t="s">
        <v>127</v>
      </c>
      <c r="E184" s="197" t="s">
        <v>19</v>
      </c>
      <c r="F184" s="198" t="s">
        <v>160</v>
      </c>
      <c r="G184" s="195"/>
      <c r="H184" s="197" t="s">
        <v>19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127</v>
      </c>
      <c r="AU184" s="204" t="s">
        <v>123</v>
      </c>
      <c r="AV184" s="13" t="s">
        <v>80</v>
      </c>
      <c r="AW184" s="13" t="s">
        <v>34</v>
      </c>
      <c r="AX184" s="13" t="s">
        <v>72</v>
      </c>
      <c r="AY184" s="204" t="s">
        <v>114</v>
      </c>
    </row>
    <row r="185" spans="1:65" s="14" customFormat="1" ht="11.25">
      <c r="B185" s="205"/>
      <c r="C185" s="206"/>
      <c r="D185" s="196" t="s">
        <v>127</v>
      </c>
      <c r="E185" s="207" t="s">
        <v>19</v>
      </c>
      <c r="F185" s="208" t="s">
        <v>122</v>
      </c>
      <c r="G185" s="206"/>
      <c r="H185" s="209">
        <v>4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127</v>
      </c>
      <c r="AU185" s="215" t="s">
        <v>123</v>
      </c>
      <c r="AV185" s="14" t="s">
        <v>123</v>
      </c>
      <c r="AW185" s="14" t="s">
        <v>34</v>
      </c>
      <c r="AX185" s="14" t="s">
        <v>72</v>
      </c>
      <c r="AY185" s="215" t="s">
        <v>114</v>
      </c>
    </row>
    <row r="186" spans="1:65" s="14" customFormat="1" ht="11.25">
      <c r="B186" s="205"/>
      <c r="C186" s="206"/>
      <c r="D186" s="196" t="s">
        <v>127</v>
      </c>
      <c r="E186" s="207" t="s">
        <v>19</v>
      </c>
      <c r="F186" s="208" t="s">
        <v>122</v>
      </c>
      <c r="G186" s="206"/>
      <c r="H186" s="209">
        <v>4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127</v>
      </c>
      <c r="AU186" s="215" t="s">
        <v>123</v>
      </c>
      <c r="AV186" s="14" t="s">
        <v>123</v>
      </c>
      <c r="AW186" s="14" t="s">
        <v>34</v>
      </c>
      <c r="AX186" s="14" t="s">
        <v>72</v>
      </c>
      <c r="AY186" s="215" t="s">
        <v>114</v>
      </c>
    </row>
    <row r="187" spans="1:65" s="15" customFormat="1" ht="11.25">
      <c r="B187" s="216"/>
      <c r="C187" s="217"/>
      <c r="D187" s="196" t="s">
        <v>127</v>
      </c>
      <c r="E187" s="218" t="s">
        <v>19</v>
      </c>
      <c r="F187" s="219" t="s">
        <v>133</v>
      </c>
      <c r="G187" s="217"/>
      <c r="H187" s="220">
        <v>8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127</v>
      </c>
      <c r="AU187" s="226" t="s">
        <v>123</v>
      </c>
      <c r="AV187" s="15" t="s">
        <v>122</v>
      </c>
      <c r="AW187" s="15" t="s">
        <v>34</v>
      </c>
      <c r="AX187" s="15" t="s">
        <v>80</v>
      </c>
      <c r="AY187" s="226" t="s">
        <v>114</v>
      </c>
    </row>
    <row r="188" spans="1:65" s="2" customFormat="1" ht="24.2" customHeight="1">
      <c r="A188" s="37"/>
      <c r="B188" s="38"/>
      <c r="C188" s="176" t="s">
        <v>212</v>
      </c>
      <c r="D188" s="176" t="s">
        <v>117</v>
      </c>
      <c r="E188" s="177" t="s">
        <v>365</v>
      </c>
      <c r="F188" s="178" t="s">
        <v>366</v>
      </c>
      <c r="G188" s="179" t="s">
        <v>142</v>
      </c>
      <c r="H188" s="180">
        <v>1216</v>
      </c>
      <c r="I188" s="181"/>
      <c r="J188" s="182">
        <f>ROUND(I188*H188,2)</f>
        <v>0</v>
      </c>
      <c r="K188" s="178" t="s">
        <v>121</v>
      </c>
      <c r="L188" s="42"/>
      <c r="M188" s="183" t="s">
        <v>19</v>
      </c>
      <c r="N188" s="184" t="s">
        <v>44</v>
      </c>
      <c r="O188" s="67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7" t="s">
        <v>122</v>
      </c>
      <c r="AT188" s="187" t="s">
        <v>117</v>
      </c>
      <c r="AU188" s="187" t="s">
        <v>123</v>
      </c>
      <c r="AY188" s="20" t="s">
        <v>114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0" t="s">
        <v>123</v>
      </c>
      <c r="BK188" s="188">
        <f>ROUND(I188*H188,2)</f>
        <v>0</v>
      </c>
      <c r="BL188" s="20" t="s">
        <v>122</v>
      </c>
      <c r="BM188" s="187" t="s">
        <v>367</v>
      </c>
    </row>
    <row r="189" spans="1:65" s="2" customFormat="1" ht="11.25">
      <c r="A189" s="37"/>
      <c r="B189" s="38"/>
      <c r="C189" s="39"/>
      <c r="D189" s="189" t="s">
        <v>125</v>
      </c>
      <c r="E189" s="39"/>
      <c r="F189" s="190" t="s">
        <v>368</v>
      </c>
      <c r="G189" s="39"/>
      <c r="H189" s="39"/>
      <c r="I189" s="191"/>
      <c r="J189" s="39"/>
      <c r="K189" s="39"/>
      <c r="L189" s="42"/>
      <c r="M189" s="192"/>
      <c r="N189" s="193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125</v>
      </c>
      <c r="AU189" s="20" t="s">
        <v>123</v>
      </c>
    </row>
    <row r="190" spans="1:65" s="13" customFormat="1" ht="11.25">
      <c r="B190" s="194"/>
      <c r="C190" s="195"/>
      <c r="D190" s="196" t="s">
        <v>127</v>
      </c>
      <c r="E190" s="197" t="s">
        <v>19</v>
      </c>
      <c r="F190" s="198" t="s">
        <v>369</v>
      </c>
      <c r="G190" s="195"/>
      <c r="H190" s="197" t="s">
        <v>19</v>
      </c>
      <c r="I190" s="199"/>
      <c r="J190" s="195"/>
      <c r="K190" s="195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127</v>
      </c>
      <c r="AU190" s="204" t="s">
        <v>123</v>
      </c>
      <c r="AV190" s="13" t="s">
        <v>80</v>
      </c>
      <c r="AW190" s="13" t="s">
        <v>34</v>
      </c>
      <c r="AX190" s="13" t="s">
        <v>72</v>
      </c>
      <c r="AY190" s="204" t="s">
        <v>114</v>
      </c>
    </row>
    <row r="191" spans="1:65" s="13" customFormat="1" ht="11.25">
      <c r="B191" s="194"/>
      <c r="C191" s="195"/>
      <c r="D191" s="196" t="s">
        <v>127</v>
      </c>
      <c r="E191" s="197" t="s">
        <v>19</v>
      </c>
      <c r="F191" s="198" t="s">
        <v>370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127</v>
      </c>
      <c r="AU191" s="204" t="s">
        <v>123</v>
      </c>
      <c r="AV191" s="13" t="s">
        <v>80</v>
      </c>
      <c r="AW191" s="13" t="s">
        <v>34</v>
      </c>
      <c r="AX191" s="13" t="s">
        <v>72</v>
      </c>
      <c r="AY191" s="204" t="s">
        <v>114</v>
      </c>
    </row>
    <row r="192" spans="1:65" s="13" customFormat="1" ht="11.25">
      <c r="B192" s="194"/>
      <c r="C192" s="195"/>
      <c r="D192" s="196" t="s">
        <v>127</v>
      </c>
      <c r="E192" s="197" t="s">
        <v>19</v>
      </c>
      <c r="F192" s="198" t="s">
        <v>371</v>
      </c>
      <c r="G192" s="195"/>
      <c r="H192" s="197" t="s">
        <v>19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127</v>
      </c>
      <c r="AU192" s="204" t="s">
        <v>123</v>
      </c>
      <c r="AV192" s="13" t="s">
        <v>80</v>
      </c>
      <c r="AW192" s="13" t="s">
        <v>34</v>
      </c>
      <c r="AX192" s="13" t="s">
        <v>72</v>
      </c>
      <c r="AY192" s="204" t="s">
        <v>114</v>
      </c>
    </row>
    <row r="193" spans="2:51" s="14" customFormat="1" ht="11.25">
      <c r="B193" s="205"/>
      <c r="C193" s="206"/>
      <c r="D193" s="196" t="s">
        <v>127</v>
      </c>
      <c r="E193" s="207" t="s">
        <v>19</v>
      </c>
      <c r="F193" s="208" t="s">
        <v>372</v>
      </c>
      <c r="G193" s="206"/>
      <c r="H193" s="209">
        <v>64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127</v>
      </c>
      <c r="AU193" s="215" t="s">
        <v>123</v>
      </c>
      <c r="AV193" s="14" t="s">
        <v>123</v>
      </c>
      <c r="AW193" s="14" t="s">
        <v>34</v>
      </c>
      <c r="AX193" s="14" t="s">
        <v>72</v>
      </c>
      <c r="AY193" s="215" t="s">
        <v>114</v>
      </c>
    </row>
    <row r="194" spans="2:51" s="13" customFormat="1" ht="11.25">
      <c r="B194" s="194"/>
      <c r="C194" s="195"/>
      <c r="D194" s="196" t="s">
        <v>127</v>
      </c>
      <c r="E194" s="197" t="s">
        <v>19</v>
      </c>
      <c r="F194" s="198" t="s">
        <v>373</v>
      </c>
      <c r="G194" s="195"/>
      <c r="H194" s="197" t="s">
        <v>19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127</v>
      </c>
      <c r="AU194" s="204" t="s">
        <v>123</v>
      </c>
      <c r="AV194" s="13" t="s">
        <v>80</v>
      </c>
      <c r="AW194" s="13" t="s">
        <v>34</v>
      </c>
      <c r="AX194" s="13" t="s">
        <v>72</v>
      </c>
      <c r="AY194" s="204" t="s">
        <v>114</v>
      </c>
    </row>
    <row r="195" spans="2:51" s="14" customFormat="1" ht="11.25">
      <c r="B195" s="205"/>
      <c r="C195" s="206"/>
      <c r="D195" s="196" t="s">
        <v>127</v>
      </c>
      <c r="E195" s="207" t="s">
        <v>19</v>
      </c>
      <c r="F195" s="208" t="s">
        <v>374</v>
      </c>
      <c r="G195" s="206"/>
      <c r="H195" s="209">
        <v>128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127</v>
      </c>
      <c r="AU195" s="215" t="s">
        <v>123</v>
      </c>
      <c r="AV195" s="14" t="s">
        <v>123</v>
      </c>
      <c r="AW195" s="14" t="s">
        <v>34</v>
      </c>
      <c r="AX195" s="14" t="s">
        <v>72</v>
      </c>
      <c r="AY195" s="215" t="s">
        <v>114</v>
      </c>
    </row>
    <row r="196" spans="2:51" s="16" customFormat="1" ht="11.25">
      <c r="B196" s="233"/>
      <c r="C196" s="234"/>
      <c r="D196" s="196" t="s">
        <v>127</v>
      </c>
      <c r="E196" s="235" t="s">
        <v>19</v>
      </c>
      <c r="F196" s="236" t="s">
        <v>375</v>
      </c>
      <c r="G196" s="234"/>
      <c r="H196" s="237">
        <v>192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127</v>
      </c>
      <c r="AU196" s="243" t="s">
        <v>123</v>
      </c>
      <c r="AV196" s="16" t="s">
        <v>139</v>
      </c>
      <c r="AW196" s="16" t="s">
        <v>34</v>
      </c>
      <c r="AX196" s="16" t="s">
        <v>72</v>
      </c>
      <c r="AY196" s="243" t="s">
        <v>114</v>
      </c>
    </row>
    <row r="197" spans="2:51" s="13" customFormat="1" ht="11.25">
      <c r="B197" s="194"/>
      <c r="C197" s="195"/>
      <c r="D197" s="196" t="s">
        <v>127</v>
      </c>
      <c r="E197" s="197" t="s">
        <v>19</v>
      </c>
      <c r="F197" s="198" t="s">
        <v>376</v>
      </c>
      <c r="G197" s="195"/>
      <c r="H197" s="197" t="s">
        <v>19</v>
      </c>
      <c r="I197" s="199"/>
      <c r="J197" s="195"/>
      <c r="K197" s="195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127</v>
      </c>
      <c r="AU197" s="204" t="s">
        <v>123</v>
      </c>
      <c r="AV197" s="13" t="s">
        <v>80</v>
      </c>
      <c r="AW197" s="13" t="s">
        <v>34</v>
      </c>
      <c r="AX197" s="13" t="s">
        <v>72</v>
      </c>
      <c r="AY197" s="204" t="s">
        <v>114</v>
      </c>
    </row>
    <row r="198" spans="2:51" s="13" customFormat="1" ht="11.25">
      <c r="B198" s="194"/>
      <c r="C198" s="195"/>
      <c r="D198" s="196" t="s">
        <v>127</v>
      </c>
      <c r="E198" s="197" t="s">
        <v>19</v>
      </c>
      <c r="F198" s="198" t="s">
        <v>371</v>
      </c>
      <c r="G198" s="195"/>
      <c r="H198" s="197" t="s">
        <v>19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127</v>
      </c>
      <c r="AU198" s="204" t="s">
        <v>123</v>
      </c>
      <c r="AV198" s="13" t="s">
        <v>80</v>
      </c>
      <c r="AW198" s="13" t="s">
        <v>34</v>
      </c>
      <c r="AX198" s="13" t="s">
        <v>72</v>
      </c>
      <c r="AY198" s="204" t="s">
        <v>114</v>
      </c>
    </row>
    <row r="199" spans="2:51" s="14" customFormat="1" ht="11.25">
      <c r="B199" s="205"/>
      <c r="C199" s="206"/>
      <c r="D199" s="196" t="s">
        <v>127</v>
      </c>
      <c r="E199" s="207" t="s">
        <v>19</v>
      </c>
      <c r="F199" s="208" t="s">
        <v>374</v>
      </c>
      <c r="G199" s="206"/>
      <c r="H199" s="209">
        <v>128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127</v>
      </c>
      <c r="AU199" s="215" t="s">
        <v>123</v>
      </c>
      <c r="AV199" s="14" t="s">
        <v>123</v>
      </c>
      <c r="AW199" s="14" t="s">
        <v>34</v>
      </c>
      <c r="AX199" s="14" t="s">
        <v>72</v>
      </c>
      <c r="AY199" s="215" t="s">
        <v>114</v>
      </c>
    </row>
    <row r="200" spans="2:51" s="13" customFormat="1" ht="11.25">
      <c r="B200" s="194"/>
      <c r="C200" s="195"/>
      <c r="D200" s="196" t="s">
        <v>127</v>
      </c>
      <c r="E200" s="197" t="s">
        <v>19</v>
      </c>
      <c r="F200" s="198" t="s">
        <v>373</v>
      </c>
      <c r="G200" s="195"/>
      <c r="H200" s="197" t="s">
        <v>19</v>
      </c>
      <c r="I200" s="199"/>
      <c r="J200" s="195"/>
      <c r="K200" s="195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127</v>
      </c>
      <c r="AU200" s="204" t="s">
        <v>123</v>
      </c>
      <c r="AV200" s="13" t="s">
        <v>80</v>
      </c>
      <c r="AW200" s="13" t="s">
        <v>34</v>
      </c>
      <c r="AX200" s="13" t="s">
        <v>72</v>
      </c>
      <c r="AY200" s="204" t="s">
        <v>114</v>
      </c>
    </row>
    <row r="201" spans="2:51" s="14" customFormat="1" ht="11.25">
      <c r="B201" s="205"/>
      <c r="C201" s="206"/>
      <c r="D201" s="196" t="s">
        <v>127</v>
      </c>
      <c r="E201" s="207" t="s">
        <v>19</v>
      </c>
      <c r="F201" s="208" t="s">
        <v>374</v>
      </c>
      <c r="G201" s="206"/>
      <c r="H201" s="209">
        <v>128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127</v>
      </c>
      <c r="AU201" s="215" t="s">
        <v>123</v>
      </c>
      <c r="AV201" s="14" t="s">
        <v>123</v>
      </c>
      <c r="AW201" s="14" t="s">
        <v>34</v>
      </c>
      <c r="AX201" s="14" t="s">
        <v>72</v>
      </c>
      <c r="AY201" s="215" t="s">
        <v>114</v>
      </c>
    </row>
    <row r="202" spans="2:51" s="13" customFormat="1" ht="11.25">
      <c r="B202" s="194"/>
      <c r="C202" s="195"/>
      <c r="D202" s="196" t="s">
        <v>127</v>
      </c>
      <c r="E202" s="197" t="s">
        <v>19</v>
      </c>
      <c r="F202" s="198" t="s">
        <v>377</v>
      </c>
      <c r="G202" s="195"/>
      <c r="H202" s="197" t="s">
        <v>19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127</v>
      </c>
      <c r="AU202" s="204" t="s">
        <v>123</v>
      </c>
      <c r="AV202" s="13" t="s">
        <v>80</v>
      </c>
      <c r="AW202" s="13" t="s">
        <v>34</v>
      </c>
      <c r="AX202" s="13" t="s">
        <v>72</v>
      </c>
      <c r="AY202" s="204" t="s">
        <v>114</v>
      </c>
    </row>
    <row r="203" spans="2:51" s="14" customFormat="1" ht="11.25">
      <c r="B203" s="205"/>
      <c r="C203" s="206"/>
      <c r="D203" s="196" t="s">
        <v>127</v>
      </c>
      <c r="E203" s="207" t="s">
        <v>19</v>
      </c>
      <c r="F203" s="208" t="s">
        <v>372</v>
      </c>
      <c r="G203" s="206"/>
      <c r="H203" s="209">
        <v>64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127</v>
      </c>
      <c r="AU203" s="215" t="s">
        <v>123</v>
      </c>
      <c r="AV203" s="14" t="s">
        <v>123</v>
      </c>
      <c r="AW203" s="14" t="s">
        <v>34</v>
      </c>
      <c r="AX203" s="14" t="s">
        <v>72</v>
      </c>
      <c r="AY203" s="215" t="s">
        <v>114</v>
      </c>
    </row>
    <row r="204" spans="2:51" s="16" customFormat="1" ht="11.25">
      <c r="B204" s="233"/>
      <c r="C204" s="234"/>
      <c r="D204" s="196" t="s">
        <v>127</v>
      </c>
      <c r="E204" s="235" t="s">
        <v>19</v>
      </c>
      <c r="F204" s="236" t="s">
        <v>375</v>
      </c>
      <c r="G204" s="234"/>
      <c r="H204" s="237">
        <v>320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AT204" s="243" t="s">
        <v>127</v>
      </c>
      <c r="AU204" s="243" t="s">
        <v>123</v>
      </c>
      <c r="AV204" s="16" t="s">
        <v>139</v>
      </c>
      <c r="AW204" s="16" t="s">
        <v>34</v>
      </c>
      <c r="AX204" s="16" t="s">
        <v>72</v>
      </c>
      <c r="AY204" s="243" t="s">
        <v>114</v>
      </c>
    </row>
    <row r="205" spans="2:51" s="13" customFormat="1" ht="11.25">
      <c r="B205" s="194"/>
      <c r="C205" s="195"/>
      <c r="D205" s="196" t="s">
        <v>127</v>
      </c>
      <c r="E205" s="197" t="s">
        <v>19</v>
      </c>
      <c r="F205" s="198" t="s">
        <v>378</v>
      </c>
      <c r="G205" s="195"/>
      <c r="H205" s="197" t="s">
        <v>19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127</v>
      </c>
      <c r="AU205" s="204" t="s">
        <v>123</v>
      </c>
      <c r="AV205" s="13" t="s">
        <v>80</v>
      </c>
      <c r="AW205" s="13" t="s">
        <v>34</v>
      </c>
      <c r="AX205" s="13" t="s">
        <v>72</v>
      </c>
      <c r="AY205" s="204" t="s">
        <v>114</v>
      </c>
    </row>
    <row r="206" spans="2:51" s="13" customFormat="1" ht="11.25">
      <c r="B206" s="194"/>
      <c r="C206" s="195"/>
      <c r="D206" s="196" t="s">
        <v>127</v>
      </c>
      <c r="E206" s="197" t="s">
        <v>19</v>
      </c>
      <c r="F206" s="198" t="s">
        <v>371</v>
      </c>
      <c r="G206" s="195"/>
      <c r="H206" s="197" t="s">
        <v>19</v>
      </c>
      <c r="I206" s="199"/>
      <c r="J206" s="195"/>
      <c r="K206" s="195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127</v>
      </c>
      <c r="AU206" s="204" t="s">
        <v>123</v>
      </c>
      <c r="AV206" s="13" t="s">
        <v>80</v>
      </c>
      <c r="AW206" s="13" t="s">
        <v>34</v>
      </c>
      <c r="AX206" s="13" t="s">
        <v>72</v>
      </c>
      <c r="AY206" s="204" t="s">
        <v>114</v>
      </c>
    </row>
    <row r="207" spans="2:51" s="14" customFormat="1" ht="11.25">
      <c r="B207" s="205"/>
      <c r="C207" s="206"/>
      <c r="D207" s="196" t="s">
        <v>127</v>
      </c>
      <c r="E207" s="207" t="s">
        <v>19</v>
      </c>
      <c r="F207" s="208" t="s">
        <v>379</v>
      </c>
      <c r="G207" s="206"/>
      <c r="H207" s="209">
        <v>320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127</v>
      </c>
      <c r="AU207" s="215" t="s">
        <v>123</v>
      </c>
      <c r="AV207" s="14" t="s">
        <v>123</v>
      </c>
      <c r="AW207" s="14" t="s">
        <v>34</v>
      </c>
      <c r="AX207" s="14" t="s">
        <v>72</v>
      </c>
      <c r="AY207" s="215" t="s">
        <v>114</v>
      </c>
    </row>
    <row r="208" spans="2:51" s="13" customFormat="1" ht="11.25">
      <c r="B208" s="194"/>
      <c r="C208" s="195"/>
      <c r="D208" s="196" t="s">
        <v>127</v>
      </c>
      <c r="E208" s="197" t="s">
        <v>19</v>
      </c>
      <c r="F208" s="198" t="s">
        <v>373</v>
      </c>
      <c r="G208" s="195"/>
      <c r="H208" s="197" t="s">
        <v>19</v>
      </c>
      <c r="I208" s="199"/>
      <c r="J208" s="195"/>
      <c r="K208" s="195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127</v>
      </c>
      <c r="AU208" s="204" t="s">
        <v>123</v>
      </c>
      <c r="AV208" s="13" t="s">
        <v>80</v>
      </c>
      <c r="AW208" s="13" t="s">
        <v>34</v>
      </c>
      <c r="AX208" s="13" t="s">
        <v>72</v>
      </c>
      <c r="AY208" s="204" t="s">
        <v>114</v>
      </c>
    </row>
    <row r="209" spans="1:65" s="14" customFormat="1" ht="11.25">
      <c r="B209" s="205"/>
      <c r="C209" s="206"/>
      <c r="D209" s="196" t="s">
        <v>127</v>
      </c>
      <c r="E209" s="207" t="s">
        <v>19</v>
      </c>
      <c r="F209" s="208" t="s">
        <v>374</v>
      </c>
      <c r="G209" s="206"/>
      <c r="H209" s="209">
        <v>128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127</v>
      </c>
      <c r="AU209" s="215" t="s">
        <v>123</v>
      </c>
      <c r="AV209" s="14" t="s">
        <v>123</v>
      </c>
      <c r="AW209" s="14" t="s">
        <v>34</v>
      </c>
      <c r="AX209" s="14" t="s">
        <v>72</v>
      </c>
      <c r="AY209" s="215" t="s">
        <v>114</v>
      </c>
    </row>
    <row r="210" spans="1:65" s="13" customFormat="1" ht="11.25">
      <c r="B210" s="194"/>
      <c r="C210" s="195"/>
      <c r="D210" s="196" t="s">
        <v>127</v>
      </c>
      <c r="E210" s="197" t="s">
        <v>19</v>
      </c>
      <c r="F210" s="198" t="s">
        <v>377</v>
      </c>
      <c r="G210" s="195"/>
      <c r="H210" s="197" t="s">
        <v>19</v>
      </c>
      <c r="I210" s="199"/>
      <c r="J210" s="195"/>
      <c r="K210" s="195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127</v>
      </c>
      <c r="AU210" s="204" t="s">
        <v>123</v>
      </c>
      <c r="AV210" s="13" t="s">
        <v>80</v>
      </c>
      <c r="AW210" s="13" t="s">
        <v>34</v>
      </c>
      <c r="AX210" s="13" t="s">
        <v>72</v>
      </c>
      <c r="AY210" s="204" t="s">
        <v>114</v>
      </c>
    </row>
    <row r="211" spans="1:65" s="14" customFormat="1" ht="11.25">
      <c r="B211" s="205"/>
      <c r="C211" s="206"/>
      <c r="D211" s="196" t="s">
        <v>127</v>
      </c>
      <c r="E211" s="207" t="s">
        <v>19</v>
      </c>
      <c r="F211" s="208" t="s">
        <v>380</v>
      </c>
      <c r="G211" s="206"/>
      <c r="H211" s="209">
        <v>256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127</v>
      </c>
      <c r="AU211" s="215" t="s">
        <v>123</v>
      </c>
      <c r="AV211" s="14" t="s">
        <v>123</v>
      </c>
      <c r="AW211" s="14" t="s">
        <v>34</v>
      </c>
      <c r="AX211" s="14" t="s">
        <v>72</v>
      </c>
      <c r="AY211" s="215" t="s">
        <v>114</v>
      </c>
    </row>
    <row r="212" spans="1:65" s="16" customFormat="1" ht="11.25">
      <c r="B212" s="233"/>
      <c r="C212" s="234"/>
      <c r="D212" s="196" t="s">
        <v>127</v>
      </c>
      <c r="E212" s="235" t="s">
        <v>19</v>
      </c>
      <c r="F212" s="236" t="s">
        <v>375</v>
      </c>
      <c r="G212" s="234"/>
      <c r="H212" s="237">
        <v>704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AT212" s="243" t="s">
        <v>127</v>
      </c>
      <c r="AU212" s="243" t="s">
        <v>123</v>
      </c>
      <c r="AV212" s="16" t="s">
        <v>139</v>
      </c>
      <c r="AW212" s="16" t="s">
        <v>34</v>
      </c>
      <c r="AX212" s="16" t="s">
        <v>72</v>
      </c>
      <c r="AY212" s="243" t="s">
        <v>114</v>
      </c>
    </row>
    <row r="213" spans="1:65" s="15" customFormat="1" ht="11.25">
      <c r="B213" s="216"/>
      <c r="C213" s="217"/>
      <c r="D213" s="196" t="s">
        <v>127</v>
      </c>
      <c r="E213" s="218" t="s">
        <v>19</v>
      </c>
      <c r="F213" s="219" t="s">
        <v>133</v>
      </c>
      <c r="G213" s="217"/>
      <c r="H213" s="220">
        <v>1216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127</v>
      </c>
      <c r="AU213" s="226" t="s">
        <v>123</v>
      </c>
      <c r="AV213" s="15" t="s">
        <v>122</v>
      </c>
      <c r="AW213" s="15" t="s">
        <v>34</v>
      </c>
      <c r="AX213" s="15" t="s">
        <v>80</v>
      </c>
      <c r="AY213" s="226" t="s">
        <v>114</v>
      </c>
    </row>
    <row r="214" spans="1:65" s="2" customFormat="1" ht="16.5" customHeight="1">
      <c r="A214" s="37"/>
      <c r="B214" s="38"/>
      <c r="C214" s="176" t="s">
        <v>224</v>
      </c>
      <c r="D214" s="176" t="s">
        <v>117</v>
      </c>
      <c r="E214" s="177" t="s">
        <v>381</v>
      </c>
      <c r="F214" s="178" t="s">
        <v>382</v>
      </c>
      <c r="G214" s="179" t="s">
        <v>120</v>
      </c>
      <c r="H214" s="180">
        <v>554.42600000000004</v>
      </c>
      <c r="I214" s="181"/>
      <c r="J214" s="182">
        <f>ROUND(I214*H214,2)</f>
        <v>0</v>
      </c>
      <c r="K214" s="178" t="s">
        <v>121</v>
      </c>
      <c r="L214" s="42"/>
      <c r="M214" s="183" t="s">
        <v>19</v>
      </c>
      <c r="N214" s="184" t="s">
        <v>44</v>
      </c>
      <c r="O214" s="67"/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7" t="s">
        <v>122</v>
      </c>
      <c r="AT214" s="187" t="s">
        <v>117</v>
      </c>
      <c r="AU214" s="187" t="s">
        <v>123</v>
      </c>
      <c r="AY214" s="20" t="s">
        <v>114</v>
      </c>
      <c r="BE214" s="188">
        <f>IF(N214="základní",J214,0)</f>
        <v>0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20" t="s">
        <v>123</v>
      </c>
      <c r="BK214" s="188">
        <f>ROUND(I214*H214,2)</f>
        <v>0</v>
      </c>
      <c r="BL214" s="20" t="s">
        <v>122</v>
      </c>
      <c r="BM214" s="187" t="s">
        <v>383</v>
      </c>
    </row>
    <row r="215" spans="1:65" s="2" customFormat="1" ht="11.25">
      <c r="A215" s="37"/>
      <c r="B215" s="38"/>
      <c r="C215" s="39"/>
      <c r="D215" s="189" t="s">
        <v>125</v>
      </c>
      <c r="E215" s="39"/>
      <c r="F215" s="190" t="s">
        <v>384</v>
      </c>
      <c r="G215" s="39"/>
      <c r="H215" s="39"/>
      <c r="I215" s="191"/>
      <c r="J215" s="39"/>
      <c r="K215" s="39"/>
      <c r="L215" s="42"/>
      <c r="M215" s="192"/>
      <c r="N215" s="193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125</v>
      </c>
      <c r="AU215" s="20" t="s">
        <v>123</v>
      </c>
    </row>
    <row r="216" spans="1:65" s="13" customFormat="1" ht="11.25">
      <c r="B216" s="194"/>
      <c r="C216" s="195"/>
      <c r="D216" s="196" t="s">
        <v>127</v>
      </c>
      <c r="E216" s="197" t="s">
        <v>19</v>
      </c>
      <c r="F216" s="198" t="s">
        <v>217</v>
      </c>
      <c r="G216" s="195"/>
      <c r="H216" s="197" t="s">
        <v>19</v>
      </c>
      <c r="I216" s="199"/>
      <c r="J216" s="195"/>
      <c r="K216" s="195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127</v>
      </c>
      <c r="AU216" s="204" t="s">
        <v>123</v>
      </c>
      <c r="AV216" s="13" t="s">
        <v>80</v>
      </c>
      <c r="AW216" s="13" t="s">
        <v>34</v>
      </c>
      <c r="AX216" s="13" t="s">
        <v>72</v>
      </c>
      <c r="AY216" s="204" t="s">
        <v>114</v>
      </c>
    </row>
    <row r="217" spans="1:65" s="13" customFormat="1" ht="11.25">
      <c r="B217" s="194"/>
      <c r="C217" s="195"/>
      <c r="D217" s="196" t="s">
        <v>127</v>
      </c>
      <c r="E217" s="197" t="s">
        <v>19</v>
      </c>
      <c r="F217" s="198" t="s">
        <v>218</v>
      </c>
      <c r="G217" s="195"/>
      <c r="H217" s="197" t="s">
        <v>19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127</v>
      </c>
      <c r="AU217" s="204" t="s">
        <v>123</v>
      </c>
      <c r="AV217" s="13" t="s">
        <v>80</v>
      </c>
      <c r="AW217" s="13" t="s">
        <v>34</v>
      </c>
      <c r="AX217" s="13" t="s">
        <v>72</v>
      </c>
      <c r="AY217" s="204" t="s">
        <v>114</v>
      </c>
    </row>
    <row r="218" spans="1:65" s="14" customFormat="1" ht="11.25">
      <c r="B218" s="205"/>
      <c r="C218" s="206"/>
      <c r="D218" s="196" t="s">
        <v>127</v>
      </c>
      <c r="E218" s="207" t="s">
        <v>19</v>
      </c>
      <c r="F218" s="208" t="s">
        <v>323</v>
      </c>
      <c r="G218" s="206"/>
      <c r="H218" s="209">
        <v>60.72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127</v>
      </c>
      <c r="AU218" s="215" t="s">
        <v>123</v>
      </c>
      <c r="AV218" s="14" t="s">
        <v>123</v>
      </c>
      <c r="AW218" s="14" t="s">
        <v>34</v>
      </c>
      <c r="AX218" s="14" t="s">
        <v>72</v>
      </c>
      <c r="AY218" s="215" t="s">
        <v>114</v>
      </c>
    </row>
    <row r="219" spans="1:65" s="14" customFormat="1" ht="11.25">
      <c r="B219" s="205"/>
      <c r="C219" s="206"/>
      <c r="D219" s="196" t="s">
        <v>127</v>
      </c>
      <c r="E219" s="207" t="s">
        <v>19</v>
      </c>
      <c r="F219" s="208" t="s">
        <v>324</v>
      </c>
      <c r="G219" s="206"/>
      <c r="H219" s="209">
        <v>121.44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127</v>
      </c>
      <c r="AU219" s="215" t="s">
        <v>123</v>
      </c>
      <c r="AV219" s="14" t="s">
        <v>123</v>
      </c>
      <c r="AW219" s="14" t="s">
        <v>34</v>
      </c>
      <c r="AX219" s="14" t="s">
        <v>72</v>
      </c>
      <c r="AY219" s="215" t="s">
        <v>114</v>
      </c>
    </row>
    <row r="220" spans="1:65" s="14" customFormat="1" ht="11.25">
      <c r="B220" s="205"/>
      <c r="C220" s="206"/>
      <c r="D220" s="196" t="s">
        <v>127</v>
      </c>
      <c r="E220" s="207" t="s">
        <v>19</v>
      </c>
      <c r="F220" s="208" t="s">
        <v>325</v>
      </c>
      <c r="G220" s="206"/>
      <c r="H220" s="209">
        <v>121.968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127</v>
      </c>
      <c r="AU220" s="215" t="s">
        <v>123</v>
      </c>
      <c r="AV220" s="14" t="s">
        <v>123</v>
      </c>
      <c r="AW220" s="14" t="s">
        <v>34</v>
      </c>
      <c r="AX220" s="14" t="s">
        <v>72</v>
      </c>
      <c r="AY220" s="215" t="s">
        <v>114</v>
      </c>
    </row>
    <row r="221" spans="1:65" s="14" customFormat="1" ht="11.25">
      <c r="B221" s="205"/>
      <c r="C221" s="206"/>
      <c r="D221" s="196" t="s">
        <v>127</v>
      </c>
      <c r="E221" s="207" t="s">
        <v>19</v>
      </c>
      <c r="F221" s="208" t="s">
        <v>326</v>
      </c>
      <c r="G221" s="206"/>
      <c r="H221" s="209">
        <v>182.68799999999999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127</v>
      </c>
      <c r="AU221" s="215" t="s">
        <v>123</v>
      </c>
      <c r="AV221" s="14" t="s">
        <v>123</v>
      </c>
      <c r="AW221" s="14" t="s">
        <v>34</v>
      </c>
      <c r="AX221" s="14" t="s">
        <v>72</v>
      </c>
      <c r="AY221" s="215" t="s">
        <v>114</v>
      </c>
    </row>
    <row r="222" spans="1:65" s="14" customFormat="1" ht="11.25">
      <c r="B222" s="205"/>
      <c r="C222" s="206"/>
      <c r="D222" s="196" t="s">
        <v>127</v>
      </c>
      <c r="E222" s="207" t="s">
        <v>19</v>
      </c>
      <c r="F222" s="208" t="s">
        <v>221</v>
      </c>
      <c r="G222" s="206"/>
      <c r="H222" s="209">
        <v>8.2249999999999996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127</v>
      </c>
      <c r="AU222" s="215" t="s">
        <v>123</v>
      </c>
      <c r="AV222" s="14" t="s">
        <v>123</v>
      </c>
      <c r="AW222" s="14" t="s">
        <v>34</v>
      </c>
      <c r="AX222" s="14" t="s">
        <v>72</v>
      </c>
      <c r="AY222" s="215" t="s">
        <v>114</v>
      </c>
    </row>
    <row r="223" spans="1:65" s="14" customFormat="1" ht="11.25">
      <c r="B223" s="205"/>
      <c r="C223" s="206"/>
      <c r="D223" s="196" t="s">
        <v>127</v>
      </c>
      <c r="E223" s="207" t="s">
        <v>19</v>
      </c>
      <c r="F223" s="208" t="s">
        <v>222</v>
      </c>
      <c r="G223" s="206"/>
      <c r="H223" s="209">
        <v>16.783000000000001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127</v>
      </c>
      <c r="AU223" s="215" t="s">
        <v>123</v>
      </c>
      <c r="AV223" s="14" t="s">
        <v>123</v>
      </c>
      <c r="AW223" s="14" t="s">
        <v>34</v>
      </c>
      <c r="AX223" s="14" t="s">
        <v>72</v>
      </c>
      <c r="AY223" s="215" t="s">
        <v>114</v>
      </c>
    </row>
    <row r="224" spans="1:65" s="14" customFormat="1" ht="11.25">
      <c r="B224" s="205"/>
      <c r="C224" s="206"/>
      <c r="D224" s="196" t="s">
        <v>127</v>
      </c>
      <c r="E224" s="207" t="s">
        <v>19</v>
      </c>
      <c r="F224" s="208" t="s">
        <v>223</v>
      </c>
      <c r="G224" s="206"/>
      <c r="H224" s="209">
        <v>42.601999999999997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127</v>
      </c>
      <c r="AU224" s="215" t="s">
        <v>123</v>
      </c>
      <c r="AV224" s="14" t="s">
        <v>123</v>
      </c>
      <c r="AW224" s="14" t="s">
        <v>34</v>
      </c>
      <c r="AX224" s="14" t="s">
        <v>72</v>
      </c>
      <c r="AY224" s="215" t="s">
        <v>114</v>
      </c>
    </row>
    <row r="225" spans="1:65" s="15" customFormat="1" ht="11.25">
      <c r="B225" s="216"/>
      <c r="C225" s="217"/>
      <c r="D225" s="196" t="s">
        <v>127</v>
      </c>
      <c r="E225" s="218" t="s">
        <v>19</v>
      </c>
      <c r="F225" s="219" t="s">
        <v>133</v>
      </c>
      <c r="G225" s="217"/>
      <c r="H225" s="220">
        <v>554.42600000000004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127</v>
      </c>
      <c r="AU225" s="226" t="s">
        <v>123</v>
      </c>
      <c r="AV225" s="15" t="s">
        <v>122</v>
      </c>
      <c r="AW225" s="15" t="s">
        <v>34</v>
      </c>
      <c r="AX225" s="15" t="s">
        <v>80</v>
      </c>
      <c r="AY225" s="226" t="s">
        <v>114</v>
      </c>
    </row>
    <row r="226" spans="1:65" s="2" customFormat="1" ht="16.5" customHeight="1">
      <c r="A226" s="37"/>
      <c r="B226" s="38"/>
      <c r="C226" s="176" t="s">
        <v>229</v>
      </c>
      <c r="D226" s="176" t="s">
        <v>117</v>
      </c>
      <c r="E226" s="177" t="s">
        <v>385</v>
      </c>
      <c r="F226" s="178" t="s">
        <v>386</v>
      </c>
      <c r="G226" s="179" t="s">
        <v>120</v>
      </c>
      <c r="H226" s="180">
        <v>554.42600000000004</v>
      </c>
      <c r="I226" s="181"/>
      <c r="J226" s="182">
        <f>ROUND(I226*H226,2)</f>
        <v>0</v>
      </c>
      <c r="K226" s="178" t="s">
        <v>121</v>
      </c>
      <c r="L226" s="42"/>
      <c r="M226" s="183" t="s">
        <v>19</v>
      </c>
      <c r="N226" s="184" t="s">
        <v>44</v>
      </c>
      <c r="O226" s="67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7" t="s">
        <v>122</v>
      </c>
      <c r="AT226" s="187" t="s">
        <v>117</v>
      </c>
      <c r="AU226" s="187" t="s">
        <v>123</v>
      </c>
      <c r="AY226" s="20" t="s">
        <v>114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0" t="s">
        <v>123</v>
      </c>
      <c r="BK226" s="188">
        <f>ROUND(I226*H226,2)</f>
        <v>0</v>
      </c>
      <c r="BL226" s="20" t="s">
        <v>122</v>
      </c>
      <c r="BM226" s="187" t="s">
        <v>387</v>
      </c>
    </row>
    <row r="227" spans="1:65" s="2" customFormat="1" ht="11.25">
      <c r="A227" s="37"/>
      <c r="B227" s="38"/>
      <c r="C227" s="39"/>
      <c r="D227" s="189" t="s">
        <v>125</v>
      </c>
      <c r="E227" s="39"/>
      <c r="F227" s="190" t="s">
        <v>388</v>
      </c>
      <c r="G227" s="39"/>
      <c r="H227" s="39"/>
      <c r="I227" s="191"/>
      <c r="J227" s="39"/>
      <c r="K227" s="39"/>
      <c r="L227" s="42"/>
      <c r="M227" s="192"/>
      <c r="N227" s="193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125</v>
      </c>
      <c r="AU227" s="20" t="s">
        <v>123</v>
      </c>
    </row>
    <row r="228" spans="1:65" s="13" customFormat="1" ht="11.25">
      <c r="B228" s="194"/>
      <c r="C228" s="195"/>
      <c r="D228" s="196" t="s">
        <v>127</v>
      </c>
      <c r="E228" s="197" t="s">
        <v>19</v>
      </c>
      <c r="F228" s="198" t="s">
        <v>217</v>
      </c>
      <c r="G228" s="195"/>
      <c r="H228" s="197" t="s">
        <v>19</v>
      </c>
      <c r="I228" s="199"/>
      <c r="J228" s="195"/>
      <c r="K228" s="195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127</v>
      </c>
      <c r="AU228" s="204" t="s">
        <v>123</v>
      </c>
      <c r="AV228" s="13" t="s">
        <v>80</v>
      </c>
      <c r="AW228" s="13" t="s">
        <v>34</v>
      </c>
      <c r="AX228" s="13" t="s">
        <v>72</v>
      </c>
      <c r="AY228" s="204" t="s">
        <v>114</v>
      </c>
    </row>
    <row r="229" spans="1:65" s="13" customFormat="1" ht="11.25">
      <c r="B229" s="194"/>
      <c r="C229" s="195"/>
      <c r="D229" s="196" t="s">
        <v>127</v>
      </c>
      <c r="E229" s="197" t="s">
        <v>19</v>
      </c>
      <c r="F229" s="198" t="s">
        <v>218</v>
      </c>
      <c r="G229" s="195"/>
      <c r="H229" s="197" t="s">
        <v>19</v>
      </c>
      <c r="I229" s="199"/>
      <c r="J229" s="195"/>
      <c r="K229" s="195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127</v>
      </c>
      <c r="AU229" s="204" t="s">
        <v>123</v>
      </c>
      <c r="AV229" s="13" t="s">
        <v>80</v>
      </c>
      <c r="AW229" s="13" t="s">
        <v>34</v>
      </c>
      <c r="AX229" s="13" t="s">
        <v>72</v>
      </c>
      <c r="AY229" s="204" t="s">
        <v>114</v>
      </c>
    </row>
    <row r="230" spans="1:65" s="14" customFormat="1" ht="11.25">
      <c r="B230" s="205"/>
      <c r="C230" s="206"/>
      <c r="D230" s="196" t="s">
        <v>127</v>
      </c>
      <c r="E230" s="207" t="s">
        <v>19</v>
      </c>
      <c r="F230" s="208" t="s">
        <v>323</v>
      </c>
      <c r="G230" s="206"/>
      <c r="H230" s="209">
        <v>60.72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127</v>
      </c>
      <c r="AU230" s="215" t="s">
        <v>123</v>
      </c>
      <c r="AV230" s="14" t="s">
        <v>123</v>
      </c>
      <c r="AW230" s="14" t="s">
        <v>34</v>
      </c>
      <c r="AX230" s="14" t="s">
        <v>72</v>
      </c>
      <c r="AY230" s="215" t="s">
        <v>114</v>
      </c>
    </row>
    <row r="231" spans="1:65" s="14" customFormat="1" ht="11.25">
      <c r="B231" s="205"/>
      <c r="C231" s="206"/>
      <c r="D231" s="196" t="s">
        <v>127</v>
      </c>
      <c r="E231" s="207" t="s">
        <v>19</v>
      </c>
      <c r="F231" s="208" t="s">
        <v>324</v>
      </c>
      <c r="G231" s="206"/>
      <c r="H231" s="209">
        <v>121.44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127</v>
      </c>
      <c r="AU231" s="215" t="s">
        <v>123</v>
      </c>
      <c r="AV231" s="14" t="s">
        <v>123</v>
      </c>
      <c r="AW231" s="14" t="s">
        <v>34</v>
      </c>
      <c r="AX231" s="14" t="s">
        <v>72</v>
      </c>
      <c r="AY231" s="215" t="s">
        <v>114</v>
      </c>
    </row>
    <row r="232" spans="1:65" s="14" customFormat="1" ht="11.25">
      <c r="B232" s="205"/>
      <c r="C232" s="206"/>
      <c r="D232" s="196" t="s">
        <v>127</v>
      </c>
      <c r="E232" s="207" t="s">
        <v>19</v>
      </c>
      <c r="F232" s="208" t="s">
        <v>325</v>
      </c>
      <c r="G232" s="206"/>
      <c r="H232" s="209">
        <v>121.968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127</v>
      </c>
      <c r="AU232" s="215" t="s">
        <v>123</v>
      </c>
      <c r="AV232" s="14" t="s">
        <v>123</v>
      </c>
      <c r="AW232" s="14" t="s">
        <v>34</v>
      </c>
      <c r="AX232" s="14" t="s">
        <v>72</v>
      </c>
      <c r="AY232" s="215" t="s">
        <v>114</v>
      </c>
    </row>
    <row r="233" spans="1:65" s="14" customFormat="1" ht="11.25">
      <c r="B233" s="205"/>
      <c r="C233" s="206"/>
      <c r="D233" s="196" t="s">
        <v>127</v>
      </c>
      <c r="E233" s="207" t="s">
        <v>19</v>
      </c>
      <c r="F233" s="208" t="s">
        <v>326</v>
      </c>
      <c r="G233" s="206"/>
      <c r="H233" s="209">
        <v>182.68799999999999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127</v>
      </c>
      <c r="AU233" s="215" t="s">
        <v>123</v>
      </c>
      <c r="AV233" s="14" t="s">
        <v>123</v>
      </c>
      <c r="AW233" s="14" t="s">
        <v>34</v>
      </c>
      <c r="AX233" s="14" t="s">
        <v>72</v>
      </c>
      <c r="AY233" s="215" t="s">
        <v>114</v>
      </c>
    </row>
    <row r="234" spans="1:65" s="14" customFormat="1" ht="11.25">
      <c r="B234" s="205"/>
      <c r="C234" s="206"/>
      <c r="D234" s="196" t="s">
        <v>127</v>
      </c>
      <c r="E234" s="207" t="s">
        <v>19</v>
      </c>
      <c r="F234" s="208" t="s">
        <v>221</v>
      </c>
      <c r="G234" s="206"/>
      <c r="H234" s="209">
        <v>8.2249999999999996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127</v>
      </c>
      <c r="AU234" s="215" t="s">
        <v>123</v>
      </c>
      <c r="AV234" s="14" t="s">
        <v>123</v>
      </c>
      <c r="AW234" s="14" t="s">
        <v>34</v>
      </c>
      <c r="AX234" s="14" t="s">
        <v>72</v>
      </c>
      <c r="AY234" s="215" t="s">
        <v>114</v>
      </c>
    </row>
    <row r="235" spans="1:65" s="14" customFormat="1" ht="11.25">
      <c r="B235" s="205"/>
      <c r="C235" s="206"/>
      <c r="D235" s="196" t="s">
        <v>127</v>
      </c>
      <c r="E235" s="207" t="s">
        <v>19</v>
      </c>
      <c r="F235" s="208" t="s">
        <v>222</v>
      </c>
      <c r="G235" s="206"/>
      <c r="H235" s="209">
        <v>16.783000000000001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127</v>
      </c>
      <c r="AU235" s="215" t="s">
        <v>123</v>
      </c>
      <c r="AV235" s="14" t="s">
        <v>123</v>
      </c>
      <c r="AW235" s="14" t="s">
        <v>34</v>
      </c>
      <c r="AX235" s="14" t="s">
        <v>72</v>
      </c>
      <c r="AY235" s="215" t="s">
        <v>114</v>
      </c>
    </row>
    <row r="236" spans="1:65" s="14" customFormat="1" ht="11.25">
      <c r="B236" s="205"/>
      <c r="C236" s="206"/>
      <c r="D236" s="196" t="s">
        <v>127</v>
      </c>
      <c r="E236" s="207" t="s">
        <v>19</v>
      </c>
      <c r="F236" s="208" t="s">
        <v>223</v>
      </c>
      <c r="G236" s="206"/>
      <c r="H236" s="209">
        <v>42.601999999999997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127</v>
      </c>
      <c r="AU236" s="215" t="s">
        <v>123</v>
      </c>
      <c r="AV236" s="14" t="s">
        <v>123</v>
      </c>
      <c r="AW236" s="14" t="s">
        <v>34</v>
      </c>
      <c r="AX236" s="14" t="s">
        <v>72</v>
      </c>
      <c r="AY236" s="215" t="s">
        <v>114</v>
      </c>
    </row>
    <row r="237" spans="1:65" s="15" customFormat="1" ht="11.25">
      <c r="B237" s="216"/>
      <c r="C237" s="217"/>
      <c r="D237" s="196" t="s">
        <v>127</v>
      </c>
      <c r="E237" s="218" t="s">
        <v>19</v>
      </c>
      <c r="F237" s="219" t="s">
        <v>133</v>
      </c>
      <c r="G237" s="217"/>
      <c r="H237" s="220">
        <v>554.42600000000004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127</v>
      </c>
      <c r="AU237" s="226" t="s">
        <v>123</v>
      </c>
      <c r="AV237" s="15" t="s">
        <v>122</v>
      </c>
      <c r="AW237" s="15" t="s">
        <v>34</v>
      </c>
      <c r="AX237" s="15" t="s">
        <v>80</v>
      </c>
      <c r="AY237" s="226" t="s">
        <v>114</v>
      </c>
    </row>
    <row r="238" spans="1:65" s="2" customFormat="1" ht="24.2" customHeight="1">
      <c r="A238" s="37"/>
      <c r="B238" s="38"/>
      <c r="C238" s="176" t="s">
        <v>236</v>
      </c>
      <c r="D238" s="176" t="s">
        <v>117</v>
      </c>
      <c r="E238" s="177" t="s">
        <v>389</v>
      </c>
      <c r="F238" s="178" t="s">
        <v>390</v>
      </c>
      <c r="G238" s="179" t="s">
        <v>120</v>
      </c>
      <c r="H238" s="180">
        <v>554.42600000000004</v>
      </c>
      <c r="I238" s="181"/>
      <c r="J238" s="182">
        <f>ROUND(I238*H238,2)</f>
        <v>0</v>
      </c>
      <c r="K238" s="178" t="s">
        <v>121</v>
      </c>
      <c r="L238" s="42"/>
      <c r="M238" s="183" t="s">
        <v>19</v>
      </c>
      <c r="N238" s="184" t="s">
        <v>44</v>
      </c>
      <c r="O238" s="67"/>
      <c r="P238" s="185">
        <f>O238*H238</f>
        <v>0</v>
      </c>
      <c r="Q238" s="185">
        <v>4.2200000000000001E-2</v>
      </c>
      <c r="R238" s="185">
        <f>Q238*H238</f>
        <v>23.396777200000002</v>
      </c>
      <c r="S238" s="185">
        <v>0</v>
      </c>
      <c r="T238" s="18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7" t="s">
        <v>122</v>
      </c>
      <c r="AT238" s="187" t="s">
        <v>117</v>
      </c>
      <c r="AU238" s="187" t="s">
        <v>123</v>
      </c>
      <c r="AY238" s="20" t="s">
        <v>114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20" t="s">
        <v>123</v>
      </c>
      <c r="BK238" s="188">
        <f>ROUND(I238*H238,2)</f>
        <v>0</v>
      </c>
      <c r="BL238" s="20" t="s">
        <v>122</v>
      </c>
      <c r="BM238" s="187" t="s">
        <v>391</v>
      </c>
    </row>
    <row r="239" spans="1:65" s="2" customFormat="1" ht="11.25">
      <c r="A239" s="37"/>
      <c r="B239" s="38"/>
      <c r="C239" s="39"/>
      <c r="D239" s="189" t="s">
        <v>125</v>
      </c>
      <c r="E239" s="39"/>
      <c r="F239" s="190" t="s">
        <v>392</v>
      </c>
      <c r="G239" s="39"/>
      <c r="H239" s="39"/>
      <c r="I239" s="191"/>
      <c r="J239" s="39"/>
      <c r="K239" s="39"/>
      <c r="L239" s="42"/>
      <c r="M239" s="192"/>
      <c r="N239" s="193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125</v>
      </c>
      <c r="AU239" s="20" t="s">
        <v>123</v>
      </c>
    </row>
    <row r="240" spans="1:65" s="13" customFormat="1" ht="11.25">
      <c r="B240" s="194"/>
      <c r="C240" s="195"/>
      <c r="D240" s="196" t="s">
        <v>127</v>
      </c>
      <c r="E240" s="197" t="s">
        <v>19</v>
      </c>
      <c r="F240" s="198" t="s">
        <v>217</v>
      </c>
      <c r="G240" s="195"/>
      <c r="H240" s="197" t="s">
        <v>19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127</v>
      </c>
      <c r="AU240" s="204" t="s">
        <v>123</v>
      </c>
      <c r="AV240" s="13" t="s">
        <v>80</v>
      </c>
      <c r="AW240" s="13" t="s">
        <v>34</v>
      </c>
      <c r="AX240" s="13" t="s">
        <v>72</v>
      </c>
      <c r="AY240" s="204" t="s">
        <v>114</v>
      </c>
    </row>
    <row r="241" spans="1:65" s="13" customFormat="1" ht="11.25">
      <c r="B241" s="194"/>
      <c r="C241" s="195"/>
      <c r="D241" s="196" t="s">
        <v>127</v>
      </c>
      <c r="E241" s="197" t="s">
        <v>19</v>
      </c>
      <c r="F241" s="198" t="s">
        <v>218</v>
      </c>
      <c r="G241" s="195"/>
      <c r="H241" s="197" t="s">
        <v>19</v>
      </c>
      <c r="I241" s="199"/>
      <c r="J241" s="195"/>
      <c r="K241" s="195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127</v>
      </c>
      <c r="AU241" s="204" t="s">
        <v>123</v>
      </c>
      <c r="AV241" s="13" t="s">
        <v>80</v>
      </c>
      <c r="AW241" s="13" t="s">
        <v>34</v>
      </c>
      <c r="AX241" s="13" t="s">
        <v>72</v>
      </c>
      <c r="AY241" s="204" t="s">
        <v>114</v>
      </c>
    </row>
    <row r="242" spans="1:65" s="14" customFormat="1" ht="11.25">
      <c r="B242" s="205"/>
      <c r="C242" s="206"/>
      <c r="D242" s="196" t="s">
        <v>127</v>
      </c>
      <c r="E242" s="207" t="s">
        <v>19</v>
      </c>
      <c r="F242" s="208" t="s">
        <v>323</v>
      </c>
      <c r="G242" s="206"/>
      <c r="H242" s="209">
        <v>60.72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127</v>
      </c>
      <c r="AU242" s="215" t="s">
        <v>123</v>
      </c>
      <c r="AV242" s="14" t="s">
        <v>123</v>
      </c>
      <c r="AW242" s="14" t="s">
        <v>34</v>
      </c>
      <c r="AX242" s="14" t="s">
        <v>72</v>
      </c>
      <c r="AY242" s="215" t="s">
        <v>114</v>
      </c>
    </row>
    <row r="243" spans="1:65" s="14" customFormat="1" ht="11.25">
      <c r="B243" s="205"/>
      <c r="C243" s="206"/>
      <c r="D243" s="196" t="s">
        <v>127</v>
      </c>
      <c r="E243" s="207" t="s">
        <v>19</v>
      </c>
      <c r="F243" s="208" t="s">
        <v>324</v>
      </c>
      <c r="G243" s="206"/>
      <c r="H243" s="209">
        <v>121.44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127</v>
      </c>
      <c r="AU243" s="215" t="s">
        <v>123</v>
      </c>
      <c r="AV243" s="14" t="s">
        <v>123</v>
      </c>
      <c r="AW243" s="14" t="s">
        <v>34</v>
      </c>
      <c r="AX243" s="14" t="s">
        <v>72</v>
      </c>
      <c r="AY243" s="215" t="s">
        <v>114</v>
      </c>
    </row>
    <row r="244" spans="1:65" s="14" customFormat="1" ht="11.25">
      <c r="B244" s="205"/>
      <c r="C244" s="206"/>
      <c r="D244" s="196" t="s">
        <v>127</v>
      </c>
      <c r="E244" s="207" t="s">
        <v>19</v>
      </c>
      <c r="F244" s="208" t="s">
        <v>325</v>
      </c>
      <c r="G244" s="206"/>
      <c r="H244" s="209">
        <v>121.968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127</v>
      </c>
      <c r="AU244" s="215" t="s">
        <v>123</v>
      </c>
      <c r="AV244" s="14" t="s">
        <v>123</v>
      </c>
      <c r="AW244" s="14" t="s">
        <v>34</v>
      </c>
      <c r="AX244" s="14" t="s">
        <v>72</v>
      </c>
      <c r="AY244" s="215" t="s">
        <v>114</v>
      </c>
    </row>
    <row r="245" spans="1:65" s="14" customFormat="1" ht="11.25">
      <c r="B245" s="205"/>
      <c r="C245" s="206"/>
      <c r="D245" s="196" t="s">
        <v>127</v>
      </c>
      <c r="E245" s="207" t="s">
        <v>19</v>
      </c>
      <c r="F245" s="208" t="s">
        <v>326</v>
      </c>
      <c r="G245" s="206"/>
      <c r="H245" s="209">
        <v>182.68799999999999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127</v>
      </c>
      <c r="AU245" s="215" t="s">
        <v>123</v>
      </c>
      <c r="AV245" s="14" t="s">
        <v>123</v>
      </c>
      <c r="AW245" s="14" t="s">
        <v>34</v>
      </c>
      <c r="AX245" s="14" t="s">
        <v>72</v>
      </c>
      <c r="AY245" s="215" t="s">
        <v>114</v>
      </c>
    </row>
    <row r="246" spans="1:65" s="14" customFormat="1" ht="11.25">
      <c r="B246" s="205"/>
      <c r="C246" s="206"/>
      <c r="D246" s="196" t="s">
        <v>127</v>
      </c>
      <c r="E246" s="207" t="s">
        <v>19</v>
      </c>
      <c r="F246" s="208" t="s">
        <v>221</v>
      </c>
      <c r="G246" s="206"/>
      <c r="H246" s="209">
        <v>8.2249999999999996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127</v>
      </c>
      <c r="AU246" s="215" t="s">
        <v>123</v>
      </c>
      <c r="AV246" s="14" t="s">
        <v>123</v>
      </c>
      <c r="AW246" s="14" t="s">
        <v>34</v>
      </c>
      <c r="AX246" s="14" t="s">
        <v>72</v>
      </c>
      <c r="AY246" s="215" t="s">
        <v>114</v>
      </c>
    </row>
    <row r="247" spans="1:65" s="14" customFormat="1" ht="11.25">
      <c r="B247" s="205"/>
      <c r="C247" s="206"/>
      <c r="D247" s="196" t="s">
        <v>127</v>
      </c>
      <c r="E247" s="207" t="s">
        <v>19</v>
      </c>
      <c r="F247" s="208" t="s">
        <v>222</v>
      </c>
      <c r="G247" s="206"/>
      <c r="H247" s="209">
        <v>16.783000000000001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127</v>
      </c>
      <c r="AU247" s="215" t="s">
        <v>123</v>
      </c>
      <c r="AV247" s="14" t="s">
        <v>123</v>
      </c>
      <c r="AW247" s="14" t="s">
        <v>34</v>
      </c>
      <c r="AX247" s="14" t="s">
        <v>72</v>
      </c>
      <c r="AY247" s="215" t="s">
        <v>114</v>
      </c>
    </row>
    <row r="248" spans="1:65" s="14" customFormat="1" ht="11.25">
      <c r="B248" s="205"/>
      <c r="C248" s="206"/>
      <c r="D248" s="196" t="s">
        <v>127</v>
      </c>
      <c r="E248" s="207" t="s">
        <v>19</v>
      </c>
      <c r="F248" s="208" t="s">
        <v>223</v>
      </c>
      <c r="G248" s="206"/>
      <c r="H248" s="209">
        <v>42.601999999999997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127</v>
      </c>
      <c r="AU248" s="215" t="s">
        <v>123</v>
      </c>
      <c r="AV248" s="14" t="s">
        <v>123</v>
      </c>
      <c r="AW248" s="14" t="s">
        <v>34</v>
      </c>
      <c r="AX248" s="14" t="s">
        <v>72</v>
      </c>
      <c r="AY248" s="215" t="s">
        <v>114</v>
      </c>
    </row>
    <row r="249" spans="1:65" s="15" customFormat="1" ht="11.25">
      <c r="B249" s="216"/>
      <c r="C249" s="217"/>
      <c r="D249" s="196" t="s">
        <v>127</v>
      </c>
      <c r="E249" s="218" t="s">
        <v>19</v>
      </c>
      <c r="F249" s="219" t="s">
        <v>133</v>
      </c>
      <c r="G249" s="217"/>
      <c r="H249" s="220">
        <v>554.42600000000004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127</v>
      </c>
      <c r="AU249" s="226" t="s">
        <v>123</v>
      </c>
      <c r="AV249" s="15" t="s">
        <v>122</v>
      </c>
      <c r="AW249" s="15" t="s">
        <v>34</v>
      </c>
      <c r="AX249" s="15" t="s">
        <v>80</v>
      </c>
      <c r="AY249" s="226" t="s">
        <v>114</v>
      </c>
    </row>
    <row r="250" spans="1:65" s="2" customFormat="1" ht="24.2" customHeight="1">
      <c r="A250" s="37"/>
      <c r="B250" s="38"/>
      <c r="C250" s="176" t="s">
        <v>243</v>
      </c>
      <c r="D250" s="176" t="s">
        <v>117</v>
      </c>
      <c r="E250" s="177" t="s">
        <v>393</v>
      </c>
      <c r="F250" s="178" t="s">
        <v>394</v>
      </c>
      <c r="G250" s="179" t="s">
        <v>120</v>
      </c>
      <c r="H250" s="180">
        <v>554.42600000000004</v>
      </c>
      <c r="I250" s="181"/>
      <c r="J250" s="182">
        <f>ROUND(I250*H250,2)</f>
        <v>0</v>
      </c>
      <c r="K250" s="178" t="s">
        <v>121</v>
      </c>
      <c r="L250" s="42"/>
      <c r="M250" s="183" t="s">
        <v>19</v>
      </c>
      <c r="N250" s="184" t="s">
        <v>44</v>
      </c>
      <c r="O250" s="67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7" t="s">
        <v>122</v>
      </c>
      <c r="AT250" s="187" t="s">
        <v>117</v>
      </c>
      <c r="AU250" s="187" t="s">
        <v>123</v>
      </c>
      <c r="AY250" s="20" t="s">
        <v>114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0" t="s">
        <v>123</v>
      </c>
      <c r="BK250" s="188">
        <f>ROUND(I250*H250,2)</f>
        <v>0</v>
      </c>
      <c r="BL250" s="20" t="s">
        <v>122</v>
      </c>
      <c r="BM250" s="187" t="s">
        <v>395</v>
      </c>
    </row>
    <row r="251" spans="1:65" s="2" customFormat="1" ht="11.25">
      <c r="A251" s="37"/>
      <c r="B251" s="38"/>
      <c r="C251" s="39"/>
      <c r="D251" s="189" t="s">
        <v>125</v>
      </c>
      <c r="E251" s="39"/>
      <c r="F251" s="190" t="s">
        <v>396</v>
      </c>
      <c r="G251" s="39"/>
      <c r="H251" s="39"/>
      <c r="I251" s="191"/>
      <c r="J251" s="39"/>
      <c r="K251" s="39"/>
      <c r="L251" s="42"/>
      <c r="M251" s="192"/>
      <c r="N251" s="193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125</v>
      </c>
      <c r="AU251" s="20" t="s">
        <v>123</v>
      </c>
    </row>
    <row r="252" spans="1:65" s="13" customFormat="1" ht="11.25">
      <c r="B252" s="194"/>
      <c r="C252" s="195"/>
      <c r="D252" s="196" t="s">
        <v>127</v>
      </c>
      <c r="E252" s="197" t="s">
        <v>19</v>
      </c>
      <c r="F252" s="198" t="s">
        <v>217</v>
      </c>
      <c r="G252" s="195"/>
      <c r="H252" s="197" t="s">
        <v>19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127</v>
      </c>
      <c r="AU252" s="204" t="s">
        <v>123</v>
      </c>
      <c r="AV252" s="13" t="s">
        <v>80</v>
      </c>
      <c r="AW252" s="13" t="s">
        <v>34</v>
      </c>
      <c r="AX252" s="13" t="s">
        <v>72</v>
      </c>
      <c r="AY252" s="204" t="s">
        <v>114</v>
      </c>
    </row>
    <row r="253" spans="1:65" s="13" customFormat="1" ht="11.25">
      <c r="B253" s="194"/>
      <c r="C253" s="195"/>
      <c r="D253" s="196" t="s">
        <v>127</v>
      </c>
      <c r="E253" s="197" t="s">
        <v>19</v>
      </c>
      <c r="F253" s="198" t="s">
        <v>218</v>
      </c>
      <c r="G253" s="195"/>
      <c r="H253" s="197" t="s">
        <v>19</v>
      </c>
      <c r="I253" s="199"/>
      <c r="J253" s="195"/>
      <c r="K253" s="195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127</v>
      </c>
      <c r="AU253" s="204" t="s">
        <v>123</v>
      </c>
      <c r="AV253" s="13" t="s">
        <v>80</v>
      </c>
      <c r="AW253" s="13" t="s">
        <v>34</v>
      </c>
      <c r="AX253" s="13" t="s">
        <v>72</v>
      </c>
      <c r="AY253" s="204" t="s">
        <v>114</v>
      </c>
    </row>
    <row r="254" spans="1:65" s="14" customFormat="1" ht="11.25">
      <c r="B254" s="205"/>
      <c r="C254" s="206"/>
      <c r="D254" s="196" t="s">
        <v>127</v>
      </c>
      <c r="E254" s="207" t="s">
        <v>19</v>
      </c>
      <c r="F254" s="208" t="s">
        <v>323</v>
      </c>
      <c r="G254" s="206"/>
      <c r="H254" s="209">
        <v>60.72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127</v>
      </c>
      <c r="AU254" s="215" t="s">
        <v>123</v>
      </c>
      <c r="AV254" s="14" t="s">
        <v>123</v>
      </c>
      <c r="AW254" s="14" t="s">
        <v>34</v>
      </c>
      <c r="AX254" s="14" t="s">
        <v>72</v>
      </c>
      <c r="AY254" s="215" t="s">
        <v>114</v>
      </c>
    </row>
    <row r="255" spans="1:65" s="14" customFormat="1" ht="11.25">
      <c r="B255" s="205"/>
      <c r="C255" s="206"/>
      <c r="D255" s="196" t="s">
        <v>127</v>
      </c>
      <c r="E255" s="207" t="s">
        <v>19</v>
      </c>
      <c r="F255" s="208" t="s">
        <v>324</v>
      </c>
      <c r="G255" s="206"/>
      <c r="H255" s="209">
        <v>121.44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127</v>
      </c>
      <c r="AU255" s="215" t="s">
        <v>123</v>
      </c>
      <c r="AV255" s="14" t="s">
        <v>123</v>
      </c>
      <c r="AW255" s="14" t="s">
        <v>34</v>
      </c>
      <c r="AX255" s="14" t="s">
        <v>72</v>
      </c>
      <c r="AY255" s="215" t="s">
        <v>114</v>
      </c>
    </row>
    <row r="256" spans="1:65" s="14" customFormat="1" ht="11.25">
      <c r="B256" s="205"/>
      <c r="C256" s="206"/>
      <c r="D256" s="196" t="s">
        <v>127</v>
      </c>
      <c r="E256" s="207" t="s">
        <v>19</v>
      </c>
      <c r="F256" s="208" t="s">
        <v>325</v>
      </c>
      <c r="G256" s="206"/>
      <c r="H256" s="209">
        <v>121.968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127</v>
      </c>
      <c r="AU256" s="215" t="s">
        <v>123</v>
      </c>
      <c r="AV256" s="14" t="s">
        <v>123</v>
      </c>
      <c r="AW256" s="14" t="s">
        <v>34</v>
      </c>
      <c r="AX256" s="14" t="s">
        <v>72</v>
      </c>
      <c r="AY256" s="215" t="s">
        <v>114</v>
      </c>
    </row>
    <row r="257" spans="1:65" s="14" customFormat="1" ht="11.25">
      <c r="B257" s="205"/>
      <c r="C257" s="206"/>
      <c r="D257" s="196" t="s">
        <v>127</v>
      </c>
      <c r="E257" s="207" t="s">
        <v>19</v>
      </c>
      <c r="F257" s="208" t="s">
        <v>326</v>
      </c>
      <c r="G257" s="206"/>
      <c r="H257" s="209">
        <v>182.68799999999999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127</v>
      </c>
      <c r="AU257" s="215" t="s">
        <v>123</v>
      </c>
      <c r="AV257" s="14" t="s">
        <v>123</v>
      </c>
      <c r="AW257" s="14" t="s">
        <v>34</v>
      </c>
      <c r="AX257" s="14" t="s">
        <v>72</v>
      </c>
      <c r="AY257" s="215" t="s">
        <v>114</v>
      </c>
    </row>
    <row r="258" spans="1:65" s="14" customFormat="1" ht="11.25">
      <c r="B258" s="205"/>
      <c r="C258" s="206"/>
      <c r="D258" s="196" t="s">
        <v>127</v>
      </c>
      <c r="E258" s="207" t="s">
        <v>19</v>
      </c>
      <c r="F258" s="208" t="s">
        <v>221</v>
      </c>
      <c r="G258" s="206"/>
      <c r="H258" s="209">
        <v>8.2249999999999996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127</v>
      </c>
      <c r="AU258" s="215" t="s">
        <v>123</v>
      </c>
      <c r="AV258" s="14" t="s">
        <v>123</v>
      </c>
      <c r="AW258" s="14" t="s">
        <v>34</v>
      </c>
      <c r="AX258" s="14" t="s">
        <v>72</v>
      </c>
      <c r="AY258" s="215" t="s">
        <v>114</v>
      </c>
    </row>
    <row r="259" spans="1:65" s="14" customFormat="1" ht="11.25">
      <c r="B259" s="205"/>
      <c r="C259" s="206"/>
      <c r="D259" s="196" t="s">
        <v>127</v>
      </c>
      <c r="E259" s="207" t="s">
        <v>19</v>
      </c>
      <c r="F259" s="208" t="s">
        <v>222</v>
      </c>
      <c r="G259" s="206"/>
      <c r="H259" s="209">
        <v>16.783000000000001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127</v>
      </c>
      <c r="AU259" s="215" t="s">
        <v>123</v>
      </c>
      <c r="AV259" s="14" t="s">
        <v>123</v>
      </c>
      <c r="AW259" s="14" t="s">
        <v>34</v>
      </c>
      <c r="AX259" s="14" t="s">
        <v>72</v>
      </c>
      <c r="AY259" s="215" t="s">
        <v>114</v>
      </c>
    </row>
    <row r="260" spans="1:65" s="14" customFormat="1" ht="11.25">
      <c r="B260" s="205"/>
      <c r="C260" s="206"/>
      <c r="D260" s="196" t="s">
        <v>127</v>
      </c>
      <c r="E260" s="207" t="s">
        <v>19</v>
      </c>
      <c r="F260" s="208" t="s">
        <v>223</v>
      </c>
      <c r="G260" s="206"/>
      <c r="H260" s="209">
        <v>42.601999999999997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127</v>
      </c>
      <c r="AU260" s="215" t="s">
        <v>123</v>
      </c>
      <c r="AV260" s="14" t="s">
        <v>123</v>
      </c>
      <c r="AW260" s="14" t="s">
        <v>34</v>
      </c>
      <c r="AX260" s="14" t="s">
        <v>72</v>
      </c>
      <c r="AY260" s="215" t="s">
        <v>114</v>
      </c>
    </row>
    <row r="261" spans="1:65" s="15" customFormat="1" ht="11.25">
      <c r="B261" s="216"/>
      <c r="C261" s="217"/>
      <c r="D261" s="196" t="s">
        <v>127</v>
      </c>
      <c r="E261" s="218" t="s">
        <v>19</v>
      </c>
      <c r="F261" s="219" t="s">
        <v>133</v>
      </c>
      <c r="G261" s="217"/>
      <c r="H261" s="220">
        <v>554.42600000000004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127</v>
      </c>
      <c r="AU261" s="226" t="s">
        <v>123</v>
      </c>
      <c r="AV261" s="15" t="s">
        <v>122</v>
      </c>
      <c r="AW261" s="15" t="s">
        <v>34</v>
      </c>
      <c r="AX261" s="15" t="s">
        <v>80</v>
      </c>
      <c r="AY261" s="226" t="s">
        <v>114</v>
      </c>
    </row>
    <row r="262" spans="1:65" s="2" customFormat="1" ht="21.75" customHeight="1">
      <c r="A262" s="37"/>
      <c r="B262" s="38"/>
      <c r="C262" s="176" t="s">
        <v>248</v>
      </c>
      <c r="D262" s="176" t="s">
        <v>117</v>
      </c>
      <c r="E262" s="177" t="s">
        <v>397</v>
      </c>
      <c r="F262" s="178" t="s">
        <v>398</v>
      </c>
      <c r="G262" s="179" t="s">
        <v>120</v>
      </c>
      <c r="H262" s="180">
        <v>554.42600000000004</v>
      </c>
      <c r="I262" s="181"/>
      <c r="J262" s="182">
        <f>ROUND(I262*H262,2)</f>
        <v>0</v>
      </c>
      <c r="K262" s="178" t="s">
        <v>121</v>
      </c>
      <c r="L262" s="42"/>
      <c r="M262" s="183" t="s">
        <v>19</v>
      </c>
      <c r="N262" s="184" t="s">
        <v>44</v>
      </c>
      <c r="O262" s="67"/>
      <c r="P262" s="185">
        <f>O262*H262</f>
        <v>0</v>
      </c>
      <c r="Q262" s="185">
        <v>6.4000000000000003E-3</v>
      </c>
      <c r="R262" s="185">
        <f>Q262*H262</f>
        <v>3.5483264000000005</v>
      </c>
      <c r="S262" s="185">
        <v>0</v>
      </c>
      <c r="T262" s="18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7" t="s">
        <v>122</v>
      </c>
      <c r="AT262" s="187" t="s">
        <v>117</v>
      </c>
      <c r="AU262" s="187" t="s">
        <v>123</v>
      </c>
      <c r="AY262" s="20" t="s">
        <v>114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20" t="s">
        <v>123</v>
      </c>
      <c r="BK262" s="188">
        <f>ROUND(I262*H262,2)</f>
        <v>0</v>
      </c>
      <c r="BL262" s="20" t="s">
        <v>122</v>
      </c>
      <c r="BM262" s="187" t="s">
        <v>399</v>
      </c>
    </row>
    <row r="263" spans="1:65" s="2" customFormat="1" ht="11.25">
      <c r="A263" s="37"/>
      <c r="B263" s="38"/>
      <c r="C263" s="39"/>
      <c r="D263" s="189" t="s">
        <v>125</v>
      </c>
      <c r="E263" s="39"/>
      <c r="F263" s="190" t="s">
        <v>400</v>
      </c>
      <c r="G263" s="39"/>
      <c r="H263" s="39"/>
      <c r="I263" s="191"/>
      <c r="J263" s="39"/>
      <c r="K263" s="39"/>
      <c r="L263" s="42"/>
      <c r="M263" s="192"/>
      <c r="N263" s="193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125</v>
      </c>
      <c r="AU263" s="20" t="s">
        <v>123</v>
      </c>
    </row>
    <row r="264" spans="1:65" s="13" customFormat="1" ht="11.25">
      <c r="B264" s="194"/>
      <c r="C264" s="195"/>
      <c r="D264" s="196" t="s">
        <v>127</v>
      </c>
      <c r="E264" s="197" t="s">
        <v>19</v>
      </c>
      <c r="F264" s="198" t="s">
        <v>217</v>
      </c>
      <c r="G264" s="195"/>
      <c r="H264" s="197" t="s">
        <v>19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127</v>
      </c>
      <c r="AU264" s="204" t="s">
        <v>123</v>
      </c>
      <c r="AV264" s="13" t="s">
        <v>80</v>
      </c>
      <c r="AW264" s="13" t="s">
        <v>34</v>
      </c>
      <c r="AX264" s="13" t="s">
        <v>72</v>
      </c>
      <c r="AY264" s="204" t="s">
        <v>114</v>
      </c>
    </row>
    <row r="265" spans="1:65" s="13" customFormat="1" ht="11.25">
      <c r="B265" s="194"/>
      <c r="C265" s="195"/>
      <c r="D265" s="196" t="s">
        <v>127</v>
      </c>
      <c r="E265" s="197" t="s">
        <v>19</v>
      </c>
      <c r="F265" s="198" t="s">
        <v>218</v>
      </c>
      <c r="G265" s="195"/>
      <c r="H265" s="197" t="s">
        <v>19</v>
      </c>
      <c r="I265" s="199"/>
      <c r="J265" s="195"/>
      <c r="K265" s="195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127</v>
      </c>
      <c r="AU265" s="204" t="s">
        <v>123</v>
      </c>
      <c r="AV265" s="13" t="s">
        <v>80</v>
      </c>
      <c r="AW265" s="13" t="s">
        <v>34</v>
      </c>
      <c r="AX265" s="13" t="s">
        <v>72</v>
      </c>
      <c r="AY265" s="204" t="s">
        <v>114</v>
      </c>
    </row>
    <row r="266" spans="1:65" s="14" customFormat="1" ht="11.25">
      <c r="B266" s="205"/>
      <c r="C266" s="206"/>
      <c r="D266" s="196" t="s">
        <v>127</v>
      </c>
      <c r="E266" s="207" t="s">
        <v>19</v>
      </c>
      <c r="F266" s="208" t="s">
        <v>323</v>
      </c>
      <c r="G266" s="206"/>
      <c r="H266" s="209">
        <v>60.72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127</v>
      </c>
      <c r="AU266" s="215" t="s">
        <v>123</v>
      </c>
      <c r="AV266" s="14" t="s">
        <v>123</v>
      </c>
      <c r="AW266" s="14" t="s">
        <v>34</v>
      </c>
      <c r="AX266" s="14" t="s">
        <v>72</v>
      </c>
      <c r="AY266" s="215" t="s">
        <v>114</v>
      </c>
    </row>
    <row r="267" spans="1:65" s="14" customFormat="1" ht="11.25">
      <c r="B267" s="205"/>
      <c r="C267" s="206"/>
      <c r="D267" s="196" t="s">
        <v>127</v>
      </c>
      <c r="E267" s="207" t="s">
        <v>19</v>
      </c>
      <c r="F267" s="208" t="s">
        <v>324</v>
      </c>
      <c r="G267" s="206"/>
      <c r="H267" s="209">
        <v>121.44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127</v>
      </c>
      <c r="AU267" s="215" t="s">
        <v>123</v>
      </c>
      <c r="AV267" s="14" t="s">
        <v>123</v>
      </c>
      <c r="AW267" s="14" t="s">
        <v>34</v>
      </c>
      <c r="AX267" s="14" t="s">
        <v>72</v>
      </c>
      <c r="AY267" s="215" t="s">
        <v>114</v>
      </c>
    </row>
    <row r="268" spans="1:65" s="14" customFormat="1" ht="11.25">
      <c r="B268" s="205"/>
      <c r="C268" s="206"/>
      <c r="D268" s="196" t="s">
        <v>127</v>
      </c>
      <c r="E268" s="207" t="s">
        <v>19</v>
      </c>
      <c r="F268" s="208" t="s">
        <v>325</v>
      </c>
      <c r="G268" s="206"/>
      <c r="H268" s="209">
        <v>121.968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127</v>
      </c>
      <c r="AU268" s="215" t="s">
        <v>123</v>
      </c>
      <c r="AV268" s="14" t="s">
        <v>123</v>
      </c>
      <c r="AW268" s="14" t="s">
        <v>34</v>
      </c>
      <c r="AX268" s="14" t="s">
        <v>72</v>
      </c>
      <c r="AY268" s="215" t="s">
        <v>114</v>
      </c>
    </row>
    <row r="269" spans="1:65" s="14" customFormat="1" ht="11.25">
      <c r="B269" s="205"/>
      <c r="C269" s="206"/>
      <c r="D269" s="196" t="s">
        <v>127</v>
      </c>
      <c r="E269" s="207" t="s">
        <v>19</v>
      </c>
      <c r="F269" s="208" t="s">
        <v>326</v>
      </c>
      <c r="G269" s="206"/>
      <c r="H269" s="209">
        <v>182.68799999999999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127</v>
      </c>
      <c r="AU269" s="215" t="s">
        <v>123</v>
      </c>
      <c r="AV269" s="14" t="s">
        <v>123</v>
      </c>
      <c r="AW269" s="14" t="s">
        <v>34</v>
      </c>
      <c r="AX269" s="14" t="s">
        <v>72</v>
      </c>
      <c r="AY269" s="215" t="s">
        <v>114</v>
      </c>
    </row>
    <row r="270" spans="1:65" s="14" customFormat="1" ht="11.25">
      <c r="B270" s="205"/>
      <c r="C270" s="206"/>
      <c r="D270" s="196" t="s">
        <v>127</v>
      </c>
      <c r="E270" s="207" t="s">
        <v>19</v>
      </c>
      <c r="F270" s="208" t="s">
        <v>221</v>
      </c>
      <c r="G270" s="206"/>
      <c r="H270" s="209">
        <v>8.2249999999999996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127</v>
      </c>
      <c r="AU270" s="215" t="s">
        <v>123</v>
      </c>
      <c r="AV270" s="14" t="s">
        <v>123</v>
      </c>
      <c r="AW270" s="14" t="s">
        <v>34</v>
      </c>
      <c r="AX270" s="14" t="s">
        <v>72</v>
      </c>
      <c r="AY270" s="215" t="s">
        <v>114</v>
      </c>
    </row>
    <row r="271" spans="1:65" s="14" customFormat="1" ht="11.25">
      <c r="B271" s="205"/>
      <c r="C271" s="206"/>
      <c r="D271" s="196" t="s">
        <v>127</v>
      </c>
      <c r="E271" s="207" t="s">
        <v>19</v>
      </c>
      <c r="F271" s="208" t="s">
        <v>222</v>
      </c>
      <c r="G271" s="206"/>
      <c r="H271" s="209">
        <v>16.783000000000001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127</v>
      </c>
      <c r="AU271" s="215" t="s">
        <v>123</v>
      </c>
      <c r="AV271" s="14" t="s">
        <v>123</v>
      </c>
      <c r="AW271" s="14" t="s">
        <v>34</v>
      </c>
      <c r="AX271" s="14" t="s">
        <v>72</v>
      </c>
      <c r="AY271" s="215" t="s">
        <v>114</v>
      </c>
    </row>
    <row r="272" spans="1:65" s="14" customFormat="1" ht="11.25">
      <c r="B272" s="205"/>
      <c r="C272" s="206"/>
      <c r="D272" s="196" t="s">
        <v>127</v>
      </c>
      <c r="E272" s="207" t="s">
        <v>19</v>
      </c>
      <c r="F272" s="208" t="s">
        <v>223</v>
      </c>
      <c r="G272" s="206"/>
      <c r="H272" s="209">
        <v>42.601999999999997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127</v>
      </c>
      <c r="AU272" s="215" t="s">
        <v>123</v>
      </c>
      <c r="AV272" s="14" t="s">
        <v>123</v>
      </c>
      <c r="AW272" s="14" t="s">
        <v>34</v>
      </c>
      <c r="AX272" s="14" t="s">
        <v>72</v>
      </c>
      <c r="AY272" s="215" t="s">
        <v>114</v>
      </c>
    </row>
    <row r="273" spans="1:65" s="15" customFormat="1" ht="11.25">
      <c r="B273" s="216"/>
      <c r="C273" s="217"/>
      <c r="D273" s="196" t="s">
        <v>127</v>
      </c>
      <c r="E273" s="218" t="s">
        <v>19</v>
      </c>
      <c r="F273" s="219" t="s">
        <v>133</v>
      </c>
      <c r="G273" s="217"/>
      <c r="H273" s="220">
        <v>554.42600000000004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127</v>
      </c>
      <c r="AU273" s="226" t="s">
        <v>123</v>
      </c>
      <c r="AV273" s="15" t="s">
        <v>122</v>
      </c>
      <c r="AW273" s="15" t="s">
        <v>34</v>
      </c>
      <c r="AX273" s="15" t="s">
        <v>80</v>
      </c>
      <c r="AY273" s="226" t="s">
        <v>114</v>
      </c>
    </row>
    <row r="274" spans="1:65" s="2" customFormat="1" ht="21.75" customHeight="1">
      <c r="A274" s="37"/>
      <c r="B274" s="38"/>
      <c r="C274" s="176" t="s">
        <v>254</v>
      </c>
      <c r="D274" s="176" t="s">
        <v>117</v>
      </c>
      <c r="E274" s="177" t="s">
        <v>401</v>
      </c>
      <c r="F274" s="178" t="s">
        <v>402</v>
      </c>
      <c r="G274" s="179" t="s">
        <v>120</v>
      </c>
      <c r="H274" s="180">
        <v>554.42600000000004</v>
      </c>
      <c r="I274" s="181"/>
      <c r="J274" s="182">
        <f>ROUND(I274*H274,2)</f>
        <v>0</v>
      </c>
      <c r="K274" s="178" t="s">
        <v>121</v>
      </c>
      <c r="L274" s="42"/>
      <c r="M274" s="183" t="s">
        <v>19</v>
      </c>
      <c r="N274" s="184" t="s">
        <v>44</v>
      </c>
      <c r="O274" s="67"/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7" t="s">
        <v>122</v>
      </c>
      <c r="AT274" s="187" t="s">
        <v>117</v>
      </c>
      <c r="AU274" s="187" t="s">
        <v>123</v>
      </c>
      <c r="AY274" s="20" t="s">
        <v>114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20" t="s">
        <v>123</v>
      </c>
      <c r="BK274" s="188">
        <f>ROUND(I274*H274,2)</f>
        <v>0</v>
      </c>
      <c r="BL274" s="20" t="s">
        <v>122</v>
      </c>
      <c r="BM274" s="187" t="s">
        <v>403</v>
      </c>
    </row>
    <row r="275" spans="1:65" s="2" customFormat="1" ht="11.25">
      <c r="A275" s="37"/>
      <c r="B275" s="38"/>
      <c r="C275" s="39"/>
      <c r="D275" s="189" t="s">
        <v>125</v>
      </c>
      <c r="E275" s="39"/>
      <c r="F275" s="190" t="s">
        <v>404</v>
      </c>
      <c r="G275" s="39"/>
      <c r="H275" s="39"/>
      <c r="I275" s="191"/>
      <c r="J275" s="39"/>
      <c r="K275" s="39"/>
      <c r="L275" s="42"/>
      <c r="M275" s="192"/>
      <c r="N275" s="193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125</v>
      </c>
      <c r="AU275" s="20" t="s">
        <v>123</v>
      </c>
    </row>
    <row r="276" spans="1:65" s="13" customFormat="1" ht="11.25">
      <c r="B276" s="194"/>
      <c r="C276" s="195"/>
      <c r="D276" s="196" t="s">
        <v>127</v>
      </c>
      <c r="E276" s="197" t="s">
        <v>19</v>
      </c>
      <c r="F276" s="198" t="s">
        <v>217</v>
      </c>
      <c r="G276" s="195"/>
      <c r="H276" s="197" t="s">
        <v>19</v>
      </c>
      <c r="I276" s="199"/>
      <c r="J276" s="195"/>
      <c r="K276" s="195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127</v>
      </c>
      <c r="AU276" s="204" t="s">
        <v>123</v>
      </c>
      <c r="AV276" s="13" t="s">
        <v>80</v>
      </c>
      <c r="AW276" s="13" t="s">
        <v>34</v>
      </c>
      <c r="AX276" s="13" t="s">
        <v>72</v>
      </c>
      <c r="AY276" s="204" t="s">
        <v>114</v>
      </c>
    </row>
    <row r="277" spans="1:65" s="13" customFormat="1" ht="11.25">
      <c r="B277" s="194"/>
      <c r="C277" s="195"/>
      <c r="D277" s="196" t="s">
        <v>127</v>
      </c>
      <c r="E277" s="197" t="s">
        <v>19</v>
      </c>
      <c r="F277" s="198" t="s">
        <v>218</v>
      </c>
      <c r="G277" s="195"/>
      <c r="H277" s="197" t="s">
        <v>19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127</v>
      </c>
      <c r="AU277" s="204" t="s">
        <v>123</v>
      </c>
      <c r="AV277" s="13" t="s">
        <v>80</v>
      </c>
      <c r="AW277" s="13" t="s">
        <v>34</v>
      </c>
      <c r="AX277" s="13" t="s">
        <v>72</v>
      </c>
      <c r="AY277" s="204" t="s">
        <v>114</v>
      </c>
    </row>
    <row r="278" spans="1:65" s="14" customFormat="1" ht="11.25">
      <c r="B278" s="205"/>
      <c r="C278" s="206"/>
      <c r="D278" s="196" t="s">
        <v>127</v>
      </c>
      <c r="E278" s="207" t="s">
        <v>19</v>
      </c>
      <c r="F278" s="208" t="s">
        <v>323</v>
      </c>
      <c r="G278" s="206"/>
      <c r="H278" s="209">
        <v>60.72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127</v>
      </c>
      <c r="AU278" s="215" t="s">
        <v>123</v>
      </c>
      <c r="AV278" s="14" t="s">
        <v>123</v>
      </c>
      <c r="AW278" s="14" t="s">
        <v>34</v>
      </c>
      <c r="AX278" s="14" t="s">
        <v>72</v>
      </c>
      <c r="AY278" s="215" t="s">
        <v>114</v>
      </c>
    </row>
    <row r="279" spans="1:65" s="14" customFormat="1" ht="11.25">
      <c r="B279" s="205"/>
      <c r="C279" s="206"/>
      <c r="D279" s="196" t="s">
        <v>127</v>
      </c>
      <c r="E279" s="207" t="s">
        <v>19</v>
      </c>
      <c r="F279" s="208" t="s">
        <v>324</v>
      </c>
      <c r="G279" s="206"/>
      <c r="H279" s="209">
        <v>121.44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127</v>
      </c>
      <c r="AU279" s="215" t="s">
        <v>123</v>
      </c>
      <c r="AV279" s="14" t="s">
        <v>123</v>
      </c>
      <c r="AW279" s="14" t="s">
        <v>34</v>
      </c>
      <c r="AX279" s="14" t="s">
        <v>72</v>
      </c>
      <c r="AY279" s="215" t="s">
        <v>114</v>
      </c>
    </row>
    <row r="280" spans="1:65" s="14" customFormat="1" ht="11.25">
      <c r="B280" s="205"/>
      <c r="C280" s="206"/>
      <c r="D280" s="196" t="s">
        <v>127</v>
      </c>
      <c r="E280" s="207" t="s">
        <v>19</v>
      </c>
      <c r="F280" s="208" t="s">
        <v>325</v>
      </c>
      <c r="G280" s="206"/>
      <c r="H280" s="209">
        <v>121.968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127</v>
      </c>
      <c r="AU280" s="215" t="s">
        <v>123</v>
      </c>
      <c r="AV280" s="14" t="s">
        <v>123</v>
      </c>
      <c r="AW280" s="14" t="s">
        <v>34</v>
      </c>
      <c r="AX280" s="14" t="s">
        <v>72</v>
      </c>
      <c r="AY280" s="215" t="s">
        <v>114</v>
      </c>
    </row>
    <row r="281" spans="1:65" s="14" customFormat="1" ht="11.25">
      <c r="B281" s="205"/>
      <c r="C281" s="206"/>
      <c r="D281" s="196" t="s">
        <v>127</v>
      </c>
      <c r="E281" s="207" t="s">
        <v>19</v>
      </c>
      <c r="F281" s="208" t="s">
        <v>326</v>
      </c>
      <c r="G281" s="206"/>
      <c r="H281" s="209">
        <v>182.68799999999999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127</v>
      </c>
      <c r="AU281" s="215" t="s">
        <v>123</v>
      </c>
      <c r="AV281" s="14" t="s">
        <v>123</v>
      </c>
      <c r="AW281" s="14" t="s">
        <v>34</v>
      </c>
      <c r="AX281" s="14" t="s">
        <v>72</v>
      </c>
      <c r="AY281" s="215" t="s">
        <v>114</v>
      </c>
    </row>
    <row r="282" spans="1:65" s="14" customFormat="1" ht="11.25">
      <c r="B282" s="205"/>
      <c r="C282" s="206"/>
      <c r="D282" s="196" t="s">
        <v>127</v>
      </c>
      <c r="E282" s="207" t="s">
        <v>19</v>
      </c>
      <c r="F282" s="208" t="s">
        <v>221</v>
      </c>
      <c r="G282" s="206"/>
      <c r="H282" s="209">
        <v>8.2249999999999996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127</v>
      </c>
      <c r="AU282" s="215" t="s">
        <v>123</v>
      </c>
      <c r="AV282" s="14" t="s">
        <v>123</v>
      </c>
      <c r="AW282" s="14" t="s">
        <v>34</v>
      </c>
      <c r="AX282" s="14" t="s">
        <v>72</v>
      </c>
      <c r="AY282" s="215" t="s">
        <v>114</v>
      </c>
    </row>
    <row r="283" spans="1:65" s="14" customFormat="1" ht="11.25">
      <c r="B283" s="205"/>
      <c r="C283" s="206"/>
      <c r="D283" s="196" t="s">
        <v>127</v>
      </c>
      <c r="E283" s="207" t="s">
        <v>19</v>
      </c>
      <c r="F283" s="208" t="s">
        <v>222</v>
      </c>
      <c r="G283" s="206"/>
      <c r="H283" s="209">
        <v>16.783000000000001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127</v>
      </c>
      <c r="AU283" s="215" t="s">
        <v>123</v>
      </c>
      <c r="AV283" s="14" t="s">
        <v>123</v>
      </c>
      <c r="AW283" s="14" t="s">
        <v>34</v>
      </c>
      <c r="AX283" s="14" t="s">
        <v>72</v>
      </c>
      <c r="AY283" s="215" t="s">
        <v>114</v>
      </c>
    </row>
    <row r="284" spans="1:65" s="14" customFormat="1" ht="11.25">
      <c r="B284" s="205"/>
      <c r="C284" s="206"/>
      <c r="D284" s="196" t="s">
        <v>127</v>
      </c>
      <c r="E284" s="207" t="s">
        <v>19</v>
      </c>
      <c r="F284" s="208" t="s">
        <v>223</v>
      </c>
      <c r="G284" s="206"/>
      <c r="H284" s="209">
        <v>42.601999999999997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127</v>
      </c>
      <c r="AU284" s="215" t="s">
        <v>123</v>
      </c>
      <c r="AV284" s="14" t="s">
        <v>123</v>
      </c>
      <c r="AW284" s="14" t="s">
        <v>34</v>
      </c>
      <c r="AX284" s="14" t="s">
        <v>72</v>
      </c>
      <c r="AY284" s="215" t="s">
        <v>114</v>
      </c>
    </row>
    <row r="285" spans="1:65" s="15" customFormat="1" ht="11.25">
      <c r="B285" s="216"/>
      <c r="C285" s="217"/>
      <c r="D285" s="196" t="s">
        <v>127</v>
      </c>
      <c r="E285" s="218" t="s">
        <v>19</v>
      </c>
      <c r="F285" s="219" t="s">
        <v>133</v>
      </c>
      <c r="G285" s="217"/>
      <c r="H285" s="220">
        <v>554.42600000000004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127</v>
      </c>
      <c r="AU285" s="226" t="s">
        <v>123</v>
      </c>
      <c r="AV285" s="15" t="s">
        <v>122</v>
      </c>
      <c r="AW285" s="15" t="s">
        <v>34</v>
      </c>
      <c r="AX285" s="15" t="s">
        <v>80</v>
      </c>
      <c r="AY285" s="226" t="s">
        <v>114</v>
      </c>
    </row>
    <row r="286" spans="1:65" s="2" customFormat="1" ht="21.75" customHeight="1">
      <c r="A286" s="37"/>
      <c r="B286" s="38"/>
      <c r="C286" s="176" t="s">
        <v>260</v>
      </c>
      <c r="D286" s="176" t="s">
        <v>117</v>
      </c>
      <c r="E286" s="177" t="s">
        <v>405</v>
      </c>
      <c r="F286" s="178" t="s">
        <v>406</v>
      </c>
      <c r="G286" s="179" t="s">
        <v>120</v>
      </c>
      <c r="H286" s="180">
        <v>554.42600000000004</v>
      </c>
      <c r="I286" s="181"/>
      <c r="J286" s="182">
        <f>ROUND(I286*H286,2)</f>
        <v>0</v>
      </c>
      <c r="K286" s="178" t="s">
        <v>121</v>
      </c>
      <c r="L286" s="42"/>
      <c r="M286" s="183" t="s">
        <v>19</v>
      </c>
      <c r="N286" s="184" t="s">
        <v>44</v>
      </c>
      <c r="O286" s="67"/>
      <c r="P286" s="185">
        <f>O286*H286</f>
        <v>0</v>
      </c>
      <c r="Q286" s="185">
        <v>1.5299999999999999E-3</v>
      </c>
      <c r="R286" s="185">
        <f>Q286*H286</f>
        <v>0.84827178000000003</v>
      </c>
      <c r="S286" s="185">
        <v>0</v>
      </c>
      <c r="T286" s="186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7" t="s">
        <v>122</v>
      </c>
      <c r="AT286" s="187" t="s">
        <v>117</v>
      </c>
      <c r="AU286" s="187" t="s">
        <v>123</v>
      </c>
      <c r="AY286" s="20" t="s">
        <v>114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20" t="s">
        <v>123</v>
      </c>
      <c r="BK286" s="188">
        <f>ROUND(I286*H286,2)</f>
        <v>0</v>
      </c>
      <c r="BL286" s="20" t="s">
        <v>122</v>
      </c>
      <c r="BM286" s="187" t="s">
        <v>407</v>
      </c>
    </row>
    <row r="287" spans="1:65" s="2" customFormat="1" ht="11.25">
      <c r="A287" s="37"/>
      <c r="B287" s="38"/>
      <c r="C287" s="39"/>
      <c r="D287" s="189" t="s">
        <v>125</v>
      </c>
      <c r="E287" s="39"/>
      <c r="F287" s="190" t="s">
        <v>408</v>
      </c>
      <c r="G287" s="39"/>
      <c r="H287" s="39"/>
      <c r="I287" s="191"/>
      <c r="J287" s="39"/>
      <c r="K287" s="39"/>
      <c r="L287" s="42"/>
      <c r="M287" s="192"/>
      <c r="N287" s="193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125</v>
      </c>
      <c r="AU287" s="20" t="s">
        <v>123</v>
      </c>
    </row>
    <row r="288" spans="1:65" s="13" customFormat="1" ht="11.25">
      <c r="B288" s="194"/>
      <c r="C288" s="195"/>
      <c r="D288" s="196" t="s">
        <v>127</v>
      </c>
      <c r="E288" s="197" t="s">
        <v>19</v>
      </c>
      <c r="F288" s="198" t="s">
        <v>217</v>
      </c>
      <c r="G288" s="195"/>
      <c r="H288" s="197" t="s">
        <v>19</v>
      </c>
      <c r="I288" s="199"/>
      <c r="J288" s="195"/>
      <c r="K288" s="195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127</v>
      </c>
      <c r="AU288" s="204" t="s">
        <v>123</v>
      </c>
      <c r="AV288" s="13" t="s">
        <v>80</v>
      </c>
      <c r="AW288" s="13" t="s">
        <v>34</v>
      </c>
      <c r="AX288" s="13" t="s">
        <v>72</v>
      </c>
      <c r="AY288" s="204" t="s">
        <v>114</v>
      </c>
    </row>
    <row r="289" spans="1:65" s="13" customFormat="1" ht="11.25">
      <c r="B289" s="194"/>
      <c r="C289" s="195"/>
      <c r="D289" s="196" t="s">
        <v>127</v>
      </c>
      <c r="E289" s="197" t="s">
        <v>19</v>
      </c>
      <c r="F289" s="198" t="s">
        <v>218</v>
      </c>
      <c r="G289" s="195"/>
      <c r="H289" s="197" t="s">
        <v>19</v>
      </c>
      <c r="I289" s="199"/>
      <c r="J289" s="195"/>
      <c r="K289" s="195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127</v>
      </c>
      <c r="AU289" s="204" t="s">
        <v>123</v>
      </c>
      <c r="AV289" s="13" t="s">
        <v>80</v>
      </c>
      <c r="AW289" s="13" t="s">
        <v>34</v>
      </c>
      <c r="AX289" s="13" t="s">
        <v>72</v>
      </c>
      <c r="AY289" s="204" t="s">
        <v>114</v>
      </c>
    </row>
    <row r="290" spans="1:65" s="14" customFormat="1" ht="11.25">
      <c r="B290" s="205"/>
      <c r="C290" s="206"/>
      <c r="D290" s="196" t="s">
        <v>127</v>
      </c>
      <c r="E290" s="207" t="s">
        <v>19</v>
      </c>
      <c r="F290" s="208" t="s">
        <v>323</v>
      </c>
      <c r="G290" s="206"/>
      <c r="H290" s="209">
        <v>60.72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127</v>
      </c>
      <c r="AU290" s="215" t="s">
        <v>123</v>
      </c>
      <c r="AV290" s="14" t="s">
        <v>123</v>
      </c>
      <c r="AW290" s="14" t="s">
        <v>34</v>
      </c>
      <c r="AX290" s="14" t="s">
        <v>72</v>
      </c>
      <c r="AY290" s="215" t="s">
        <v>114</v>
      </c>
    </row>
    <row r="291" spans="1:65" s="14" customFormat="1" ht="11.25">
      <c r="B291" s="205"/>
      <c r="C291" s="206"/>
      <c r="D291" s="196" t="s">
        <v>127</v>
      </c>
      <c r="E291" s="207" t="s">
        <v>19</v>
      </c>
      <c r="F291" s="208" t="s">
        <v>324</v>
      </c>
      <c r="G291" s="206"/>
      <c r="H291" s="209">
        <v>121.44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127</v>
      </c>
      <c r="AU291" s="215" t="s">
        <v>123</v>
      </c>
      <c r="AV291" s="14" t="s">
        <v>123</v>
      </c>
      <c r="AW291" s="14" t="s">
        <v>34</v>
      </c>
      <c r="AX291" s="14" t="s">
        <v>72</v>
      </c>
      <c r="AY291" s="215" t="s">
        <v>114</v>
      </c>
    </row>
    <row r="292" spans="1:65" s="14" customFormat="1" ht="11.25">
      <c r="B292" s="205"/>
      <c r="C292" s="206"/>
      <c r="D292" s="196" t="s">
        <v>127</v>
      </c>
      <c r="E292" s="207" t="s">
        <v>19</v>
      </c>
      <c r="F292" s="208" t="s">
        <v>325</v>
      </c>
      <c r="G292" s="206"/>
      <c r="H292" s="209">
        <v>121.968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127</v>
      </c>
      <c r="AU292" s="215" t="s">
        <v>123</v>
      </c>
      <c r="AV292" s="14" t="s">
        <v>123</v>
      </c>
      <c r="AW292" s="14" t="s">
        <v>34</v>
      </c>
      <c r="AX292" s="14" t="s">
        <v>72</v>
      </c>
      <c r="AY292" s="215" t="s">
        <v>114</v>
      </c>
    </row>
    <row r="293" spans="1:65" s="14" customFormat="1" ht="11.25">
      <c r="B293" s="205"/>
      <c r="C293" s="206"/>
      <c r="D293" s="196" t="s">
        <v>127</v>
      </c>
      <c r="E293" s="207" t="s">
        <v>19</v>
      </c>
      <c r="F293" s="208" t="s">
        <v>326</v>
      </c>
      <c r="G293" s="206"/>
      <c r="H293" s="209">
        <v>182.68799999999999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127</v>
      </c>
      <c r="AU293" s="215" t="s">
        <v>123</v>
      </c>
      <c r="AV293" s="14" t="s">
        <v>123</v>
      </c>
      <c r="AW293" s="14" t="s">
        <v>34</v>
      </c>
      <c r="AX293" s="14" t="s">
        <v>72</v>
      </c>
      <c r="AY293" s="215" t="s">
        <v>114</v>
      </c>
    </row>
    <row r="294" spans="1:65" s="14" customFormat="1" ht="11.25">
      <c r="B294" s="205"/>
      <c r="C294" s="206"/>
      <c r="D294" s="196" t="s">
        <v>127</v>
      </c>
      <c r="E294" s="207" t="s">
        <v>19</v>
      </c>
      <c r="F294" s="208" t="s">
        <v>221</v>
      </c>
      <c r="G294" s="206"/>
      <c r="H294" s="209">
        <v>8.2249999999999996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127</v>
      </c>
      <c r="AU294" s="215" t="s">
        <v>123</v>
      </c>
      <c r="AV294" s="14" t="s">
        <v>123</v>
      </c>
      <c r="AW294" s="14" t="s">
        <v>34</v>
      </c>
      <c r="AX294" s="14" t="s">
        <v>72</v>
      </c>
      <c r="AY294" s="215" t="s">
        <v>114</v>
      </c>
    </row>
    <row r="295" spans="1:65" s="14" customFormat="1" ht="11.25">
      <c r="B295" s="205"/>
      <c r="C295" s="206"/>
      <c r="D295" s="196" t="s">
        <v>127</v>
      </c>
      <c r="E295" s="207" t="s">
        <v>19</v>
      </c>
      <c r="F295" s="208" t="s">
        <v>222</v>
      </c>
      <c r="G295" s="206"/>
      <c r="H295" s="209">
        <v>16.783000000000001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127</v>
      </c>
      <c r="AU295" s="215" t="s">
        <v>123</v>
      </c>
      <c r="AV295" s="14" t="s">
        <v>123</v>
      </c>
      <c r="AW295" s="14" t="s">
        <v>34</v>
      </c>
      <c r="AX295" s="14" t="s">
        <v>72</v>
      </c>
      <c r="AY295" s="215" t="s">
        <v>114</v>
      </c>
    </row>
    <row r="296" spans="1:65" s="14" customFormat="1" ht="11.25">
      <c r="B296" s="205"/>
      <c r="C296" s="206"/>
      <c r="D296" s="196" t="s">
        <v>127</v>
      </c>
      <c r="E296" s="207" t="s">
        <v>19</v>
      </c>
      <c r="F296" s="208" t="s">
        <v>223</v>
      </c>
      <c r="G296" s="206"/>
      <c r="H296" s="209">
        <v>42.601999999999997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127</v>
      </c>
      <c r="AU296" s="215" t="s">
        <v>123</v>
      </c>
      <c r="AV296" s="14" t="s">
        <v>123</v>
      </c>
      <c r="AW296" s="14" t="s">
        <v>34</v>
      </c>
      <c r="AX296" s="14" t="s">
        <v>72</v>
      </c>
      <c r="AY296" s="215" t="s">
        <v>114</v>
      </c>
    </row>
    <row r="297" spans="1:65" s="15" customFormat="1" ht="11.25">
      <c r="B297" s="216"/>
      <c r="C297" s="217"/>
      <c r="D297" s="196" t="s">
        <v>127</v>
      </c>
      <c r="E297" s="218" t="s">
        <v>19</v>
      </c>
      <c r="F297" s="219" t="s">
        <v>133</v>
      </c>
      <c r="G297" s="217"/>
      <c r="H297" s="220">
        <v>554.42600000000004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127</v>
      </c>
      <c r="AU297" s="226" t="s">
        <v>123</v>
      </c>
      <c r="AV297" s="15" t="s">
        <v>122</v>
      </c>
      <c r="AW297" s="15" t="s">
        <v>34</v>
      </c>
      <c r="AX297" s="15" t="s">
        <v>80</v>
      </c>
      <c r="AY297" s="226" t="s">
        <v>114</v>
      </c>
    </row>
    <row r="298" spans="1:65" s="2" customFormat="1" ht="16.5" customHeight="1">
      <c r="A298" s="37"/>
      <c r="B298" s="38"/>
      <c r="C298" s="176" t="s">
        <v>7</v>
      </c>
      <c r="D298" s="176" t="s">
        <v>117</v>
      </c>
      <c r="E298" s="177" t="s">
        <v>409</v>
      </c>
      <c r="F298" s="178" t="s">
        <v>410</v>
      </c>
      <c r="G298" s="179" t="s">
        <v>120</v>
      </c>
      <c r="H298" s="180">
        <v>554.42600000000004</v>
      </c>
      <c r="I298" s="181"/>
      <c r="J298" s="182">
        <f>ROUND(I298*H298,2)</f>
        <v>0</v>
      </c>
      <c r="K298" s="178" t="s">
        <v>121</v>
      </c>
      <c r="L298" s="42"/>
      <c r="M298" s="183" t="s">
        <v>19</v>
      </c>
      <c r="N298" s="184" t="s">
        <v>44</v>
      </c>
      <c r="O298" s="67"/>
      <c r="P298" s="185">
        <f>O298*H298</f>
        <v>0</v>
      </c>
      <c r="Q298" s="185">
        <v>0</v>
      </c>
      <c r="R298" s="185">
        <f>Q298*H298</f>
        <v>0</v>
      </c>
      <c r="S298" s="185">
        <v>0</v>
      </c>
      <c r="T298" s="186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7" t="s">
        <v>122</v>
      </c>
      <c r="AT298" s="187" t="s">
        <v>117</v>
      </c>
      <c r="AU298" s="187" t="s">
        <v>123</v>
      </c>
      <c r="AY298" s="20" t="s">
        <v>114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20" t="s">
        <v>123</v>
      </c>
      <c r="BK298" s="188">
        <f>ROUND(I298*H298,2)</f>
        <v>0</v>
      </c>
      <c r="BL298" s="20" t="s">
        <v>122</v>
      </c>
      <c r="BM298" s="187" t="s">
        <v>411</v>
      </c>
    </row>
    <row r="299" spans="1:65" s="2" customFormat="1" ht="11.25">
      <c r="A299" s="37"/>
      <c r="B299" s="38"/>
      <c r="C299" s="39"/>
      <c r="D299" s="189" t="s">
        <v>125</v>
      </c>
      <c r="E299" s="39"/>
      <c r="F299" s="190" t="s">
        <v>412</v>
      </c>
      <c r="G299" s="39"/>
      <c r="H299" s="39"/>
      <c r="I299" s="191"/>
      <c r="J299" s="39"/>
      <c r="K299" s="39"/>
      <c r="L299" s="42"/>
      <c r="M299" s="192"/>
      <c r="N299" s="193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125</v>
      </c>
      <c r="AU299" s="20" t="s">
        <v>123</v>
      </c>
    </row>
    <row r="300" spans="1:65" s="13" customFormat="1" ht="11.25">
      <c r="B300" s="194"/>
      <c r="C300" s="195"/>
      <c r="D300" s="196" t="s">
        <v>127</v>
      </c>
      <c r="E300" s="197" t="s">
        <v>19</v>
      </c>
      <c r="F300" s="198" t="s">
        <v>217</v>
      </c>
      <c r="G300" s="195"/>
      <c r="H300" s="197" t="s">
        <v>19</v>
      </c>
      <c r="I300" s="199"/>
      <c r="J300" s="195"/>
      <c r="K300" s="195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127</v>
      </c>
      <c r="AU300" s="204" t="s">
        <v>123</v>
      </c>
      <c r="AV300" s="13" t="s">
        <v>80</v>
      </c>
      <c r="AW300" s="13" t="s">
        <v>34</v>
      </c>
      <c r="AX300" s="13" t="s">
        <v>72</v>
      </c>
      <c r="AY300" s="204" t="s">
        <v>114</v>
      </c>
    </row>
    <row r="301" spans="1:65" s="13" customFormat="1" ht="11.25">
      <c r="B301" s="194"/>
      <c r="C301" s="195"/>
      <c r="D301" s="196" t="s">
        <v>127</v>
      </c>
      <c r="E301" s="197" t="s">
        <v>19</v>
      </c>
      <c r="F301" s="198" t="s">
        <v>218</v>
      </c>
      <c r="G301" s="195"/>
      <c r="H301" s="197" t="s">
        <v>19</v>
      </c>
      <c r="I301" s="199"/>
      <c r="J301" s="195"/>
      <c r="K301" s="195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127</v>
      </c>
      <c r="AU301" s="204" t="s">
        <v>123</v>
      </c>
      <c r="AV301" s="13" t="s">
        <v>80</v>
      </c>
      <c r="AW301" s="13" t="s">
        <v>34</v>
      </c>
      <c r="AX301" s="13" t="s">
        <v>72</v>
      </c>
      <c r="AY301" s="204" t="s">
        <v>114</v>
      </c>
    </row>
    <row r="302" spans="1:65" s="14" customFormat="1" ht="11.25">
      <c r="B302" s="205"/>
      <c r="C302" s="206"/>
      <c r="D302" s="196" t="s">
        <v>127</v>
      </c>
      <c r="E302" s="207" t="s">
        <v>19</v>
      </c>
      <c r="F302" s="208" t="s">
        <v>323</v>
      </c>
      <c r="G302" s="206"/>
      <c r="H302" s="209">
        <v>60.72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127</v>
      </c>
      <c r="AU302" s="215" t="s">
        <v>123</v>
      </c>
      <c r="AV302" s="14" t="s">
        <v>123</v>
      </c>
      <c r="AW302" s="14" t="s">
        <v>34</v>
      </c>
      <c r="AX302" s="14" t="s">
        <v>72</v>
      </c>
      <c r="AY302" s="215" t="s">
        <v>114</v>
      </c>
    </row>
    <row r="303" spans="1:65" s="14" customFormat="1" ht="11.25">
      <c r="B303" s="205"/>
      <c r="C303" s="206"/>
      <c r="D303" s="196" t="s">
        <v>127</v>
      </c>
      <c r="E303" s="207" t="s">
        <v>19</v>
      </c>
      <c r="F303" s="208" t="s">
        <v>324</v>
      </c>
      <c r="G303" s="206"/>
      <c r="H303" s="209">
        <v>121.44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127</v>
      </c>
      <c r="AU303" s="215" t="s">
        <v>123</v>
      </c>
      <c r="AV303" s="14" t="s">
        <v>123</v>
      </c>
      <c r="AW303" s="14" t="s">
        <v>34</v>
      </c>
      <c r="AX303" s="14" t="s">
        <v>72</v>
      </c>
      <c r="AY303" s="215" t="s">
        <v>114</v>
      </c>
    </row>
    <row r="304" spans="1:65" s="14" customFormat="1" ht="11.25">
      <c r="B304" s="205"/>
      <c r="C304" s="206"/>
      <c r="D304" s="196" t="s">
        <v>127</v>
      </c>
      <c r="E304" s="207" t="s">
        <v>19</v>
      </c>
      <c r="F304" s="208" t="s">
        <v>325</v>
      </c>
      <c r="G304" s="206"/>
      <c r="H304" s="209">
        <v>121.968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127</v>
      </c>
      <c r="AU304" s="215" t="s">
        <v>123</v>
      </c>
      <c r="AV304" s="14" t="s">
        <v>123</v>
      </c>
      <c r="AW304" s="14" t="s">
        <v>34</v>
      </c>
      <c r="AX304" s="14" t="s">
        <v>72</v>
      </c>
      <c r="AY304" s="215" t="s">
        <v>114</v>
      </c>
    </row>
    <row r="305" spans="1:65" s="14" customFormat="1" ht="11.25">
      <c r="B305" s="205"/>
      <c r="C305" s="206"/>
      <c r="D305" s="196" t="s">
        <v>127</v>
      </c>
      <c r="E305" s="207" t="s">
        <v>19</v>
      </c>
      <c r="F305" s="208" t="s">
        <v>326</v>
      </c>
      <c r="G305" s="206"/>
      <c r="H305" s="209">
        <v>182.68799999999999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127</v>
      </c>
      <c r="AU305" s="215" t="s">
        <v>123</v>
      </c>
      <c r="AV305" s="14" t="s">
        <v>123</v>
      </c>
      <c r="AW305" s="14" t="s">
        <v>34</v>
      </c>
      <c r="AX305" s="14" t="s">
        <v>72</v>
      </c>
      <c r="AY305" s="215" t="s">
        <v>114</v>
      </c>
    </row>
    <row r="306" spans="1:65" s="14" customFormat="1" ht="11.25">
      <c r="B306" s="205"/>
      <c r="C306" s="206"/>
      <c r="D306" s="196" t="s">
        <v>127</v>
      </c>
      <c r="E306" s="207" t="s">
        <v>19</v>
      </c>
      <c r="F306" s="208" t="s">
        <v>221</v>
      </c>
      <c r="G306" s="206"/>
      <c r="H306" s="209">
        <v>8.2249999999999996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127</v>
      </c>
      <c r="AU306" s="215" t="s">
        <v>123</v>
      </c>
      <c r="AV306" s="14" t="s">
        <v>123</v>
      </c>
      <c r="AW306" s="14" t="s">
        <v>34</v>
      </c>
      <c r="AX306" s="14" t="s">
        <v>72</v>
      </c>
      <c r="AY306" s="215" t="s">
        <v>114</v>
      </c>
    </row>
    <row r="307" spans="1:65" s="14" customFormat="1" ht="11.25">
      <c r="B307" s="205"/>
      <c r="C307" s="206"/>
      <c r="D307" s="196" t="s">
        <v>127</v>
      </c>
      <c r="E307" s="207" t="s">
        <v>19</v>
      </c>
      <c r="F307" s="208" t="s">
        <v>222</v>
      </c>
      <c r="G307" s="206"/>
      <c r="H307" s="209">
        <v>16.783000000000001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127</v>
      </c>
      <c r="AU307" s="215" t="s">
        <v>123</v>
      </c>
      <c r="AV307" s="14" t="s">
        <v>123</v>
      </c>
      <c r="AW307" s="14" t="s">
        <v>34</v>
      </c>
      <c r="AX307" s="14" t="s">
        <v>72</v>
      </c>
      <c r="AY307" s="215" t="s">
        <v>114</v>
      </c>
    </row>
    <row r="308" spans="1:65" s="14" customFormat="1" ht="11.25">
      <c r="B308" s="205"/>
      <c r="C308" s="206"/>
      <c r="D308" s="196" t="s">
        <v>127</v>
      </c>
      <c r="E308" s="207" t="s">
        <v>19</v>
      </c>
      <c r="F308" s="208" t="s">
        <v>223</v>
      </c>
      <c r="G308" s="206"/>
      <c r="H308" s="209">
        <v>42.601999999999997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127</v>
      </c>
      <c r="AU308" s="215" t="s">
        <v>123</v>
      </c>
      <c r="AV308" s="14" t="s">
        <v>123</v>
      </c>
      <c r="AW308" s="14" t="s">
        <v>34</v>
      </c>
      <c r="AX308" s="14" t="s">
        <v>72</v>
      </c>
      <c r="AY308" s="215" t="s">
        <v>114</v>
      </c>
    </row>
    <row r="309" spans="1:65" s="15" customFormat="1" ht="11.25">
      <c r="B309" s="216"/>
      <c r="C309" s="217"/>
      <c r="D309" s="196" t="s">
        <v>127</v>
      </c>
      <c r="E309" s="218" t="s">
        <v>19</v>
      </c>
      <c r="F309" s="219" t="s">
        <v>133</v>
      </c>
      <c r="G309" s="217"/>
      <c r="H309" s="220">
        <v>554.42600000000004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127</v>
      </c>
      <c r="AU309" s="226" t="s">
        <v>123</v>
      </c>
      <c r="AV309" s="15" t="s">
        <v>122</v>
      </c>
      <c r="AW309" s="15" t="s">
        <v>34</v>
      </c>
      <c r="AX309" s="15" t="s">
        <v>80</v>
      </c>
      <c r="AY309" s="226" t="s">
        <v>114</v>
      </c>
    </row>
    <row r="310" spans="1:65" s="2" customFormat="1" ht="16.5" customHeight="1">
      <c r="A310" s="37"/>
      <c r="B310" s="38"/>
      <c r="C310" s="176" t="s">
        <v>270</v>
      </c>
      <c r="D310" s="176" t="s">
        <v>117</v>
      </c>
      <c r="E310" s="177" t="s">
        <v>413</v>
      </c>
      <c r="F310" s="178" t="s">
        <v>414</v>
      </c>
      <c r="G310" s="179" t="s">
        <v>120</v>
      </c>
      <c r="H310" s="180">
        <v>554.42600000000004</v>
      </c>
      <c r="I310" s="181"/>
      <c r="J310" s="182">
        <f>ROUND(I310*H310,2)</f>
        <v>0</v>
      </c>
      <c r="K310" s="178" t="s">
        <v>121</v>
      </c>
      <c r="L310" s="42"/>
      <c r="M310" s="183" t="s">
        <v>19</v>
      </c>
      <c r="N310" s="184" t="s">
        <v>44</v>
      </c>
      <c r="O310" s="67"/>
      <c r="P310" s="185">
        <f>O310*H310</f>
        <v>0</v>
      </c>
      <c r="Q310" s="185">
        <v>4.1000000000000003E-3</v>
      </c>
      <c r="R310" s="185">
        <f>Q310*H310</f>
        <v>2.2731466000000005</v>
      </c>
      <c r="S310" s="185">
        <v>0</v>
      </c>
      <c r="T310" s="186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7" t="s">
        <v>122</v>
      </c>
      <c r="AT310" s="187" t="s">
        <v>117</v>
      </c>
      <c r="AU310" s="187" t="s">
        <v>123</v>
      </c>
      <c r="AY310" s="20" t="s">
        <v>114</v>
      </c>
      <c r="BE310" s="188">
        <f>IF(N310="základní",J310,0)</f>
        <v>0</v>
      </c>
      <c r="BF310" s="188">
        <f>IF(N310="snížená",J310,0)</f>
        <v>0</v>
      </c>
      <c r="BG310" s="188">
        <f>IF(N310="zákl. přenesená",J310,0)</f>
        <v>0</v>
      </c>
      <c r="BH310" s="188">
        <f>IF(N310="sníž. přenesená",J310,0)</f>
        <v>0</v>
      </c>
      <c r="BI310" s="188">
        <f>IF(N310="nulová",J310,0)</f>
        <v>0</v>
      </c>
      <c r="BJ310" s="20" t="s">
        <v>123</v>
      </c>
      <c r="BK310" s="188">
        <f>ROUND(I310*H310,2)</f>
        <v>0</v>
      </c>
      <c r="BL310" s="20" t="s">
        <v>122</v>
      </c>
      <c r="BM310" s="187" t="s">
        <v>415</v>
      </c>
    </row>
    <row r="311" spans="1:65" s="2" customFormat="1" ht="11.25">
      <c r="A311" s="37"/>
      <c r="B311" s="38"/>
      <c r="C311" s="39"/>
      <c r="D311" s="189" t="s">
        <v>125</v>
      </c>
      <c r="E311" s="39"/>
      <c r="F311" s="190" t="s">
        <v>416</v>
      </c>
      <c r="G311" s="39"/>
      <c r="H311" s="39"/>
      <c r="I311" s="191"/>
      <c r="J311" s="39"/>
      <c r="K311" s="39"/>
      <c r="L311" s="42"/>
      <c r="M311" s="192"/>
      <c r="N311" s="193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125</v>
      </c>
      <c r="AU311" s="20" t="s">
        <v>123</v>
      </c>
    </row>
    <row r="312" spans="1:65" s="13" customFormat="1" ht="11.25">
      <c r="B312" s="194"/>
      <c r="C312" s="195"/>
      <c r="D312" s="196" t="s">
        <v>127</v>
      </c>
      <c r="E312" s="197" t="s">
        <v>19</v>
      </c>
      <c r="F312" s="198" t="s">
        <v>217</v>
      </c>
      <c r="G312" s="195"/>
      <c r="H312" s="197" t="s">
        <v>19</v>
      </c>
      <c r="I312" s="199"/>
      <c r="J312" s="195"/>
      <c r="K312" s="195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127</v>
      </c>
      <c r="AU312" s="204" t="s">
        <v>123</v>
      </c>
      <c r="AV312" s="13" t="s">
        <v>80</v>
      </c>
      <c r="AW312" s="13" t="s">
        <v>34</v>
      </c>
      <c r="AX312" s="13" t="s">
        <v>72</v>
      </c>
      <c r="AY312" s="204" t="s">
        <v>114</v>
      </c>
    </row>
    <row r="313" spans="1:65" s="13" customFormat="1" ht="11.25">
      <c r="B313" s="194"/>
      <c r="C313" s="195"/>
      <c r="D313" s="196" t="s">
        <v>127</v>
      </c>
      <c r="E313" s="197" t="s">
        <v>19</v>
      </c>
      <c r="F313" s="198" t="s">
        <v>218</v>
      </c>
      <c r="G313" s="195"/>
      <c r="H313" s="197" t="s">
        <v>19</v>
      </c>
      <c r="I313" s="199"/>
      <c r="J313" s="195"/>
      <c r="K313" s="195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127</v>
      </c>
      <c r="AU313" s="204" t="s">
        <v>123</v>
      </c>
      <c r="AV313" s="13" t="s">
        <v>80</v>
      </c>
      <c r="AW313" s="13" t="s">
        <v>34</v>
      </c>
      <c r="AX313" s="13" t="s">
        <v>72</v>
      </c>
      <c r="AY313" s="204" t="s">
        <v>114</v>
      </c>
    </row>
    <row r="314" spans="1:65" s="14" customFormat="1" ht="11.25">
      <c r="B314" s="205"/>
      <c r="C314" s="206"/>
      <c r="D314" s="196" t="s">
        <v>127</v>
      </c>
      <c r="E314" s="207" t="s">
        <v>19</v>
      </c>
      <c r="F314" s="208" t="s">
        <v>323</v>
      </c>
      <c r="G314" s="206"/>
      <c r="H314" s="209">
        <v>60.72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127</v>
      </c>
      <c r="AU314" s="215" t="s">
        <v>123</v>
      </c>
      <c r="AV314" s="14" t="s">
        <v>123</v>
      </c>
      <c r="AW314" s="14" t="s">
        <v>34</v>
      </c>
      <c r="AX314" s="14" t="s">
        <v>72</v>
      </c>
      <c r="AY314" s="215" t="s">
        <v>114</v>
      </c>
    </row>
    <row r="315" spans="1:65" s="14" customFormat="1" ht="11.25">
      <c r="B315" s="205"/>
      <c r="C315" s="206"/>
      <c r="D315" s="196" t="s">
        <v>127</v>
      </c>
      <c r="E315" s="207" t="s">
        <v>19</v>
      </c>
      <c r="F315" s="208" t="s">
        <v>324</v>
      </c>
      <c r="G315" s="206"/>
      <c r="H315" s="209">
        <v>121.44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127</v>
      </c>
      <c r="AU315" s="215" t="s">
        <v>123</v>
      </c>
      <c r="AV315" s="14" t="s">
        <v>123</v>
      </c>
      <c r="AW315" s="14" t="s">
        <v>34</v>
      </c>
      <c r="AX315" s="14" t="s">
        <v>72</v>
      </c>
      <c r="AY315" s="215" t="s">
        <v>114</v>
      </c>
    </row>
    <row r="316" spans="1:65" s="14" customFormat="1" ht="11.25">
      <c r="B316" s="205"/>
      <c r="C316" s="206"/>
      <c r="D316" s="196" t="s">
        <v>127</v>
      </c>
      <c r="E316" s="207" t="s">
        <v>19</v>
      </c>
      <c r="F316" s="208" t="s">
        <v>325</v>
      </c>
      <c r="G316" s="206"/>
      <c r="H316" s="209">
        <v>121.968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127</v>
      </c>
      <c r="AU316" s="215" t="s">
        <v>123</v>
      </c>
      <c r="AV316" s="14" t="s">
        <v>123</v>
      </c>
      <c r="AW316" s="14" t="s">
        <v>34</v>
      </c>
      <c r="AX316" s="14" t="s">
        <v>72</v>
      </c>
      <c r="AY316" s="215" t="s">
        <v>114</v>
      </c>
    </row>
    <row r="317" spans="1:65" s="14" customFormat="1" ht="11.25">
      <c r="B317" s="205"/>
      <c r="C317" s="206"/>
      <c r="D317" s="196" t="s">
        <v>127</v>
      </c>
      <c r="E317" s="207" t="s">
        <v>19</v>
      </c>
      <c r="F317" s="208" t="s">
        <v>326</v>
      </c>
      <c r="G317" s="206"/>
      <c r="H317" s="209">
        <v>182.68799999999999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127</v>
      </c>
      <c r="AU317" s="215" t="s">
        <v>123</v>
      </c>
      <c r="AV317" s="14" t="s">
        <v>123</v>
      </c>
      <c r="AW317" s="14" t="s">
        <v>34</v>
      </c>
      <c r="AX317" s="14" t="s">
        <v>72</v>
      </c>
      <c r="AY317" s="215" t="s">
        <v>114</v>
      </c>
    </row>
    <row r="318" spans="1:65" s="14" customFormat="1" ht="11.25">
      <c r="B318" s="205"/>
      <c r="C318" s="206"/>
      <c r="D318" s="196" t="s">
        <v>127</v>
      </c>
      <c r="E318" s="207" t="s">
        <v>19</v>
      </c>
      <c r="F318" s="208" t="s">
        <v>221</v>
      </c>
      <c r="G318" s="206"/>
      <c r="H318" s="209">
        <v>8.2249999999999996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127</v>
      </c>
      <c r="AU318" s="215" t="s">
        <v>123</v>
      </c>
      <c r="AV318" s="14" t="s">
        <v>123</v>
      </c>
      <c r="AW318" s="14" t="s">
        <v>34</v>
      </c>
      <c r="AX318" s="14" t="s">
        <v>72</v>
      </c>
      <c r="AY318" s="215" t="s">
        <v>114</v>
      </c>
    </row>
    <row r="319" spans="1:65" s="14" customFormat="1" ht="11.25">
      <c r="B319" s="205"/>
      <c r="C319" s="206"/>
      <c r="D319" s="196" t="s">
        <v>127</v>
      </c>
      <c r="E319" s="207" t="s">
        <v>19</v>
      </c>
      <c r="F319" s="208" t="s">
        <v>222</v>
      </c>
      <c r="G319" s="206"/>
      <c r="H319" s="209">
        <v>16.783000000000001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127</v>
      </c>
      <c r="AU319" s="215" t="s">
        <v>123</v>
      </c>
      <c r="AV319" s="14" t="s">
        <v>123</v>
      </c>
      <c r="AW319" s="14" t="s">
        <v>34</v>
      </c>
      <c r="AX319" s="14" t="s">
        <v>72</v>
      </c>
      <c r="AY319" s="215" t="s">
        <v>114</v>
      </c>
    </row>
    <row r="320" spans="1:65" s="14" customFormat="1" ht="11.25">
      <c r="B320" s="205"/>
      <c r="C320" s="206"/>
      <c r="D320" s="196" t="s">
        <v>127</v>
      </c>
      <c r="E320" s="207" t="s">
        <v>19</v>
      </c>
      <c r="F320" s="208" t="s">
        <v>223</v>
      </c>
      <c r="G320" s="206"/>
      <c r="H320" s="209">
        <v>42.601999999999997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127</v>
      </c>
      <c r="AU320" s="215" t="s">
        <v>123</v>
      </c>
      <c r="AV320" s="14" t="s">
        <v>123</v>
      </c>
      <c r="AW320" s="14" t="s">
        <v>34</v>
      </c>
      <c r="AX320" s="14" t="s">
        <v>72</v>
      </c>
      <c r="AY320" s="215" t="s">
        <v>114</v>
      </c>
    </row>
    <row r="321" spans="1:65" s="15" customFormat="1" ht="11.25">
      <c r="B321" s="216"/>
      <c r="C321" s="217"/>
      <c r="D321" s="196" t="s">
        <v>127</v>
      </c>
      <c r="E321" s="218" t="s">
        <v>19</v>
      </c>
      <c r="F321" s="219" t="s">
        <v>133</v>
      </c>
      <c r="G321" s="217"/>
      <c r="H321" s="220">
        <v>554.42600000000004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127</v>
      </c>
      <c r="AU321" s="226" t="s">
        <v>123</v>
      </c>
      <c r="AV321" s="15" t="s">
        <v>122</v>
      </c>
      <c r="AW321" s="15" t="s">
        <v>34</v>
      </c>
      <c r="AX321" s="15" t="s">
        <v>80</v>
      </c>
      <c r="AY321" s="226" t="s">
        <v>114</v>
      </c>
    </row>
    <row r="322" spans="1:65" s="2" customFormat="1" ht="21.75" customHeight="1">
      <c r="A322" s="37"/>
      <c r="B322" s="38"/>
      <c r="C322" s="176" t="s">
        <v>281</v>
      </c>
      <c r="D322" s="176" t="s">
        <v>117</v>
      </c>
      <c r="E322" s="177" t="s">
        <v>417</v>
      </c>
      <c r="F322" s="178" t="s">
        <v>418</v>
      </c>
      <c r="G322" s="179" t="s">
        <v>120</v>
      </c>
      <c r="H322" s="180">
        <v>554.42600000000004</v>
      </c>
      <c r="I322" s="181"/>
      <c r="J322" s="182">
        <f>ROUND(I322*H322,2)</f>
        <v>0</v>
      </c>
      <c r="K322" s="178" t="s">
        <v>121</v>
      </c>
      <c r="L322" s="42"/>
      <c r="M322" s="183" t="s">
        <v>19</v>
      </c>
      <c r="N322" s="184" t="s">
        <v>44</v>
      </c>
      <c r="O322" s="67"/>
      <c r="P322" s="185">
        <f>O322*H322</f>
        <v>0</v>
      </c>
      <c r="Q322" s="185">
        <v>0</v>
      </c>
      <c r="R322" s="185">
        <f>Q322*H322</f>
        <v>0</v>
      </c>
      <c r="S322" s="185">
        <v>0</v>
      </c>
      <c r="T322" s="186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7" t="s">
        <v>122</v>
      </c>
      <c r="AT322" s="187" t="s">
        <v>117</v>
      </c>
      <c r="AU322" s="187" t="s">
        <v>123</v>
      </c>
      <c r="AY322" s="20" t="s">
        <v>114</v>
      </c>
      <c r="BE322" s="188">
        <f>IF(N322="základní",J322,0)</f>
        <v>0</v>
      </c>
      <c r="BF322" s="188">
        <f>IF(N322="snížená",J322,0)</f>
        <v>0</v>
      </c>
      <c r="BG322" s="188">
        <f>IF(N322="zákl. přenesená",J322,0)</f>
        <v>0</v>
      </c>
      <c r="BH322" s="188">
        <f>IF(N322="sníž. přenesená",J322,0)</f>
        <v>0</v>
      </c>
      <c r="BI322" s="188">
        <f>IF(N322="nulová",J322,0)</f>
        <v>0</v>
      </c>
      <c r="BJ322" s="20" t="s">
        <v>123</v>
      </c>
      <c r="BK322" s="188">
        <f>ROUND(I322*H322,2)</f>
        <v>0</v>
      </c>
      <c r="BL322" s="20" t="s">
        <v>122</v>
      </c>
      <c r="BM322" s="187" t="s">
        <v>419</v>
      </c>
    </row>
    <row r="323" spans="1:65" s="2" customFormat="1" ht="11.25">
      <c r="A323" s="37"/>
      <c r="B323" s="38"/>
      <c r="C323" s="39"/>
      <c r="D323" s="189" t="s">
        <v>125</v>
      </c>
      <c r="E323" s="39"/>
      <c r="F323" s="190" t="s">
        <v>420</v>
      </c>
      <c r="G323" s="39"/>
      <c r="H323" s="39"/>
      <c r="I323" s="191"/>
      <c r="J323" s="39"/>
      <c r="K323" s="39"/>
      <c r="L323" s="42"/>
      <c r="M323" s="192"/>
      <c r="N323" s="193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125</v>
      </c>
      <c r="AU323" s="20" t="s">
        <v>123</v>
      </c>
    </row>
    <row r="324" spans="1:65" s="13" customFormat="1" ht="11.25">
      <c r="B324" s="194"/>
      <c r="C324" s="195"/>
      <c r="D324" s="196" t="s">
        <v>127</v>
      </c>
      <c r="E324" s="197" t="s">
        <v>19</v>
      </c>
      <c r="F324" s="198" t="s">
        <v>217</v>
      </c>
      <c r="G324" s="195"/>
      <c r="H324" s="197" t="s">
        <v>19</v>
      </c>
      <c r="I324" s="199"/>
      <c r="J324" s="195"/>
      <c r="K324" s="195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127</v>
      </c>
      <c r="AU324" s="204" t="s">
        <v>123</v>
      </c>
      <c r="AV324" s="13" t="s">
        <v>80</v>
      </c>
      <c r="AW324" s="13" t="s">
        <v>34</v>
      </c>
      <c r="AX324" s="13" t="s">
        <v>72</v>
      </c>
      <c r="AY324" s="204" t="s">
        <v>114</v>
      </c>
    </row>
    <row r="325" spans="1:65" s="13" customFormat="1" ht="11.25">
      <c r="B325" s="194"/>
      <c r="C325" s="195"/>
      <c r="D325" s="196" t="s">
        <v>127</v>
      </c>
      <c r="E325" s="197" t="s">
        <v>19</v>
      </c>
      <c r="F325" s="198" t="s">
        <v>218</v>
      </c>
      <c r="G325" s="195"/>
      <c r="H325" s="197" t="s">
        <v>19</v>
      </c>
      <c r="I325" s="199"/>
      <c r="J325" s="195"/>
      <c r="K325" s="195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127</v>
      </c>
      <c r="AU325" s="204" t="s">
        <v>123</v>
      </c>
      <c r="AV325" s="13" t="s">
        <v>80</v>
      </c>
      <c r="AW325" s="13" t="s">
        <v>34</v>
      </c>
      <c r="AX325" s="13" t="s">
        <v>72</v>
      </c>
      <c r="AY325" s="204" t="s">
        <v>114</v>
      </c>
    </row>
    <row r="326" spans="1:65" s="14" customFormat="1" ht="11.25">
      <c r="B326" s="205"/>
      <c r="C326" s="206"/>
      <c r="D326" s="196" t="s">
        <v>127</v>
      </c>
      <c r="E326" s="207" t="s">
        <v>19</v>
      </c>
      <c r="F326" s="208" t="s">
        <v>323</v>
      </c>
      <c r="G326" s="206"/>
      <c r="H326" s="209">
        <v>60.72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127</v>
      </c>
      <c r="AU326" s="215" t="s">
        <v>123</v>
      </c>
      <c r="AV326" s="14" t="s">
        <v>123</v>
      </c>
      <c r="AW326" s="14" t="s">
        <v>34</v>
      </c>
      <c r="AX326" s="14" t="s">
        <v>72</v>
      </c>
      <c r="AY326" s="215" t="s">
        <v>114</v>
      </c>
    </row>
    <row r="327" spans="1:65" s="14" customFormat="1" ht="11.25">
      <c r="B327" s="205"/>
      <c r="C327" s="206"/>
      <c r="D327" s="196" t="s">
        <v>127</v>
      </c>
      <c r="E327" s="207" t="s">
        <v>19</v>
      </c>
      <c r="F327" s="208" t="s">
        <v>324</v>
      </c>
      <c r="G327" s="206"/>
      <c r="H327" s="209">
        <v>121.44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127</v>
      </c>
      <c r="AU327" s="215" t="s">
        <v>123</v>
      </c>
      <c r="AV327" s="14" t="s">
        <v>123</v>
      </c>
      <c r="AW327" s="14" t="s">
        <v>34</v>
      </c>
      <c r="AX327" s="14" t="s">
        <v>72</v>
      </c>
      <c r="AY327" s="215" t="s">
        <v>114</v>
      </c>
    </row>
    <row r="328" spans="1:65" s="14" customFormat="1" ht="11.25">
      <c r="B328" s="205"/>
      <c r="C328" s="206"/>
      <c r="D328" s="196" t="s">
        <v>127</v>
      </c>
      <c r="E328" s="207" t="s">
        <v>19</v>
      </c>
      <c r="F328" s="208" t="s">
        <v>325</v>
      </c>
      <c r="G328" s="206"/>
      <c r="H328" s="209">
        <v>121.968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127</v>
      </c>
      <c r="AU328" s="215" t="s">
        <v>123</v>
      </c>
      <c r="AV328" s="14" t="s">
        <v>123</v>
      </c>
      <c r="AW328" s="14" t="s">
        <v>34</v>
      </c>
      <c r="AX328" s="14" t="s">
        <v>72</v>
      </c>
      <c r="AY328" s="215" t="s">
        <v>114</v>
      </c>
    </row>
    <row r="329" spans="1:65" s="14" customFormat="1" ht="11.25">
      <c r="B329" s="205"/>
      <c r="C329" s="206"/>
      <c r="D329" s="196" t="s">
        <v>127</v>
      </c>
      <c r="E329" s="207" t="s">
        <v>19</v>
      </c>
      <c r="F329" s="208" t="s">
        <v>326</v>
      </c>
      <c r="G329" s="206"/>
      <c r="H329" s="209">
        <v>182.68799999999999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127</v>
      </c>
      <c r="AU329" s="215" t="s">
        <v>123</v>
      </c>
      <c r="AV329" s="14" t="s">
        <v>123</v>
      </c>
      <c r="AW329" s="14" t="s">
        <v>34</v>
      </c>
      <c r="AX329" s="14" t="s">
        <v>72</v>
      </c>
      <c r="AY329" s="215" t="s">
        <v>114</v>
      </c>
    </row>
    <row r="330" spans="1:65" s="14" customFormat="1" ht="11.25">
      <c r="B330" s="205"/>
      <c r="C330" s="206"/>
      <c r="D330" s="196" t="s">
        <v>127</v>
      </c>
      <c r="E330" s="207" t="s">
        <v>19</v>
      </c>
      <c r="F330" s="208" t="s">
        <v>221</v>
      </c>
      <c r="G330" s="206"/>
      <c r="H330" s="209">
        <v>8.2249999999999996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127</v>
      </c>
      <c r="AU330" s="215" t="s">
        <v>123</v>
      </c>
      <c r="AV330" s="14" t="s">
        <v>123</v>
      </c>
      <c r="AW330" s="14" t="s">
        <v>34</v>
      </c>
      <c r="AX330" s="14" t="s">
        <v>72</v>
      </c>
      <c r="AY330" s="215" t="s">
        <v>114</v>
      </c>
    </row>
    <row r="331" spans="1:65" s="14" customFormat="1" ht="11.25">
      <c r="B331" s="205"/>
      <c r="C331" s="206"/>
      <c r="D331" s="196" t="s">
        <v>127</v>
      </c>
      <c r="E331" s="207" t="s">
        <v>19</v>
      </c>
      <c r="F331" s="208" t="s">
        <v>222</v>
      </c>
      <c r="G331" s="206"/>
      <c r="H331" s="209">
        <v>16.783000000000001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127</v>
      </c>
      <c r="AU331" s="215" t="s">
        <v>123</v>
      </c>
      <c r="AV331" s="14" t="s">
        <v>123</v>
      </c>
      <c r="AW331" s="14" t="s">
        <v>34</v>
      </c>
      <c r="AX331" s="14" t="s">
        <v>72</v>
      </c>
      <c r="AY331" s="215" t="s">
        <v>114</v>
      </c>
    </row>
    <row r="332" spans="1:65" s="14" customFormat="1" ht="11.25">
      <c r="B332" s="205"/>
      <c r="C332" s="206"/>
      <c r="D332" s="196" t="s">
        <v>127</v>
      </c>
      <c r="E332" s="207" t="s">
        <v>19</v>
      </c>
      <c r="F332" s="208" t="s">
        <v>223</v>
      </c>
      <c r="G332" s="206"/>
      <c r="H332" s="209">
        <v>42.601999999999997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127</v>
      </c>
      <c r="AU332" s="215" t="s">
        <v>123</v>
      </c>
      <c r="AV332" s="14" t="s">
        <v>123</v>
      </c>
      <c r="AW332" s="14" t="s">
        <v>34</v>
      </c>
      <c r="AX332" s="14" t="s">
        <v>72</v>
      </c>
      <c r="AY332" s="215" t="s">
        <v>114</v>
      </c>
    </row>
    <row r="333" spans="1:65" s="15" customFormat="1" ht="11.25">
      <c r="B333" s="216"/>
      <c r="C333" s="217"/>
      <c r="D333" s="196" t="s">
        <v>127</v>
      </c>
      <c r="E333" s="218" t="s">
        <v>19</v>
      </c>
      <c r="F333" s="219" t="s">
        <v>133</v>
      </c>
      <c r="G333" s="217"/>
      <c r="H333" s="220">
        <v>554.42600000000004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127</v>
      </c>
      <c r="AU333" s="226" t="s">
        <v>123</v>
      </c>
      <c r="AV333" s="15" t="s">
        <v>122</v>
      </c>
      <c r="AW333" s="15" t="s">
        <v>34</v>
      </c>
      <c r="AX333" s="15" t="s">
        <v>80</v>
      </c>
      <c r="AY333" s="226" t="s">
        <v>114</v>
      </c>
    </row>
    <row r="334" spans="1:65" s="2" customFormat="1" ht="16.5" customHeight="1">
      <c r="A334" s="37"/>
      <c r="B334" s="38"/>
      <c r="C334" s="176" t="s">
        <v>291</v>
      </c>
      <c r="D334" s="176" t="s">
        <v>117</v>
      </c>
      <c r="E334" s="177" t="s">
        <v>225</v>
      </c>
      <c r="F334" s="178" t="s">
        <v>226</v>
      </c>
      <c r="G334" s="179" t="s">
        <v>120</v>
      </c>
      <c r="H334" s="180">
        <v>1599.88</v>
      </c>
      <c r="I334" s="181"/>
      <c r="J334" s="182">
        <f>ROUND(I334*H334,2)</f>
        <v>0</v>
      </c>
      <c r="K334" s="178" t="s">
        <v>121</v>
      </c>
      <c r="L334" s="42"/>
      <c r="M334" s="183" t="s">
        <v>19</v>
      </c>
      <c r="N334" s="184" t="s">
        <v>44</v>
      </c>
      <c r="O334" s="67"/>
      <c r="P334" s="185">
        <f>O334*H334</f>
        <v>0</v>
      </c>
      <c r="Q334" s="185">
        <v>0</v>
      </c>
      <c r="R334" s="185">
        <f>Q334*H334</f>
        <v>0</v>
      </c>
      <c r="S334" s="185">
        <v>0</v>
      </c>
      <c r="T334" s="18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7" t="s">
        <v>122</v>
      </c>
      <c r="AT334" s="187" t="s">
        <v>117</v>
      </c>
      <c r="AU334" s="187" t="s">
        <v>123</v>
      </c>
      <c r="AY334" s="20" t="s">
        <v>114</v>
      </c>
      <c r="BE334" s="188">
        <f>IF(N334="základní",J334,0)</f>
        <v>0</v>
      </c>
      <c r="BF334" s="188">
        <f>IF(N334="snížená",J334,0)</f>
        <v>0</v>
      </c>
      <c r="BG334" s="188">
        <f>IF(N334="zákl. přenesená",J334,0)</f>
        <v>0</v>
      </c>
      <c r="BH334" s="188">
        <f>IF(N334="sníž. přenesená",J334,0)</f>
        <v>0</v>
      </c>
      <c r="BI334" s="188">
        <f>IF(N334="nulová",J334,0)</f>
        <v>0</v>
      </c>
      <c r="BJ334" s="20" t="s">
        <v>123</v>
      </c>
      <c r="BK334" s="188">
        <f>ROUND(I334*H334,2)</f>
        <v>0</v>
      </c>
      <c r="BL334" s="20" t="s">
        <v>122</v>
      </c>
      <c r="BM334" s="187" t="s">
        <v>421</v>
      </c>
    </row>
    <row r="335" spans="1:65" s="2" customFormat="1" ht="11.25">
      <c r="A335" s="37"/>
      <c r="B335" s="38"/>
      <c r="C335" s="39"/>
      <c r="D335" s="189" t="s">
        <v>125</v>
      </c>
      <c r="E335" s="39"/>
      <c r="F335" s="190" t="s">
        <v>228</v>
      </c>
      <c r="G335" s="39"/>
      <c r="H335" s="39"/>
      <c r="I335" s="191"/>
      <c r="J335" s="39"/>
      <c r="K335" s="39"/>
      <c r="L335" s="42"/>
      <c r="M335" s="192"/>
      <c r="N335" s="193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125</v>
      </c>
      <c r="AU335" s="20" t="s">
        <v>123</v>
      </c>
    </row>
    <row r="336" spans="1:65" s="13" customFormat="1" ht="11.25">
      <c r="B336" s="194"/>
      <c r="C336" s="195"/>
      <c r="D336" s="196" t="s">
        <v>127</v>
      </c>
      <c r="E336" s="197" t="s">
        <v>19</v>
      </c>
      <c r="F336" s="198" t="s">
        <v>128</v>
      </c>
      <c r="G336" s="195"/>
      <c r="H336" s="197" t="s">
        <v>19</v>
      </c>
      <c r="I336" s="199"/>
      <c r="J336" s="195"/>
      <c r="K336" s="195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127</v>
      </c>
      <c r="AU336" s="204" t="s">
        <v>123</v>
      </c>
      <c r="AV336" s="13" t="s">
        <v>80</v>
      </c>
      <c r="AW336" s="13" t="s">
        <v>34</v>
      </c>
      <c r="AX336" s="13" t="s">
        <v>72</v>
      </c>
      <c r="AY336" s="204" t="s">
        <v>114</v>
      </c>
    </row>
    <row r="337" spans="1:65" s="14" customFormat="1" ht="11.25">
      <c r="B337" s="205"/>
      <c r="C337" s="206"/>
      <c r="D337" s="196" t="s">
        <v>127</v>
      </c>
      <c r="E337" s="207" t="s">
        <v>19</v>
      </c>
      <c r="F337" s="208" t="s">
        <v>129</v>
      </c>
      <c r="G337" s="206"/>
      <c r="H337" s="209">
        <v>129.95500000000001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127</v>
      </c>
      <c r="AU337" s="215" t="s">
        <v>123</v>
      </c>
      <c r="AV337" s="14" t="s">
        <v>123</v>
      </c>
      <c r="AW337" s="14" t="s">
        <v>34</v>
      </c>
      <c r="AX337" s="14" t="s">
        <v>72</v>
      </c>
      <c r="AY337" s="215" t="s">
        <v>114</v>
      </c>
    </row>
    <row r="338" spans="1:65" s="14" customFormat="1" ht="11.25">
      <c r="B338" s="205"/>
      <c r="C338" s="206"/>
      <c r="D338" s="196" t="s">
        <v>127</v>
      </c>
      <c r="E338" s="207" t="s">
        <v>19</v>
      </c>
      <c r="F338" s="208" t="s">
        <v>130</v>
      </c>
      <c r="G338" s="206"/>
      <c r="H338" s="209">
        <v>207.74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127</v>
      </c>
      <c r="AU338" s="215" t="s">
        <v>123</v>
      </c>
      <c r="AV338" s="14" t="s">
        <v>123</v>
      </c>
      <c r="AW338" s="14" t="s">
        <v>34</v>
      </c>
      <c r="AX338" s="14" t="s">
        <v>72</v>
      </c>
      <c r="AY338" s="215" t="s">
        <v>114</v>
      </c>
    </row>
    <row r="339" spans="1:65" s="14" customFormat="1" ht="11.25">
      <c r="B339" s="205"/>
      <c r="C339" s="206"/>
      <c r="D339" s="196" t="s">
        <v>127</v>
      </c>
      <c r="E339" s="207" t="s">
        <v>19</v>
      </c>
      <c r="F339" s="208" t="s">
        <v>131</v>
      </c>
      <c r="G339" s="206"/>
      <c r="H339" s="209">
        <v>462.245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127</v>
      </c>
      <c r="AU339" s="215" t="s">
        <v>123</v>
      </c>
      <c r="AV339" s="14" t="s">
        <v>123</v>
      </c>
      <c r="AW339" s="14" t="s">
        <v>34</v>
      </c>
      <c r="AX339" s="14" t="s">
        <v>72</v>
      </c>
      <c r="AY339" s="215" t="s">
        <v>114</v>
      </c>
    </row>
    <row r="340" spans="1:65" s="13" customFormat="1" ht="11.25">
      <c r="B340" s="194"/>
      <c r="C340" s="195"/>
      <c r="D340" s="196" t="s">
        <v>127</v>
      </c>
      <c r="E340" s="197" t="s">
        <v>19</v>
      </c>
      <c r="F340" s="198" t="s">
        <v>132</v>
      </c>
      <c r="G340" s="195"/>
      <c r="H340" s="197" t="s">
        <v>19</v>
      </c>
      <c r="I340" s="199"/>
      <c r="J340" s="195"/>
      <c r="K340" s="195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127</v>
      </c>
      <c r="AU340" s="204" t="s">
        <v>123</v>
      </c>
      <c r="AV340" s="13" t="s">
        <v>80</v>
      </c>
      <c r="AW340" s="13" t="s">
        <v>34</v>
      </c>
      <c r="AX340" s="13" t="s">
        <v>72</v>
      </c>
      <c r="AY340" s="204" t="s">
        <v>114</v>
      </c>
    </row>
    <row r="341" spans="1:65" s="14" customFormat="1" ht="11.25">
      <c r="B341" s="205"/>
      <c r="C341" s="206"/>
      <c r="D341" s="196" t="s">
        <v>127</v>
      </c>
      <c r="E341" s="207" t="s">
        <v>19</v>
      </c>
      <c r="F341" s="208" t="s">
        <v>131</v>
      </c>
      <c r="G341" s="206"/>
      <c r="H341" s="209">
        <v>462.245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127</v>
      </c>
      <c r="AU341" s="215" t="s">
        <v>123</v>
      </c>
      <c r="AV341" s="14" t="s">
        <v>123</v>
      </c>
      <c r="AW341" s="14" t="s">
        <v>34</v>
      </c>
      <c r="AX341" s="14" t="s">
        <v>72</v>
      </c>
      <c r="AY341" s="215" t="s">
        <v>114</v>
      </c>
    </row>
    <row r="342" spans="1:65" s="14" customFormat="1" ht="11.25">
      <c r="B342" s="205"/>
      <c r="C342" s="206"/>
      <c r="D342" s="196" t="s">
        <v>127</v>
      </c>
      <c r="E342" s="207" t="s">
        <v>19</v>
      </c>
      <c r="F342" s="208" t="s">
        <v>130</v>
      </c>
      <c r="G342" s="206"/>
      <c r="H342" s="209">
        <v>207.74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127</v>
      </c>
      <c r="AU342" s="215" t="s">
        <v>123</v>
      </c>
      <c r="AV342" s="14" t="s">
        <v>123</v>
      </c>
      <c r="AW342" s="14" t="s">
        <v>34</v>
      </c>
      <c r="AX342" s="14" t="s">
        <v>72</v>
      </c>
      <c r="AY342" s="215" t="s">
        <v>114</v>
      </c>
    </row>
    <row r="343" spans="1:65" s="14" customFormat="1" ht="11.25">
      <c r="B343" s="205"/>
      <c r="C343" s="206"/>
      <c r="D343" s="196" t="s">
        <v>127</v>
      </c>
      <c r="E343" s="207" t="s">
        <v>19</v>
      </c>
      <c r="F343" s="208" t="s">
        <v>129</v>
      </c>
      <c r="G343" s="206"/>
      <c r="H343" s="209">
        <v>129.95500000000001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127</v>
      </c>
      <c r="AU343" s="215" t="s">
        <v>123</v>
      </c>
      <c r="AV343" s="14" t="s">
        <v>123</v>
      </c>
      <c r="AW343" s="14" t="s">
        <v>34</v>
      </c>
      <c r="AX343" s="14" t="s">
        <v>72</v>
      </c>
      <c r="AY343" s="215" t="s">
        <v>114</v>
      </c>
    </row>
    <row r="344" spans="1:65" s="15" customFormat="1" ht="11.25">
      <c r="B344" s="216"/>
      <c r="C344" s="217"/>
      <c r="D344" s="196" t="s">
        <v>127</v>
      </c>
      <c r="E344" s="218" t="s">
        <v>19</v>
      </c>
      <c r="F344" s="219" t="s">
        <v>133</v>
      </c>
      <c r="G344" s="217"/>
      <c r="H344" s="220">
        <v>1599.88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127</v>
      </c>
      <c r="AU344" s="226" t="s">
        <v>123</v>
      </c>
      <c r="AV344" s="15" t="s">
        <v>122</v>
      </c>
      <c r="AW344" s="15" t="s">
        <v>34</v>
      </c>
      <c r="AX344" s="15" t="s">
        <v>80</v>
      </c>
      <c r="AY344" s="226" t="s">
        <v>114</v>
      </c>
    </row>
    <row r="345" spans="1:65" s="2" customFormat="1" ht="24.2" customHeight="1">
      <c r="A345" s="37"/>
      <c r="B345" s="38"/>
      <c r="C345" s="176" t="s">
        <v>298</v>
      </c>
      <c r="D345" s="176" t="s">
        <v>117</v>
      </c>
      <c r="E345" s="177" t="s">
        <v>230</v>
      </c>
      <c r="F345" s="178" t="s">
        <v>231</v>
      </c>
      <c r="G345" s="179" t="s">
        <v>120</v>
      </c>
      <c r="H345" s="180">
        <v>1599.88</v>
      </c>
      <c r="I345" s="181"/>
      <c r="J345" s="182">
        <f>ROUND(I345*H345,2)</f>
        <v>0</v>
      </c>
      <c r="K345" s="178" t="s">
        <v>121</v>
      </c>
      <c r="L345" s="42"/>
      <c r="M345" s="183" t="s">
        <v>19</v>
      </c>
      <c r="N345" s="184" t="s">
        <v>44</v>
      </c>
      <c r="O345" s="67"/>
      <c r="P345" s="185">
        <f>O345*H345</f>
        <v>0</v>
      </c>
      <c r="Q345" s="185">
        <v>0</v>
      </c>
      <c r="R345" s="185">
        <f>Q345*H345</f>
        <v>0</v>
      </c>
      <c r="S345" s="185">
        <v>0</v>
      </c>
      <c r="T345" s="186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7" t="s">
        <v>122</v>
      </c>
      <c r="AT345" s="187" t="s">
        <v>117</v>
      </c>
      <c r="AU345" s="187" t="s">
        <v>123</v>
      </c>
      <c r="AY345" s="20" t="s">
        <v>114</v>
      </c>
      <c r="BE345" s="188">
        <f>IF(N345="základní",J345,0)</f>
        <v>0</v>
      </c>
      <c r="BF345" s="188">
        <f>IF(N345="snížená",J345,0)</f>
        <v>0</v>
      </c>
      <c r="BG345" s="188">
        <f>IF(N345="zákl. přenesená",J345,0)</f>
        <v>0</v>
      </c>
      <c r="BH345" s="188">
        <f>IF(N345="sníž. přenesená",J345,0)</f>
        <v>0</v>
      </c>
      <c r="BI345" s="188">
        <f>IF(N345="nulová",J345,0)</f>
        <v>0</v>
      </c>
      <c r="BJ345" s="20" t="s">
        <v>123</v>
      </c>
      <c r="BK345" s="188">
        <f>ROUND(I345*H345,2)</f>
        <v>0</v>
      </c>
      <c r="BL345" s="20" t="s">
        <v>122</v>
      </c>
      <c r="BM345" s="187" t="s">
        <v>422</v>
      </c>
    </row>
    <row r="346" spans="1:65" s="2" customFormat="1" ht="11.25">
      <c r="A346" s="37"/>
      <c r="B346" s="38"/>
      <c r="C346" s="39"/>
      <c r="D346" s="189" t="s">
        <v>125</v>
      </c>
      <c r="E346" s="39"/>
      <c r="F346" s="190" t="s">
        <v>233</v>
      </c>
      <c r="G346" s="39"/>
      <c r="H346" s="39"/>
      <c r="I346" s="191"/>
      <c r="J346" s="39"/>
      <c r="K346" s="39"/>
      <c r="L346" s="42"/>
      <c r="M346" s="192"/>
      <c r="N346" s="193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125</v>
      </c>
      <c r="AU346" s="20" t="s">
        <v>123</v>
      </c>
    </row>
    <row r="347" spans="1:65" s="13" customFormat="1" ht="11.25">
      <c r="B347" s="194"/>
      <c r="C347" s="195"/>
      <c r="D347" s="196" t="s">
        <v>127</v>
      </c>
      <c r="E347" s="197" t="s">
        <v>19</v>
      </c>
      <c r="F347" s="198" t="s">
        <v>128</v>
      </c>
      <c r="G347" s="195"/>
      <c r="H347" s="197" t="s">
        <v>19</v>
      </c>
      <c r="I347" s="199"/>
      <c r="J347" s="195"/>
      <c r="K347" s="195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127</v>
      </c>
      <c r="AU347" s="204" t="s">
        <v>123</v>
      </c>
      <c r="AV347" s="13" t="s">
        <v>80</v>
      </c>
      <c r="AW347" s="13" t="s">
        <v>34</v>
      </c>
      <c r="AX347" s="13" t="s">
        <v>72</v>
      </c>
      <c r="AY347" s="204" t="s">
        <v>114</v>
      </c>
    </row>
    <row r="348" spans="1:65" s="14" customFormat="1" ht="11.25">
      <c r="B348" s="205"/>
      <c r="C348" s="206"/>
      <c r="D348" s="196" t="s">
        <v>127</v>
      </c>
      <c r="E348" s="207" t="s">
        <v>19</v>
      </c>
      <c r="F348" s="208" t="s">
        <v>129</v>
      </c>
      <c r="G348" s="206"/>
      <c r="H348" s="209">
        <v>129.95500000000001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127</v>
      </c>
      <c r="AU348" s="215" t="s">
        <v>123</v>
      </c>
      <c r="AV348" s="14" t="s">
        <v>123</v>
      </c>
      <c r="AW348" s="14" t="s">
        <v>34</v>
      </c>
      <c r="AX348" s="14" t="s">
        <v>72</v>
      </c>
      <c r="AY348" s="215" t="s">
        <v>114</v>
      </c>
    </row>
    <row r="349" spans="1:65" s="14" customFormat="1" ht="11.25">
      <c r="B349" s="205"/>
      <c r="C349" s="206"/>
      <c r="D349" s="196" t="s">
        <v>127</v>
      </c>
      <c r="E349" s="207" t="s">
        <v>19</v>
      </c>
      <c r="F349" s="208" t="s">
        <v>130</v>
      </c>
      <c r="G349" s="206"/>
      <c r="H349" s="209">
        <v>207.74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127</v>
      </c>
      <c r="AU349" s="215" t="s">
        <v>123</v>
      </c>
      <c r="AV349" s="14" t="s">
        <v>123</v>
      </c>
      <c r="AW349" s="14" t="s">
        <v>34</v>
      </c>
      <c r="AX349" s="14" t="s">
        <v>72</v>
      </c>
      <c r="AY349" s="215" t="s">
        <v>114</v>
      </c>
    </row>
    <row r="350" spans="1:65" s="14" customFormat="1" ht="11.25">
      <c r="B350" s="205"/>
      <c r="C350" s="206"/>
      <c r="D350" s="196" t="s">
        <v>127</v>
      </c>
      <c r="E350" s="207" t="s">
        <v>19</v>
      </c>
      <c r="F350" s="208" t="s">
        <v>131</v>
      </c>
      <c r="G350" s="206"/>
      <c r="H350" s="209">
        <v>462.245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127</v>
      </c>
      <c r="AU350" s="215" t="s">
        <v>123</v>
      </c>
      <c r="AV350" s="14" t="s">
        <v>123</v>
      </c>
      <c r="AW350" s="14" t="s">
        <v>34</v>
      </c>
      <c r="AX350" s="14" t="s">
        <v>72</v>
      </c>
      <c r="AY350" s="215" t="s">
        <v>114</v>
      </c>
    </row>
    <row r="351" spans="1:65" s="13" customFormat="1" ht="11.25">
      <c r="B351" s="194"/>
      <c r="C351" s="195"/>
      <c r="D351" s="196" t="s">
        <v>127</v>
      </c>
      <c r="E351" s="197" t="s">
        <v>19</v>
      </c>
      <c r="F351" s="198" t="s">
        <v>132</v>
      </c>
      <c r="G351" s="195"/>
      <c r="H351" s="197" t="s">
        <v>19</v>
      </c>
      <c r="I351" s="199"/>
      <c r="J351" s="195"/>
      <c r="K351" s="195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127</v>
      </c>
      <c r="AU351" s="204" t="s">
        <v>123</v>
      </c>
      <c r="AV351" s="13" t="s">
        <v>80</v>
      </c>
      <c r="AW351" s="13" t="s">
        <v>34</v>
      </c>
      <c r="AX351" s="13" t="s">
        <v>72</v>
      </c>
      <c r="AY351" s="204" t="s">
        <v>114</v>
      </c>
    </row>
    <row r="352" spans="1:65" s="14" customFormat="1" ht="11.25">
      <c r="B352" s="205"/>
      <c r="C352" s="206"/>
      <c r="D352" s="196" t="s">
        <v>127</v>
      </c>
      <c r="E352" s="207" t="s">
        <v>19</v>
      </c>
      <c r="F352" s="208" t="s">
        <v>131</v>
      </c>
      <c r="G352" s="206"/>
      <c r="H352" s="209">
        <v>462.245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127</v>
      </c>
      <c r="AU352" s="215" t="s">
        <v>123</v>
      </c>
      <c r="AV352" s="14" t="s">
        <v>123</v>
      </c>
      <c r="AW352" s="14" t="s">
        <v>34</v>
      </c>
      <c r="AX352" s="14" t="s">
        <v>72</v>
      </c>
      <c r="AY352" s="215" t="s">
        <v>114</v>
      </c>
    </row>
    <row r="353" spans="1:65" s="14" customFormat="1" ht="11.25">
      <c r="B353" s="205"/>
      <c r="C353" s="206"/>
      <c r="D353" s="196" t="s">
        <v>127</v>
      </c>
      <c r="E353" s="207" t="s">
        <v>19</v>
      </c>
      <c r="F353" s="208" t="s">
        <v>130</v>
      </c>
      <c r="G353" s="206"/>
      <c r="H353" s="209">
        <v>207.74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127</v>
      </c>
      <c r="AU353" s="215" t="s">
        <v>123</v>
      </c>
      <c r="AV353" s="14" t="s">
        <v>123</v>
      </c>
      <c r="AW353" s="14" t="s">
        <v>34</v>
      </c>
      <c r="AX353" s="14" t="s">
        <v>72</v>
      </c>
      <c r="AY353" s="215" t="s">
        <v>114</v>
      </c>
    </row>
    <row r="354" spans="1:65" s="14" customFormat="1" ht="11.25">
      <c r="B354" s="205"/>
      <c r="C354" s="206"/>
      <c r="D354" s="196" t="s">
        <v>127</v>
      </c>
      <c r="E354" s="207" t="s">
        <v>19</v>
      </c>
      <c r="F354" s="208" t="s">
        <v>129</v>
      </c>
      <c r="G354" s="206"/>
      <c r="H354" s="209">
        <v>129.95500000000001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127</v>
      </c>
      <c r="AU354" s="215" t="s">
        <v>123</v>
      </c>
      <c r="AV354" s="14" t="s">
        <v>123</v>
      </c>
      <c r="AW354" s="14" t="s">
        <v>34</v>
      </c>
      <c r="AX354" s="14" t="s">
        <v>72</v>
      </c>
      <c r="AY354" s="215" t="s">
        <v>114</v>
      </c>
    </row>
    <row r="355" spans="1:65" s="15" customFormat="1" ht="11.25">
      <c r="B355" s="216"/>
      <c r="C355" s="217"/>
      <c r="D355" s="196" t="s">
        <v>127</v>
      </c>
      <c r="E355" s="218" t="s">
        <v>19</v>
      </c>
      <c r="F355" s="219" t="s">
        <v>133</v>
      </c>
      <c r="G355" s="217"/>
      <c r="H355" s="220">
        <v>1599.88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127</v>
      </c>
      <c r="AU355" s="226" t="s">
        <v>123</v>
      </c>
      <c r="AV355" s="15" t="s">
        <v>122</v>
      </c>
      <c r="AW355" s="15" t="s">
        <v>34</v>
      </c>
      <c r="AX355" s="15" t="s">
        <v>80</v>
      </c>
      <c r="AY355" s="226" t="s">
        <v>114</v>
      </c>
    </row>
    <row r="356" spans="1:65" s="12" customFormat="1" ht="22.9" customHeight="1">
      <c r="B356" s="160"/>
      <c r="C356" s="161"/>
      <c r="D356" s="162" t="s">
        <v>71</v>
      </c>
      <c r="E356" s="174" t="s">
        <v>423</v>
      </c>
      <c r="F356" s="174" t="s">
        <v>424</v>
      </c>
      <c r="G356" s="161"/>
      <c r="H356" s="161"/>
      <c r="I356" s="164"/>
      <c r="J356" s="175">
        <f>BK356</f>
        <v>0</v>
      </c>
      <c r="K356" s="161"/>
      <c r="L356" s="166"/>
      <c r="M356" s="167"/>
      <c r="N356" s="168"/>
      <c r="O356" s="168"/>
      <c r="P356" s="169">
        <f>SUM(P357:P358)</f>
        <v>0</v>
      </c>
      <c r="Q356" s="168"/>
      <c r="R356" s="169">
        <f>SUM(R357:R358)</f>
        <v>0</v>
      </c>
      <c r="S356" s="168"/>
      <c r="T356" s="170">
        <f>SUM(T357:T358)</f>
        <v>0</v>
      </c>
      <c r="AR356" s="171" t="s">
        <v>80</v>
      </c>
      <c r="AT356" s="172" t="s">
        <v>71</v>
      </c>
      <c r="AU356" s="172" t="s">
        <v>80</v>
      </c>
      <c r="AY356" s="171" t="s">
        <v>114</v>
      </c>
      <c r="BK356" s="173">
        <f>SUM(BK357:BK358)</f>
        <v>0</v>
      </c>
    </row>
    <row r="357" spans="1:65" s="2" customFormat="1" ht="37.9" customHeight="1">
      <c r="A357" s="37"/>
      <c r="B357" s="38"/>
      <c r="C357" s="176" t="s">
        <v>305</v>
      </c>
      <c r="D357" s="176" t="s">
        <v>117</v>
      </c>
      <c r="E357" s="177" t="s">
        <v>425</v>
      </c>
      <c r="F357" s="178" t="s">
        <v>426</v>
      </c>
      <c r="G357" s="179" t="s">
        <v>239</v>
      </c>
      <c r="H357" s="180">
        <v>98.114000000000004</v>
      </c>
      <c r="I357" s="181"/>
      <c r="J357" s="182">
        <f>ROUND(I357*H357,2)</f>
        <v>0</v>
      </c>
      <c r="K357" s="178" t="s">
        <v>121</v>
      </c>
      <c r="L357" s="42"/>
      <c r="M357" s="183" t="s">
        <v>19</v>
      </c>
      <c r="N357" s="184" t="s">
        <v>44</v>
      </c>
      <c r="O357" s="67"/>
      <c r="P357" s="185">
        <f>O357*H357</f>
        <v>0</v>
      </c>
      <c r="Q357" s="185">
        <v>0</v>
      </c>
      <c r="R357" s="185">
        <f>Q357*H357</f>
        <v>0</v>
      </c>
      <c r="S357" s="185">
        <v>0</v>
      </c>
      <c r="T357" s="18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7" t="s">
        <v>122</v>
      </c>
      <c r="AT357" s="187" t="s">
        <v>117</v>
      </c>
      <c r="AU357" s="187" t="s">
        <v>123</v>
      </c>
      <c r="AY357" s="20" t="s">
        <v>114</v>
      </c>
      <c r="BE357" s="188">
        <f>IF(N357="základní",J357,0)</f>
        <v>0</v>
      </c>
      <c r="BF357" s="188">
        <f>IF(N357="snížená",J357,0)</f>
        <v>0</v>
      </c>
      <c r="BG357" s="188">
        <f>IF(N357="zákl. přenesená",J357,0)</f>
        <v>0</v>
      </c>
      <c r="BH357" s="188">
        <f>IF(N357="sníž. přenesená",J357,0)</f>
        <v>0</v>
      </c>
      <c r="BI357" s="188">
        <f>IF(N357="nulová",J357,0)</f>
        <v>0</v>
      </c>
      <c r="BJ357" s="20" t="s">
        <v>123</v>
      </c>
      <c r="BK357" s="188">
        <f>ROUND(I357*H357,2)</f>
        <v>0</v>
      </c>
      <c r="BL357" s="20" t="s">
        <v>122</v>
      </c>
      <c r="BM357" s="187" t="s">
        <v>427</v>
      </c>
    </row>
    <row r="358" spans="1:65" s="2" customFormat="1" ht="11.25">
      <c r="A358" s="37"/>
      <c r="B358" s="38"/>
      <c r="C358" s="39"/>
      <c r="D358" s="189" t="s">
        <v>125</v>
      </c>
      <c r="E358" s="39"/>
      <c r="F358" s="190" t="s">
        <v>428</v>
      </c>
      <c r="G358" s="39"/>
      <c r="H358" s="39"/>
      <c r="I358" s="191"/>
      <c r="J358" s="39"/>
      <c r="K358" s="39"/>
      <c r="L358" s="42"/>
      <c r="M358" s="192"/>
      <c r="N358" s="193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125</v>
      </c>
      <c r="AU358" s="20" t="s">
        <v>123</v>
      </c>
    </row>
    <row r="359" spans="1:65" s="12" customFormat="1" ht="25.9" customHeight="1">
      <c r="B359" s="160"/>
      <c r="C359" s="161"/>
      <c r="D359" s="162" t="s">
        <v>71</v>
      </c>
      <c r="E359" s="163" t="s">
        <v>277</v>
      </c>
      <c r="F359" s="163" t="s">
        <v>278</v>
      </c>
      <c r="G359" s="161"/>
      <c r="H359" s="161"/>
      <c r="I359" s="164"/>
      <c r="J359" s="165">
        <f>BK359</f>
        <v>0</v>
      </c>
      <c r="K359" s="161"/>
      <c r="L359" s="166"/>
      <c r="M359" s="167"/>
      <c r="N359" s="168"/>
      <c r="O359" s="168"/>
      <c r="P359" s="169">
        <f>P360+P380+P397+P588+P724+P877</f>
        <v>0</v>
      </c>
      <c r="Q359" s="168"/>
      <c r="R359" s="169">
        <f>R360+R380+R397+R588+R724+R877</f>
        <v>69.743562429999997</v>
      </c>
      <c r="S359" s="168"/>
      <c r="T359" s="170">
        <f>T360+T380+T397+T588+T724+T877</f>
        <v>30.114239999999999</v>
      </c>
      <c r="AR359" s="171" t="s">
        <v>123</v>
      </c>
      <c r="AT359" s="172" t="s">
        <v>71</v>
      </c>
      <c r="AU359" s="172" t="s">
        <v>72</v>
      </c>
      <c r="AY359" s="171" t="s">
        <v>114</v>
      </c>
      <c r="BK359" s="173">
        <f>BK360+BK380+BK397+BK588+BK724+BK877</f>
        <v>0</v>
      </c>
    </row>
    <row r="360" spans="1:65" s="12" customFormat="1" ht="22.9" customHeight="1">
      <c r="B360" s="160"/>
      <c r="C360" s="161"/>
      <c r="D360" s="162" t="s">
        <v>71</v>
      </c>
      <c r="E360" s="174" t="s">
        <v>429</v>
      </c>
      <c r="F360" s="174" t="s">
        <v>430</v>
      </c>
      <c r="G360" s="161"/>
      <c r="H360" s="161"/>
      <c r="I360" s="164"/>
      <c r="J360" s="175">
        <f>BK360</f>
        <v>0</v>
      </c>
      <c r="K360" s="161"/>
      <c r="L360" s="166"/>
      <c r="M360" s="167"/>
      <c r="N360" s="168"/>
      <c r="O360" s="168"/>
      <c r="P360" s="169">
        <f>SUM(P361:P379)</f>
        <v>0</v>
      </c>
      <c r="Q360" s="168"/>
      <c r="R360" s="169">
        <f>SUM(R361:R379)</f>
        <v>7.3388999999999996E-2</v>
      </c>
      <c r="S360" s="168"/>
      <c r="T360" s="170">
        <f>SUM(T361:T379)</f>
        <v>0</v>
      </c>
      <c r="AR360" s="171" t="s">
        <v>123</v>
      </c>
      <c r="AT360" s="172" t="s">
        <v>71</v>
      </c>
      <c r="AU360" s="172" t="s">
        <v>80</v>
      </c>
      <c r="AY360" s="171" t="s">
        <v>114</v>
      </c>
      <c r="BK360" s="173">
        <f>SUM(BK361:BK379)</f>
        <v>0</v>
      </c>
    </row>
    <row r="361" spans="1:65" s="2" customFormat="1" ht="16.5" customHeight="1">
      <c r="A361" s="37"/>
      <c r="B361" s="38"/>
      <c r="C361" s="176" t="s">
        <v>431</v>
      </c>
      <c r="D361" s="176" t="s">
        <v>117</v>
      </c>
      <c r="E361" s="177" t="s">
        <v>432</v>
      </c>
      <c r="F361" s="178" t="s">
        <v>433</v>
      </c>
      <c r="G361" s="179" t="s">
        <v>120</v>
      </c>
      <c r="H361" s="180">
        <v>73.388999999999996</v>
      </c>
      <c r="I361" s="181"/>
      <c r="J361" s="182">
        <f>ROUND(I361*H361,2)</f>
        <v>0</v>
      </c>
      <c r="K361" s="178" t="s">
        <v>121</v>
      </c>
      <c r="L361" s="42"/>
      <c r="M361" s="183" t="s">
        <v>19</v>
      </c>
      <c r="N361" s="184" t="s">
        <v>44</v>
      </c>
      <c r="O361" s="67"/>
      <c r="P361" s="185">
        <f>O361*H361</f>
        <v>0</v>
      </c>
      <c r="Q361" s="185">
        <v>0</v>
      </c>
      <c r="R361" s="185">
        <f>Q361*H361</f>
        <v>0</v>
      </c>
      <c r="S361" s="185">
        <v>0</v>
      </c>
      <c r="T361" s="18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7" t="s">
        <v>236</v>
      </c>
      <c r="AT361" s="187" t="s">
        <v>117</v>
      </c>
      <c r="AU361" s="187" t="s">
        <v>123</v>
      </c>
      <c r="AY361" s="20" t="s">
        <v>114</v>
      </c>
      <c r="BE361" s="188">
        <f>IF(N361="základní",J361,0)</f>
        <v>0</v>
      </c>
      <c r="BF361" s="188">
        <f>IF(N361="snížená",J361,0)</f>
        <v>0</v>
      </c>
      <c r="BG361" s="188">
        <f>IF(N361="zákl. přenesená",J361,0)</f>
        <v>0</v>
      </c>
      <c r="BH361" s="188">
        <f>IF(N361="sníž. přenesená",J361,0)</f>
        <v>0</v>
      </c>
      <c r="BI361" s="188">
        <f>IF(N361="nulová",J361,0)</f>
        <v>0</v>
      </c>
      <c r="BJ361" s="20" t="s">
        <v>123</v>
      </c>
      <c r="BK361" s="188">
        <f>ROUND(I361*H361,2)</f>
        <v>0</v>
      </c>
      <c r="BL361" s="20" t="s">
        <v>236</v>
      </c>
      <c r="BM361" s="187" t="s">
        <v>434</v>
      </c>
    </row>
    <row r="362" spans="1:65" s="2" customFormat="1" ht="11.25">
      <c r="A362" s="37"/>
      <c r="B362" s="38"/>
      <c r="C362" s="39"/>
      <c r="D362" s="189" t="s">
        <v>125</v>
      </c>
      <c r="E362" s="39"/>
      <c r="F362" s="190" t="s">
        <v>435</v>
      </c>
      <c r="G362" s="39"/>
      <c r="H362" s="39"/>
      <c r="I362" s="191"/>
      <c r="J362" s="39"/>
      <c r="K362" s="39"/>
      <c r="L362" s="42"/>
      <c r="M362" s="192"/>
      <c r="N362" s="193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125</v>
      </c>
      <c r="AU362" s="20" t="s">
        <v>123</v>
      </c>
    </row>
    <row r="363" spans="1:65" s="13" customFormat="1" ht="11.25">
      <c r="B363" s="194"/>
      <c r="C363" s="195"/>
      <c r="D363" s="196" t="s">
        <v>127</v>
      </c>
      <c r="E363" s="197" t="s">
        <v>19</v>
      </c>
      <c r="F363" s="198" t="s">
        <v>217</v>
      </c>
      <c r="G363" s="195"/>
      <c r="H363" s="197" t="s">
        <v>19</v>
      </c>
      <c r="I363" s="199"/>
      <c r="J363" s="195"/>
      <c r="K363" s="195"/>
      <c r="L363" s="200"/>
      <c r="M363" s="201"/>
      <c r="N363" s="202"/>
      <c r="O363" s="202"/>
      <c r="P363" s="202"/>
      <c r="Q363" s="202"/>
      <c r="R363" s="202"/>
      <c r="S363" s="202"/>
      <c r="T363" s="203"/>
      <c r="AT363" s="204" t="s">
        <v>127</v>
      </c>
      <c r="AU363" s="204" t="s">
        <v>123</v>
      </c>
      <c r="AV363" s="13" t="s">
        <v>80</v>
      </c>
      <c r="AW363" s="13" t="s">
        <v>34</v>
      </c>
      <c r="AX363" s="13" t="s">
        <v>72</v>
      </c>
      <c r="AY363" s="204" t="s">
        <v>114</v>
      </c>
    </row>
    <row r="364" spans="1:65" s="13" customFormat="1" ht="11.25">
      <c r="B364" s="194"/>
      <c r="C364" s="195"/>
      <c r="D364" s="196" t="s">
        <v>127</v>
      </c>
      <c r="E364" s="197" t="s">
        <v>19</v>
      </c>
      <c r="F364" s="198" t="s">
        <v>436</v>
      </c>
      <c r="G364" s="195"/>
      <c r="H364" s="197" t="s">
        <v>19</v>
      </c>
      <c r="I364" s="199"/>
      <c r="J364" s="195"/>
      <c r="K364" s="195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127</v>
      </c>
      <c r="AU364" s="204" t="s">
        <v>123</v>
      </c>
      <c r="AV364" s="13" t="s">
        <v>80</v>
      </c>
      <c r="AW364" s="13" t="s">
        <v>34</v>
      </c>
      <c r="AX364" s="13" t="s">
        <v>72</v>
      </c>
      <c r="AY364" s="204" t="s">
        <v>114</v>
      </c>
    </row>
    <row r="365" spans="1:65" s="14" customFormat="1" ht="11.25">
      <c r="B365" s="205"/>
      <c r="C365" s="206"/>
      <c r="D365" s="196" t="s">
        <v>127</v>
      </c>
      <c r="E365" s="207" t="s">
        <v>19</v>
      </c>
      <c r="F365" s="208" t="s">
        <v>437</v>
      </c>
      <c r="G365" s="206"/>
      <c r="H365" s="209">
        <v>9.0399999999999991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127</v>
      </c>
      <c r="AU365" s="215" t="s">
        <v>123</v>
      </c>
      <c r="AV365" s="14" t="s">
        <v>123</v>
      </c>
      <c r="AW365" s="14" t="s">
        <v>34</v>
      </c>
      <c r="AX365" s="14" t="s">
        <v>72</v>
      </c>
      <c r="AY365" s="215" t="s">
        <v>114</v>
      </c>
    </row>
    <row r="366" spans="1:65" s="14" customFormat="1" ht="11.25">
      <c r="B366" s="205"/>
      <c r="C366" s="206"/>
      <c r="D366" s="196" t="s">
        <v>127</v>
      </c>
      <c r="E366" s="207" t="s">
        <v>19</v>
      </c>
      <c r="F366" s="208" t="s">
        <v>438</v>
      </c>
      <c r="G366" s="206"/>
      <c r="H366" s="209">
        <v>17.616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127</v>
      </c>
      <c r="AU366" s="215" t="s">
        <v>123</v>
      </c>
      <c r="AV366" s="14" t="s">
        <v>123</v>
      </c>
      <c r="AW366" s="14" t="s">
        <v>34</v>
      </c>
      <c r="AX366" s="14" t="s">
        <v>72</v>
      </c>
      <c r="AY366" s="215" t="s">
        <v>114</v>
      </c>
    </row>
    <row r="367" spans="1:65" s="14" customFormat="1" ht="22.5">
      <c r="B367" s="205"/>
      <c r="C367" s="206"/>
      <c r="D367" s="196" t="s">
        <v>127</v>
      </c>
      <c r="E367" s="207" t="s">
        <v>19</v>
      </c>
      <c r="F367" s="208" t="s">
        <v>439</v>
      </c>
      <c r="G367" s="206"/>
      <c r="H367" s="209">
        <v>43.789000000000001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127</v>
      </c>
      <c r="AU367" s="215" t="s">
        <v>123</v>
      </c>
      <c r="AV367" s="14" t="s">
        <v>123</v>
      </c>
      <c r="AW367" s="14" t="s">
        <v>34</v>
      </c>
      <c r="AX367" s="14" t="s">
        <v>72</v>
      </c>
      <c r="AY367" s="215" t="s">
        <v>114</v>
      </c>
    </row>
    <row r="368" spans="1:65" s="14" customFormat="1" ht="11.25">
      <c r="B368" s="205"/>
      <c r="C368" s="206"/>
      <c r="D368" s="196" t="s">
        <v>127</v>
      </c>
      <c r="E368" s="207" t="s">
        <v>19</v>
      </c>
      <c r="F368" s="208" t="s">
        <v>440</v>
      </c>
      <c r="G368" s="206"/>
      <c r="H368" s="209">
        <v>2.944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127</v>
      </c>
      <c r="AU368" s="215" t="s">
        <v>123</v>
      </c>
      <c r="AV368" s="14" t="s">
        <v>123</v>
      </c>
      <c r="AW368" s="14" t="s">
        <v>34</v>
      </c>
      <c r="AX368" s="14" t="s">
        <v>72</v>
      </c>
      <c r="AY368" s="215" t="s">
        <v>114</v>
      </c>
    </row>
    <row r="369" spans="1:65" s="15" customFormat="1" ht="11.25">
      <c r="B369" s="216"/>
      <c r="C369" s="217"/>
      <c r="D369" s="196" t="s">
        <v>127</v>
      </c>
      <c r="E369" s="218" t="s">
        <v>19</v>
      </c>
      <c r="F369" s="219" t="s">
        <v>133</v>
      </c>
      <c r="G369" s="217"/>
      <c r="H369" s="220">
        <v>73.388999999999996</v>
      </c>
      <c r="I369" s="221"/>
      <c r="J369" s="217"/>
      <c r="K369" s="217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127</v>
      </c>
      <c r="AU369" s="226" t="s">
        <v>123</v>
      </c>
      <c r="AV369" s="15" t="s">
        <v>122</v>
      </c>
      <c r="AW369" s="15" t="s">
        <v>34</v>
      </c>
      <c r="AX369" s="15" t="s">
        <v>80</v>
      </c>
      <c r="AY369" s="226" t="s">
        <v>114</v>
      </c>
    </row>
    <row r="370" spans="1:65" s="2" customFormat="1" ht="16.5" customHeight="1">
      <c r="A370" s="37"/>
      <c r="B370" s="38"/>
      <c r="C370" s="244" t="s">
        <v>441</v>
      </c>
      <c r="D370" s="244" t="s">
        <v>442</v>
      </c>
      <c r="E370" s="245" t="s">
        <v>443</v>
      </c>
      <c r="F370" s="246" t="s">
        <v>444</v>
      </c>
      <c r="G370" s="247" t="s">
        <v>445</v>
      </c>
      <c r="H370" s="248">
        <v>73.388999999999996</v>
      </c>
      <c r="I370" s="249"/>
      <c r="J370" s="250">
        <f>ROUND(I370*H370,2)</f>
        <v>0</v>
      </c>
      <c r="K370" s="246" t="s">
        <v>121</v>
      </c>
      <c r="L370" s="251"/>
      <c r="M370" s="252" t="s">
        <v>19</v>
      </c>
      <c r="N370" s="253" t="s">
        <v>44</v>
      </c>
      <c r="O370" s="67"/>
      <c r="P370" s="185">
        <f>O370*H370</f>
        <v>0</v>
      </c>
      <c r="Q370" s="185">
        <v>1E-3</v>
      </c>
      <c r="R370" s="185">
        <f>Q370*H370</f>
        <v>7.3388999999999996E-2</v>
      </c>
      <c r="S370" s="185">
        <v>0</v>
      </c>
      <c r="T370" s="18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7" t="s">
        <v>446</v>
      </c>
      <c r="AT370" s="187" t="s">
        <v>442</v>
      </c>
      <c r="AU370" s="187" t="s">
        <v>123</v>
      </c>
      <c r="AY370" s="20" t="s">
        <v>114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20" t="s">
        <v>123</v>
      </c>
      <c r="BK370" s="188">
        <f>ROUND(I370*H370,2)</f>
        <v>0</v>
      </c>
      <c r="BL370" s="20" t="s">
        <v>236</v>
      </c>
      <c r="BM370" s="187" t="s">
        <v>447</v>
      </c>
    </row>
    <row r="371" spans="1:65" s="13" customFormat="1" ht="11.25">
      <c r="B371" s="194"/>
      <c r="C371" s="195"/>
      <c r="D371" s="196" t="s">
        <v>127</v>
      </c>
      <c r="E371" s="197" t="s">
        <v>19</v>
      </c>
      <c r="F371" s="198" t="s">
        <v>217</v>
      </c>
      <c r="G371" s="195"/>
      <c r="H371" s="197" t="s">
        <v>19</v>
      </c>
      <c r="I371" s="199"/>
      <c r="J371" s="195"/>
      <c r="K371" s="195"/>
      <c r="L371" s="200"/>
      <c r="M371" s="201"/>
      <c r="N371" s="202"/>
      <c r="O371" s="202"/>
      <c r="P371" s="202"/>
      <c r="Q371" s="202"/>
      <c r="R371" s="202"/>
      <c r="S371" s="202"/>
      <c r="T371" s="203"/>
      <c r="AT371" s="204" t="s">
        <v>127</v>
      </c>
      <c r="AU371" s="204" t="s">
        <v>123</v>
      </c>
      <c r="AV371" s="13" t="s">
        <v>80</v>
      </c>
      <c r="AW371" s="13" t="s">
        <v>34</v>
      </c>
      <c r="AX371" s="13" t="s">
        <v>72</v>
      </c>
      <c r="AY371" s="204" t="s">
        <v>114</v>
      </c>
    </row>
    <row r="372" spans="1:65" s="13" customFormat="1" ht="11.25">
      <c r="B372" s="194"/>
      <c r="C372" s="195"/>
      <c r="D372" s="196" t="s">
        <v>127</v>
      </c>
      <c r="E372" s="197" t="s">
        <v>19</v>
      </c>
      <c r="F372" s="198" t="s">
        <v>436</v>
      </c>
      <c r="G372" s="195"/>
      <c r="H372" s="197" t="s">
        <v>19</v>
      </c>
      <c r="I372" s="199"/>
      <c r="J372" s="195"/>
      <c r="K372" s="195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127</v>
      </c>
      <c r="AU372" s="204" t="s">
        <v>123</v>
      </c>
      <c r="AV372" s="13" t="s">
        <v>80</v>
      </c>
      <c r="AW372" s="13" t="s">
        <v>34</v>
      </c>
      <c r="AX372" s="13" t="s">
        <v>72</v>
      </c>
      <c r="AY372" s="204" t="s">
        <v>114</v>
      </c>
    </row>
    <row r="373" spans="1:65" s="14" customFormat="1" ht="11.25">
      <c r="B373" s="205"/>
      <c r="C373" s="206"/>
      <c r="D373" s="196" t="s">
        <v>127</v>
      </c>
      <c r="E373" s="207" t="s">
        <v>19</v>
      </c>
      <c r="F373" s="208" t="s">
        <v>437</v>
      </c>
      <c r="G373" s="206"/>
      <c r="H373" s="209">
        <v>9.0399999999999991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127</v>
      </c>
      <c r="AU373" s="215" t="s">
        <v>123</v>
      </c>
      <c r="AV373" s="14" t="s">
        <v>123</v>
      </c>
      <c r="AW373" s="14" t="s">
        <v>34</v>
      </c>
      <c r="AX373" s="14" t="s">
        <v>72</v>
      </c>
      <c r="AY373" s="215" t="s">
        <v>114</v>
      </c>
    </row>
    <row r="374" spans="1:65" s="14" customFormat="1" ht="11.25">
      <c r="B374" s="205"/>
      <c r="C374" s="206"/>
      <c r="D374" s="196" t="s">
        <v>127</v>
      </c>
      <c r="E374" s="207" t="s">
        <v>19</v>
      </c>
      <c r="F374" s="208" t="s">
        <v>438</v>
      </c>
      <c r="G374" s="206"/>
      <c r="H374" s="209">
        <v>17.616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127</v>
      </c>
      <c r="AU374" s="215" t="s">
        <v>123</v>
      </c>
      <c r="AV374" s="14" t="s">
        <v>123</v>
      </c>
      <c r="AW374" s="14" t="s">
        <v>34</v>
      </c>
      <c r="AX374" s="14" t="s">
        <v>72</v>
      </c>
      <c r="AY374" s="215" t="s">
        <v>114</v>
      </c>
    </row>
    <row r="375" spans="1:65" s="14" customFormat="1" ht="22.5">
      <c r="B375" s="205"/>
      <c r="C375" s="206"/>
      <c r="D375" s="196" t="s">
        <v>127</v>
      </c>
      <c r="E375" s="207" t="s">
        <v>19</v>
      </c>
      <c r="F375" s="208" t="s">
        <v>439</v>
      </c>
      <c r="G375" s="206"/>
      <c r="H375" s="209">
        <v>43.789000000000001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127</v>
      </c>
      <c r="AU375" s="215" t="s">
        <v>123</v>
      </c>
      <c r="AV375" s="14" t="s">
        <v>123</v>
      </c>
      <c r="AW375" s="14" t="s">
        <v>34</v>
      </c>
      <c r="AX375" s="14" t="s">
        <v>72</v>
      </c>
      <c r="AY375" s="215" t="s">
        <v>114</v>
      </c>
    </row>
    <row r="376" spans="1:65" s="14" customFormat="1" ht="11.25">
      <c r="B376" s="205"/>
      <c r="C376" s="206"/>
      <c r="D376" s="196" t="s">
        <v>127</v>
      </c>
      <c r="E376" s="207" t="s">
        <v>19</v>
      </c>
      <c r="F376" s="208" t="s">
        <v>440</v>
      </c>
      <c r="G376" s="206"/>
      <c r="H376" s="209">
        <v>2.944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127</v>
      </c>
      <c r="AU376" s="215" t="s">
        <v>123</v>
      </c>
      <c r="AV376" s="14" t="s">
        <v>123</v>
      </c>
      <c r="AW376" s="14" t="s">
        <v>34</v>
      </c>
      <c r="AX376" s="14" t="s">
        <v>72</v>
      </c>
      <c r="AY376" s="215" t="s">
        <v>114</v>
      </c>
    </row>
    <row r="377" spans="1:65" s="15" customFormat="1" ht="11.25">
      <c r="B377" s="216"/>
      <c r="C377" s="217"/>
      <c r="D377" s="196" t="s">
        <v>127</v>
      </c>
      <c r="E377" s="218" t="s">
        <v>19</v>
      </c>
      <c r="F377" s="219" t="s">
        <v>133</v>
      </c>
      <c r="G377" s="217"/>
      <c r="H377" s="220">
        <v>73.388999999999996</v>
      </c>
      <c r="I377" s="221"/>
      <c r="J377" s="217"/>
      <c r="K377" s="217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127</v>
      </c>
      <c r="AU377" s="226" t="s">
        <v>123</v>
      </c>
      <c r="AV377" s="15" t="s">
        <v>122</v>
      </c>
      <c r="AW377" s="15" t="s">
        <v>34</v>
      </c>
      <c r="AX377" s="15" t="s">
        <v>80</v>
      </c>
      <c r="AY377" s="226" t="s">
        <v>114</v>
      </c>
    </row>
    <row r="378" spans="1:65" s="2" customFormat="1" ht="33" customHeight="1">
      <c r="A378" s="37"/>
      <c r="B378" s="38"/>
      <c r="C378" s="176" t="s">
        <v>448</v>
      </c>
      <c r="D378" s="176" t="s">
        <v>117</v>
      </c>
      <c r="E378" s="177" t="s">
        <v>449</v>
      </c>
      <c r="F378" s="178" t="s">
        <v>450</v>
      </c>
      <c r="G378" s="179" t="s">
        <v>239</v>
      </c>
      <c r="H378" s="180">
        <v>7.2999999999999995E-2</v>
      </c>
      <c r="I378" s="181"/>
      <c r="J378" s="182">
        <f>ROUND(I378*H378,2)</f>
        <v>0</v>
      </c>
      <c r="K378" s="178" t="s">
        <v>121</v>
      </c>
      <c r="L378" s="42"/>
      <c r="M378" s="183" t="s">
        <v>19</v>
      </c>
      <c r="N378" s="184" t="s">
        <v>44</v>
      </c>
      <c r="O378" s="67"/>
      <c r="P378" s="185">
        <f>O378*H378</f>
        <v>0</v>
      </c>
      <c r="Q378" s="185">
        <v>0</v>
      </c>
      <c r="R378" s="185">
        <f>Q378*H378</f>
        <v>0</v>
      </c>
      <c r="S378" s="185">
        <v>0</v>
      </c>
      <c r="T378" s="186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7" t="s">
        <v>236</v>
      </c>
      <c r="AT378" s="187" t="s">
        <v>117</v>
      </c>
      <c r="AU378" s="187" t="s">
        <v>123</v>
      </c>
      <c r="AY378" s="20" t="s">
        <v>114</v>
      </c>
      <c r="BE378" s="188">
        <f>IF(N378="základní",J378,0)</f>
        <v>0</v>
      </c>
      <c r="BF378" s="188">
        <f>IF(N378="snížená",J378,0)</f>
        <v>0</v>
      </c>
      <c r="BG378" s="188">
        <f>IF(N378="zákl. přenesená",J378,0)</f>
        <v>0</v>
      </c>
      <c r="BH378" s="188">
        <f>IF(N378="sníž. přenesená",J378,0)</f>
        <v>0</v>
      </c>
      <c r="BI378" s="188">
        <f>IF(N378="nulová",J378,0)</f>
        <v>0</v>
      </c>
      <c r="BJ378" s="20" t="s">
        <v>123</v>
      </c>
      <c r="BK378" s="188">
        <f>ROUND(I378*H378,2)</f>
        <v>0</v>
      </c>
      <c r="BL378" s="20" t="s">
        <v>236</v>
      </c>
      <c r="BM378" s="187" t="s">
        <v>451</v>
      </c>
    </row>
    <row r="379" spans="1:65" s="2" customFormat="1" ht="11.25">
      <c r="A379" s="37"/>
      <c r="B379" s="38"/>
      <c r="C379" s="39"/>
      <c r="D379" s="189" t="s">
        <v>125</v>
      </c>
      <c r="E379" s="39"/>
      <c r="F379" s="190" t="s">
        <v>452</v>
      </c>
      <c r="G379" s="39"/>
      <c r="H379" s="39"/>
      <c r="I379" s="191"/>
      <c r="J379" s="39"/>
      <c r="K379" s="39"/>
      <c r="L379" s="42"/>
      <c r="M379" s="192"/>
      <c r="N379" s="193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125</v>
      </c>
      <c r="AU379" s="20" t="s">
        <v>123</v>
      </c>
    </row>
    <row r="380" spans="1:65" s="12" customFormat="1" ht="22.9" customHeight="1">
      <c r="B380" s="160"/>
      <c r="C380" s="161"/>
      <c r="D380" s="162" t="s">
        <v>71</v>
      </c>
      <c r="E380" s="174" t="s">
        <v>453</v>
      </c>
      <c r="F380" s="174" t="s">
        <v>454</v>
      </c>
      <c r="G380" s="161"/>
      <c r="H380" s="161"/>
      <c r="I380" s="164"/>
      <c r="J380" s="175">
        <f>BK380</f>
        <v>0</v>
      </c>
      <c r="K380" s="161"/>
      <c r="L380" s="166"/>
      <c r="M380" s="167"/>
      <c r="N380" s="168"/>
      <c r="O380" s="168"/>
      <c r="P380" s="169">
        <f>SUM(P381:P396)</f>
        <v>0</v>
      </c>
      <c r="Q380" s="168"/>
      <c r="R380" s="169">
        <f>SUM(R381:R396)</f>
        <v>0.24795003000000002</v>
      </c>
      <c r="S380" s="168"/>
      <c r="T380" s="170">
        <f>SUM(T381:T396)</f>
        <v>0</v>
      </c>
      <c r="AR380" s="171" t="s">
        <v>123</v>
      </c>
      <c r="AT380" s="172" t="s">
        <v>71</v>
      </c>
      <c r="AU380" s="172" t="s">
        <v>80</v>
      </c>
      <c r="AY380" s="171" t="s">
        <v>114</v>
      </c>
      <c r="BK380" s="173">
        <f>SUM(BK381:BK396)</f>
        <v>0</v>
      </c>
    </row>
    <row r="381" spans="1:65" s="2" customFormat="1" ht="24.2" customHeight="1">
      <c r="A381" s="37"/>
      <c r="B381" s="38"/>
      <c r="C381" s="176" t="s">
        <v>455</v>
      </c>
      <c r="D381" s="176" t="s">
        <v>117</v>
      </c>
      <c r="E381" s="177" t="s">
        <v>456</v>
      </c>
      <c r="F381" s="178" t="s">
        <v>457</v>
      </c>
      <c r="G381" s="179" t="s">
        <v>120</v>
      </c>
      <c r="H381" s="180">
        <v>210.66300000000001</v>
      </c>
      <c r="I381" s="181"/>
      <c r="J381" s="182">
        <f>ROUND(I381*H381,2)</f>
        <v>0</v>
      </c>
      <c r="K381" s="178" t="s">
        <v>121</v>
      </c>
      <c r="L381" s="42"/>
      <c r="M381" s="183" t="s">
        <v>19</v>
      </c>
      <c r="N381" s="184" t="s">
        <v>44</v>
      </c>
      <c r="O381" s="67"/>
      <c r="P381" s="185">
        <f>O381*H381</f>
        <v>0</v>
      </c>
      <c r="Q381" s="185">
        <v>0</v>
      </c>
      <c r="R381" s="185">
        <f>Q381*H381</f>
        <v>0</v>
      </c>
      <c r="S381" s="185">
        <v>0</v>
      </c>
      <c r="T381" s="186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87" t="s">
        <v>236</v>
      </c>
      <c r="AT381" s="187" t="s">
        <v>117</v>
      </c>
      <c r="AU381" s="187" t="s">
        <v>123</v>
      </c>
      <c r="AY381" s="20" t="s">
        <v>114</v>
      </c>
      <c r="BE381" s="188">
        <f>IF(N381="základní",J381,0)</f>
        <v>0</v>
      </c>
      <c r="BF381" s="188">
        <f>IF(N381="snížená",J381,0)</f>
        <v>0</v>
      </c>
      <c r="BG381" s="188">
        <f>IF(N381="zákl. přenesená",J381,0)</f>
        <v>0</v>
      </c>
      <c r="BH381" s="188">
        <f>IF(N381="sníž. přenesená",J381,0)</f>
        <v>0</v>
      </c>
      <c r="BI381" s="188">
        <f>IF(N381="nulová",J381,0)</f>
        <v>0</v>
      </c>
      <c r="BJ381" s="20" t="s">
        <v>123</v>
      </c>
      <c r="BK381" s="188">
        <f>ROUND(I381*H381,2)</f>
        <v>0</v>
      </c>
      <c r="BL381" s="20" t="s">
        <v>236</v>
      </c>
      <c r="BM381" s="187" t="s">
        <v>458</v>
      </c>
    </row>
    <row r="382" spans="1:65" s="2" customFormat="1" ht="11.25">
      <c r="A382" s="37"/>
      <c r="B382" s="38"/>
      <c r="C382" s="39"/>
      <c r="D382" s="189" t="s">
        <v>125</v>
      </c>
      <c r="E382" s="39"/>
      <c r="F382" s="190" t="s">
        <v>459</v>
      </c>
      <c r="G382" s="39"/>
      <c r="H382" s="39"/>
      <c r="I382" s="191"/>
      <c r="J382" s="39"/>
      <c r="K382" s="39"/>
      <c r="L382" s="42"/>
      <c r="M382" s="192"/>
      <c r="N382" s="193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125</v>
      </c>
      <c r="AU382" s="20" t="s">
        <v>123</v>
      </c>
    </row>
    <row r="383" spans="1:65" s="13" customFormat="1" ht="11.25">
      <c r="B383" s="194"/>
      <c r="C383" s="195"/>
      <c r="D383" s="196" t="s">
        <v>127</v>
      </c>
      <c r="E383" s="197" t="s">
        <v>19</v>
      </c>
      <c r="F383" s="198" t="s">
        <v>460</v>
      </c>
      <c r="G383" s="195"/>
      <c r="H383" s="197" t="s">
        <v>19</v>
      </c>
      <c r="I383" s="199"/>
      <c r="J383" s="195"/>
      <c r="K383" s="195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127</v>
      </c>
      <c r="AU383" s="204" t="s">
        <v>123</v>
      </c>
      <c r="AV383" s="13" t="s">
        <v>80</v>
      </c>
      <c r="AW383" s="13" t="s">
        <v>34</v>
      </c>
      <c r="AX383" s="13" t="s">
        <v>72</v>
      </c>
      <c r="AY383" s="204" t="s">
        <v>114</v>
      </c>
    </row>
    <row r="384" spans="1:65" s="14" customFormat="1" ht="11.25">
      <c r="B384" s="205"/>
      <c r="C384" s="206"/>
      <c r="D384" s="196" t="s">
        <v>127</v>
      </c>
      <c r="E384" s="207" t="s">
        <v>19</v>
      </c>
      <c r="F384" s="208" t="s">
        <v>461</v>
      </c>
      <c r="G384" s="206"/>
      <c r="H384" s="209">
        <v>26.332999999999998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127</v>
      </c>
      <c r="AU384" s="215" t="s">
        <v>123</v>
      </c>
      <c r="AV384" s="14" t="s">
        <v>123</v>
      </c>
      <c r="AW384" s="14" t="s">
        <v>34</v>
      </c>
      <c r="AX384" s="14" t="s">
        <v>72</v>
      </c>
      <c r="AY384" s="215" t="s">
        <v>114</v>
      </c>
    </row>
    <row r="385" spans="1:65" s="14" customFormat="1" ht="11.25">
      <c r="B385" s="205"/>
      <c r="C385" s="206"/>
      <c r="D385" s="196" t="s">
        <v>127</v>
      </c>
      <c r="E385" s="207" t="s">
        <v>19</v>
      </c>
      <c r="F385" s="208" t="s">
        <v>462</v>
      </c>
      <c r="G385" s="206"/>
      <c r="H385" s="209">
        <v>52.665999999999997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127</v>
      </c>
      <c r="AU385" s="215" t="s">
        <v>123</v>
      </c>
      <c r="AV385" s="14" t="s">
        <v>123</v>
      </c>
      <c r="AW385" s="14" t="s">
        <v>34</v>
      </c>
      <c r="AX385" s="14" t="s">
        <v>72</v>
      </c>
      <c r="AY385" s="215" t="s">
        <v>114</v>
      </c>
    </row>
    <row r="386" spans="1:65" s="14" customFormat="1" ht="11.25">
      <c r="B386" s="205"/>
      <c r="C386" s="206"/>
      <c r="D386" s="196" t="s">
        <v>127</v>
      </c>
      <c r="E386" s="207" t="s">
        <v>19</v>
      </c>
      <c r="F386" s="208" t="s">
        <v>463</v>
      </c>
      <c r="G386" s="206"/>
      <c r="H386" s="209">
        <v>131.66399999999999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127</v>
      </c>
      <c r="AU386" s="215" t="s">
        <v>123</v>
      </c>
      <c r="AV386" s="14" t="s">
        <v>123</v>
      </c>
      <c r="AW386" s="14" t="s">
        <v>34</v>
      </c>
      <c r="AX386" s="14" t="s">
        <v>72</v>
      </c>
      <c r="AY386" s="215" t="s">
        <v>114</v>
      </c>
    </row>
    <row r="387" spans="1:65" s="15" customFormat="1" ht="11.25">
      <c r="B387" s="216"/>
      <c r="C387" s="217"/>
      <c r="D387" s="196" t="s">
        <v>127</v>
      </c>
      <c r="E387" s="218" t="s">
        <v>19</v>
      </c>
      <c r="F387" s="219" t="s">
        <v>133</v>
      </c>
      <c r="G387" s="217"/>
      <c r="H387" s="220">
        <v>210.66300000000001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127</v>
      </c>
      <c r="AU387" s="226" t="s">
        <v>123</v>
      </c>
      <c r="AV387" s="15" t="s">
        <v>122</v>
      </c>
      <c r="AW387" s="15" t="s">
        <v>34</v>
      </c>
      <c r="AX387" s="15" t="s">
        <v>80</v>
      </c>
      <c r="AY387" s="226" t="s">
        <v>114</v>
      </c>
    </row>
    <row r="388" spans="1:65" s="2" customFormat="1" ht="16.5" customHeight="1">
      <c r="A388" s="37"/>
      <c r="B388" s="38"/>
      <c r="C388" s="244" t="s">
        <v>464</v>
      </c>
      <c r="D388" s="244" t="s">
        <v>442</v>
      </c>
      <c r="E388" s="245" t="s">
        <v>465</v>
      </c>
      <c r="F388" s="246" t="s">
        <v>466</v>
      </c>
      <c r="G388" s="247" t="s">
        <v>120</v>
      </c>
      <c r="H388" s="248">
        <v>231.72900000000001</v>
      </c>
      <c r="I388" s="249"/>
      <c r="J388" s="250">
        <f>ROUND(I388*H388,2)</f>
        <v>0</v>
      </c>
      <c r="K388" s="246" t="s">
        <v>121</v>
      </c>
      <c r="L388" s="251"/>
      <c r="M388" s="252" t="s">
        <v>19</v>
      </c>
      <c r="N388" s="253" t="s">
        <v>44</v>
      </c>
      <c r="O388" s="67"/>
      <c r="P388" s="185">
        <f>O388*H388</f>
        <v>0</v>
      </c>
      <c r="Q388" s="185">
        <v>1.07E-3</v>
      </c>
      <c r="R388" s="185">
        <f>Q388*H388</f>
        <v>0.24795003000000002</v>
      </c>
      <c r="S388" s="185">
        <v>0</v>
      </c>
      <c r="T388" s="186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87" t="s">
        <v>446</v>
      </c>
      <c r="AT388" s="187" t="s">
        <v>442</v>
      </c>
      <c r="AU388" s="187" t="s">
        <v>123</v>
      </c>
      <c r="AY388" s="20" t="s">
        <v>114</v>
      </c>
      <c r="BE388" s="188">
        <f>IF(N388="základní",J388,0)</f>
        <v>0</v>
      </c>
      <c r="BF388" s="188">
        <f>IF(N388="snížená",J388,0)</f>
        <v>0</v>
      </c>
      <c r="BG388" s="188">
        <f>IF(N388="zákl. přenesená",J388,0)</f>
        <v>0</v>
      </c>
      <c r="BH388" s="188">
        <f>IF(N388="sníž. přenesená",J388,0)</f>
        <v>0</v>
      </c>
      <c r="BI388" s="188">
        <f>IF(N388="nulová",J388,0)</f>
        <v>0</v>
      </c>
      <c r="BJ388" s="20" t="s">
        <v>123</v>
      </c>
      <c r="BK388" s="188">
        <f>ROUND(I388*H388,2)</f>
        <v>0</v>
      </c>
      <c r="BL388" s="20" t="s">
        <v>236</v>
      </c>
      <c r="BM388" s="187" t="s">
        <v>467</v>
      </c>
    </row>
    <row r="389" spans="1:65" s="13" customFormat="1" ht="11.25">
      <c r="B389" s="194"/>
      <c r="C389" s="195"/>
      <c r="D389" s="196" t="s">
        <v>127</v>
      </c>
      <c r="E389" s="197" t="s">
        <v>19</v>
      </c>
      <c r="F389" s="198" t="s">
        <v>460</v>
      </c>
      <c r="G389" s="195"/>
      <c r="H389" s="197" t="s">
        <v>19</v>
      </c>
      <c r="I389" s="199"/>
      <c r="J389" s="195"/>
      <c r="K389" s="195"/>
      <c r="L389" s="200"/>
      <c r="M389" s="201"/>
      <c r="N389" s="202"/>
      <c r="O389" s="202"/>
      <c r="P389" s="202"/>
      <c r="Q389" s="202"/>
      <c r="R389" s="202"/>
      <c r="S389" s="202"/>
      <c r="T389" s="203"/>
      <c r="AT389" s="204" t="s">
        <v>127</v>
      </c>
      <c r="AU389" s="204" t="s">
        <v>123</v>
      </c>
      <c r="AV389" s="13" t="s">
        <v>80</v>
      </c>
      <c r="AW389" s="13" t="s">
        <v>34</v>
      </c>
      <c r="AX389" s="13" t="s">
        <v>72</v>
      </c>
      <c r="AY389" s="204" t="s">
        <v>114</v>
      </c>
    </row>
    <row r="390" spans="1:65" s="14" customFormat="1" ht="11.25">
      <c r="B390" s="205"/>
      <c r="C390" s="206"/>
      <c r="D390" s="196" t="s">
        <v>127</v>
      </c>
      <c r="E390" s="207" t="s">
        <v>19</v>
      </c>
      <c r="F390" s="208" t="s">
        <v>461</v>
      </c>
      <c r="G390" s="206"/>
      <c r="H390" s="209">
        <v>26.332999999999998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127</v>
      </c>
      <c r="AU390" s="215" t="s">
        <v>123</v>
      </c>
      <c r="AV390" s="14" t="s">
        <v>123</v>
      </c>
      <c r="AW390" s="14" t="s">
        <v>34</v>
      </c>
      <c r="AX390" s="14" t="s">
        <v>72</v>
      </c>
      <c r="AY390" s="215" t="s">
        <v>114</v>
      </c>
    </row>
    <row r="391" spans="1:65" s="14" customFormat="1" ht="11.25">
      <c r="B391" s="205"/>
      <c r="C391" s="206"/>
      <c r="D391" s="196" t="s">
        <v>127</v>
      </c>
      <c r="E391" s="207" t="s">
        <v>19</v>
      </c>
      <c r="F391" s="208" t="s">
        <v>462</v>
      </c>
      <c r="G391" s="206"/>
      <c r="H391" s="209">
        <v>52.665999999999997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127</v>
      </c>
      <c r="AU391" s="215" t="s">
        <v>123</v>
      </c>
      <c r="AV391" s="14" t="s">
        <v>123</v>
      </c>
      <c r="AW391" s="14" t="s">
        <v>34</v>
      </c>
      <c r="AX391" s="14" t="s">
        <v>72</v>
      </c>
      <c r="AY391" s="215" t="s">
        <v>114</v>
      </c>
    </row>
    <row r="392" spans="1:65" s="14" customFormat="1" ht="11.25">
      <c r="B392" s="205"/>
      <c r="C392" s="206"/>
      <c r="D392" s="196" t="s">
        <v>127</v>
      </c>
      <c r="E392" s="207" t="s">
        <v>19</v>
      </c>
      <c r="F392" s="208" t="s">
        <v>463</v>
      </c>
      <c r="G392" s="206"/>
      <c r="H392" s="209">
        <v>131.66399999999999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127</v>
      </c>
      <c r="AU392" s="215" t="s">
        <v>123</v>
      </c>
      <c r="AV392" s="14" t="s">
        <v>123</v>
      </c>
      <c r="AW392" s="14" t="s">
        <v>34</v>
      </c>
      <c r="AX392" s="14" t="s">
        <v>72</v>
      </c>
      <c r="AY392" s="215" t="s">
        <v>114</v>
      </c>
    </row>
    <row r="393" spans="1:65" s="15" customFormat="1" ht="11.25">
      <c r="B393" s="216"/>
      <c r="C393" s="217"/>
      <c r="D393" s="196" t="s">
        <v>127</v>
      </c>
      <c r="E393" s="218" t="s">
        <v>19</v>
      </c>
      <c r="F393" s="219" t="s">
        <v>133</v>
      </c>
      <c r="G393" s="217"/>
      <c r="H393" s="220">
        <v>210.66300000000001</v>
      </c>
      <c r="I393" s="221"/>
      <c r="J393" s="217"/>
      <c r="K393" s="217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127</v>
      </c>
      <c r="AU393" s="226" t="s">
        <v>123</v>
      </c>
      <c r="AV393" s="15" t="s">
        <v>122</v>
      </c>
      <c r="AW393" s="15" t="s">
        <v>34</v>
      </c>
      <c r="AX393" s="15" t="s">
        <v>80</v>
      </c>
      <c r="AY393" s="226" t="s">
        <v>114</v>
      </c>
    </row>
    <row r="394" spans="1:65" s="14" customFormat="1" ht="11.25">
      <c r="B394" s="205"/>
      <c r="C394" s="206"/>
      <c r="D394" s="196" t="s">
        <v>127</v>
      </c>
      <c r="E394" s="206"/>
      <c r="F394" s="208" t="s">
        <v>468</v>
      </c>
      <c r="G394" s="206"/>
      <c r="H394" s="209">
        <v>231.72900000000001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127</v>
      </c>
      <c r="AU394" s="215" t="s">
        <v>123</v>
      </c>
      <c r="AV394" s="14" t="s">
        <v>123</v>
      </c>
      <c r="AW394" s="14" t="s">
        <v>4</v>
      </c>
      <c r="AX394" s="14" t="s">
        <v>80</v>
      </c>
      <c r="AY394" s="215" t="s">
        <v>114</v>
      </c>
    </row>
    <row r="395" spans="1:65" s="2" customFormat="1" ht="24.2" customHeight="1">
      <c r="A395" s="37"/>
      <c r="B395" s="38"/>
      <c r="C395" s="176" t="s">
        <v>446</v>
      </c>
      <c r="D395" s="176" t="s">
        <v>117</v>
      </c>
      <c r="E395" s="177" t="s">
        <v>469</v>
      </c>
      <c r="F395" s="178" t="s">
        <v>470</v>
      </c>
      <c r="G395" s="179" t="s">
        <v>239</v>
      </c>
      <c r="H395" s="180">
        <v>0.248</v>
      </c>
      <c r="I395" s="181"/>
      <c r="J395" s="182">
        <f>ROUND(I395*H395,2)</f>
        <v>0</v>
      </c>
      <c r="K395" s="178" t="s">
        <v>121</v>
      </c>
      <c r="L395" s="42"/>
      <c r="M395" s="183" t="s">
        <v>19</v>
      </c>
      <c r="N395" s="184" t="s">
        <v>44</v>
      </c>
      <c r="O395" s="67"/>
      <c r="P395" s="185">
        <f>O395*H395</f>
        <v>0</v>
      </c>
      <c r="Q395" s="185">
        <v>0</v>
      </c>
      <c r="R395" s="185">
        <f>Q395*H395</f>
        <v>0</v>
      </c>
      <c r="S395" s="185">
        <v>0</v>
      </c>
      <c r="T395" s="18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87" t="s">
        <v>236</v>
      </c>
      <c r="AT395" s="187" t="s">
        <v>117</v>
      </c>
      <c r="AU395" s="187" t="s">
        <v>123</v>
      </c>
      <c r="AY395" s="20" t="s">
        <v>114</v>
      </c>
      <c r="BE395" s="188">
        <f>IF(N395="základní",J395,0)</f>
        <v>0</v>
      </c>
      <c r="BF395" s="188">
        <f>IF(N395="snížená",J395,0)</f>
        <v>0</v>
      </c>
      <c r="BG395" s="188">
        <f>IF(N395="zákl. přenesená",J395,0)</f>
        <v>0</v>
      </c>
      <c r="BH395" s="188">
        <f>IF(N395="sníž. přenesená",J395,0)</f>
        <v>0</v>
      </c>
      <c r="BI395" s="188">
        <f>IF(N395="nulová",J395,0)</f>
        <v>0</v>
      </c>
      <c r="BJ395" s="20" t="s">
        <v>123</v>
      </c>
      <c r="BK395" s="188">
        <f>ROUND(I395*H395,2)</f>
        <v>0</v>
      </c>
      <c r="BL395" s="20" t="s">
        <v>236</v>
      </c>
      <c r="BM395" s="187" t="s">
        <v>471</v>
      </c>
    </row>
    <row r="396" spans="1:65" s="2" customFormat="1" ht="11.25">
      <c r="A396" s="37"/>
      <c r="B396" s="38"/>
      <c r="C396" s="39"/>
      <c r="D396" s="189" t="s">
        <v>125</v>
      </c>
      <c r="E396" s="39"/>
      <c r="F396" s="190" t="s">
        <v>472</v>
      </c>
      <c r="G396" s="39"/>
      <c r="H396" s="39"/>
      <c r="I396" s="191"/>
      <c r="J396" s="39"/>
      <c r="K396" s="39"/>
      <c r="L396" s="42"/>
      <c r="M396" s="192"/>
      <c r="N396" s="193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125</v>
      </c>
      <c r="AU396" s="20" t="s">
        <v>123</v>
      </c>
    </row>
    <row r="397" spans="1:65" s="12" customFormat="1" ht="22.9" customHeight="1">
      <c r="B397" s="160"/>
      <c r="C397" s="161"/>
      <c r="D397" s="162" t="s">
        <v>71</v>
      </c>
      <c r="E397" s="174" t="s">
        <v>289</v>
      </c>
      <c r="F397" s="174" t="s">
        <v>290</v>
      </c>
      <c r="G397" s="161"/>
      <c r="H397" s="161"/>
      <c r="I397" s="164"/>
      <c r="J397" s="175">
        <f>BK397</f>
        <v>0</v>
      </c>
      <c r="K397" s="161"/>
      <c r="L397" s="166"/>
      <c r="M397" s="167"/>
      <c r="N397" s="168"/>
      <c r="O397" s="168"/>
      <c r="P397" s="169">
        <f>SUM(P398:P587)</f>
        <v>0</v>
      </c>
      <c r="Q397" s="168"/>
      <c r="R397" s="169">
        <f>SUM(R398:R587)</f>
        <v>15.357209599999999</v>
      </c>
      <c r="S397" s="168"/>
      <c r="T397" s="170">
        <f>SUM(T398:T587)</f>
        <v>0</v>
      </c>
      <c r="AR397" s="171" t="s">
        <v>123</v>
      </c>
      <c r="AT397" s="172" t="s">
        <v>71</v>
      </c>
      <c r="AU397" s="172" t="s">
        <v>80</v>
      </c>
      <c r="AY397" s="171" t="s">
        <v>114</v>
      </c>
      <c r="BK397" s="173">
        <f>SUM(BK398:BK587)</f>
        <v>0</v>
      </c>
    </row>
    <row r="398" spans="1:65" s="2" customFormat="1" ht="16.5" customHeight="1">
      <c r="A398" s="37"/>
      <c r="B398" s="38"/>
      <c r="C398" s="176" t="s">
        <v>473</v>
      </c>
      <c r="D398" s="176" t="s">
        <v>117</v>
      </c>
      <c r="E398" s="177" t="s">
        <v>474</v>
      </c>
      <c r="F398" s="178" t="s">
        <v>475</v>
      </c>
      <c r="G398" s="179" t="s">
        <v>157</v>
      </c>
      <c r="H398" s="180">
        <v>450.56</v>
      </c>
      <c r="I398" s="181"/>
      <c r="J398" s="182">
        <f>ROUND(I398*H398,2)</f>
        <v>0</v>
      </c>
      <c r="K398" s="178" t="s">
        <v>121</v>
      </c>
      <c r="L398" s="42"/>
      <c r="M398" s="183" t="s">
        <v>19</v>
      </c>
      <c r="N398" s="184" t="s">
        <v>44</v>
      </c>
      <c r="O398" s="67"/>
      <c r="P398" s="185">
        <f>O398*H398</f>
        <v>0</v>
      </c>
      <c r="Q398" s="185">
        <v>7.2000000000000005E-4</v>
      </c>
      <c r="R398" s="185">
        <f>Q398*H398</f>
        <v>0.3244032</v>
      </c>
      <c r="S398" s="185">
        <v>0</v>
      </c>
      <c r="T398" s="18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87" t="s">
        <v>236</v>
      </c>
      <c r="AT398" s="187" t="s">
        <v>117</v>
      </c>
      <c r="AU398" s="187" t="s">
        <v>123</v>
      </c>
      <c r="AY398" s="20" t="s">
        <v>114</v>
      </c>
      <c r="BE398" s="188">
        <f>IF(N398="základní",J398,0)</f>
        <v>0</v>
      </c>
      <c r="BF398" s="188">
        <f>IF(N398="snížená",J398,0)</f>
        <v>0</v>
      </c>
      <c r="BG398" s="188">
        <f>IF(N398="zákl. přenesená",J398,0)</f>
        <v>0</v>
      </c>
      <c r="BH398" s="188">
        <f>IF(N398="sníž. přenesená",J398,0)</f>
        <v>0</v>
      </c>
      <c r="BI398" s="188">
        <f>IF(N398="nulová",J398,0)</f>
        <v>0</v>
      </c>
      <c r="BJ398" s="20" t="s">
        <v>123</v>
      </c>
      <c r="BK398" s="188">
        <f>ROUND(I398*H398,2)</f>
        <v>0</v>
      </c>
      <c r="BL398" s="20" t="s">
        <v>236</v>
      </c>
      <c r="BM398" s="187" t="s">
        <v>476</v>
      </c>
    </row>
    <row r="399" spans="1:65" s="2" customFormat="1" ht="11.25">
      <c r="A399" s="37"/>
      <c r="B399" s="38"/>
      <c r="C399" s="39"/>
      <c r="D399" s="189" t="s">
        <v>125</v>
      </c>
      <c r="E399" s="39"/>
      <c r="F399" s="190" t="s">
        <v>477</v>
      </c>
      <c r="G399" s="39"/>
      <c r="H399" s="39"/>
      <c r="I399" s="191"/>
      <c r="J399" s="39"/>
      <c r="K399" s="39"/>
      <c r="L399" s="42"/>
      <c r="M399" s="192"/>
      <c r="N399" s="193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125</v>
      </c>
      <c r="AU399" s="20" t="s">
        <v>123</v>
      </c>
    </row>
    <row r="400" spans="1:65" s="13" customFormat="1" ht="11.25">
      <c r="B400" s="194"/>
      <c r="C400" s="195"/>
      <c r="D400" s="196" t="s">
        <v>127</v>
      </c>
      <c r="E400" s="197" t="s">
        <v>19</v>
      </c>
      <c r="F400" s="198" t="s">
        <v>369</v>
      </c>
      <c r="G400" s="195"/>
      <c r="H400" s="197" t="s">
        <v>19</v>
      </c>
      <c r="I400" s="199"/>
      <c r="J400" s="195"/>
      <c r="K400" s="195"/>
      <c r="L400" s="200"/>
      <c r="M400" s="201"/>
      <c r="N400" s="202"/>
      <c r="O400" s="202"/>
      <c r="P400" s="202"/>
      <c r="Q400" s="202"/>
      <c r="R400" s="202"/>
      <c r="S400" s="202"/>
      <c r="T400" s="203"/>
      <c r="AT400" s="204" t="s">
        <v>127</v>
      </c>
      <c r="AU400" s="204" t="s">
        <v>123</v>
      </c>
      <c r="AV400" s="13" t="s">
        <v>80</v>
      </c>
      <c r="AW400" s="13" t="s">
        <v>34</v>
      </c>
      <c r="AX400" s="13" t="s">
        <v>72</v>
      </c>
      <c r="AY400" s="204" t="s">
        <v>114</v>
      </c>
    </row>
    <row r="401" spans="1:65" s="13" customFormat="1" ht="11.25">
      <c r="B401" s="194"/>
      <c r="C401" s="195"/>
      <c r="D401" s="196" t="s">
        <v>127</v>
      </c>
      <c r="E401" s="197" t="s">
        <v>19</v>
      </c>
      <c r="F401" s="198" t="s">
        <v>370</v>
      </c>
      <c r="G401" s="195"/>
      <c r="H401" s="197" t="s">
        <v>19</v>
      </c>
      <c r="I401" s="199"/>
      <c r="J401" s="195"/>
      <c r="K401" s="195"/>
      <c r="L401" s="200"/>
      <c r="M401" s="201"/>
      <c r="N401" s="202"/>
      <c r="O401" s="202"/>
      <c r="P401" s="202"/>
      <c r="Q401" s="202"/>
      <c r="R401" s="202"/>
      <c r="S401" s="202"/>
      <c r="T401" s="203"/>
      <c r="AT401" s="204" t="s">
        <v>127</v>
      </c>
      <c r="AU401" s="204" t="s">
        <v>123</v>
      </c>
      <c r="AV401" s="13" t="s">
        <v>80</v>
      </c>
      <c r="AW401" s="13" t="s">
        <v>34</v>
      </c>
      <c r="AX401" s="13" t="s">
        <v>72</v>
      </c>
      <c r="AY401" s="204" t="s">
        <v>114</v>
      </c>
    </row>
    <row r="402" spans="1:65" s="14" customFormat="1" ht="11.25">
      <c r="B402" s="205"/>
      <c r="C402" s="206"/>
      <c r="D402" s="196" t="s">
        <v>127</v>
      </c>
      <c r="E402" s="207" t="s">
        <v>19</v>
      </c>
      <c r="F402" s="208" t="s">
        <v>478</v>
      </c>
      <c r="G402" s="206"/>
      <c r="H402" s="209">
        <v>55.2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127</v>
      </c>
      <c r="AU402" s="215" t="s">
        <v>123</v>
      </c>
      <c r="AV402" s="14" t="s">
        <v>123</v>
      </c>
      <c r="AW402" s="14" t="s">
        <v>34</v>
      </c>
      <c r="AX402" s="14" t="s">
        <v>72</v>
      </c>
      <c r="AY402" s="215" t="s">
        <v>114</v>
      </c>
    </row>
    <row r="403" spans="1:65" s="13" customFormat="1" ht="11.25">
      <c r="B403" s="194"/>
      <c r="C403" s="195"/>
      <c r="D403" s="196" t="s">
        <v>127</v>
      </c>
      <c r="E403" s="197" t="s">
        <v>19</v>
      </c>
      <c r="F403" s="198" t="s">
        <v>479</v>
      </c>
      <c r="G403" s="195"/>
      <c r="H403" s="197" t="s">
        <v>19</v>
      </c>
      <c r="I403" s="199"/>
      <c r="J403" s="195"/>
      <c r="K403" s="195"/>
      <c r="L403" s="200"/>
      <c r="M403" s="201"/>
      <c r="N403" s="202"/>
      <c r="O403" s="202"/>
      <c r="P403" s="202"/>
      <c r="Q403" s="202"/>
      <c r="R403" s="202"/>
      <c r="S403" s="202"/>
      <c r="T403" s="203"/>
      <c r="AT403" s="204" t="s">
        <v>127</v>
      </c>
      <c r="AU403" s="204" t="s">
        <v>123</v>
      </c>
      <c r="AV403" s="13" t="s">
        <v>80</v>
      </c>
      <c r="AW403" s="13" t="s">
        <v>34</v>
      </c>
      <c r="AX403" s="13" t="s">
        <v>72</v>
      </c>
      <c r="AY403" s="204" t="s">
        <v>114</v>
      </c>
    </row>
    <row r="404" spans="1:65" s="14" customFormat="1" ht="11.25">
      <c r="B404" s="205"/>
      <c r="C404" s="206"/>
      <c r="D404" s="196" t="s">
        <v>127</v>
      </c>
      <c r="E404" s="207" t="s">
        <v>19</v>
      </c>
      <c r="F404" s="208" t="s">
        <v>480</v>
      </c>
      <c r="G404" s="206"/>
      <c r="H404" s="209">
        <v>56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127</v>
      </c>
      <c r="AU404" s="215" t="s">
        <v>123</v>
      </c>
      <c r="AV404" s="14" t="s">
        <v>123</v>
      </c>
      <c r="AW404" s="14" t="s">
        <v>34</v>
      </c>
      <c r="AX404" s="14" t="s">
        <v>72</v>
      </c>
      <c r="AY404" s="215" t="s">
        <v>114</v>
      </c>
    </row>
    <row r="405" spans="1:65" s="13" customFormat="1" ht="11.25">
      <c r="B405" s="194"/>
      <c r="C405" s="195"/>
      <c r="D405" s="196" t="s">
        <v>127</v>
      </c>
      <c r="E405" s="197" t="s">
        <v>19</v>
      </c>
      <c r="F405" s="198" t="s">
        <v>481</v>
      </c>
      <c r="G405" s="195"/>
      <c r="H405" s="197" t="s">
        <v>19</v>
      </c>
      <c r="I405" s="199"/>
      <c r="J405" s="195"/>
      <c r="K405" s="195"/>
      <c r="L405" s="200"/>
      <c r="M405" s="201"/>
      <c r="N405" s="202"/>
      <c r="O405" s="202"/>
      <c r="P405" s="202"/>
      <c r="Q405" s="202"/>
      <c r="R405" s="202"/>
      <c r="S405" s="202"/>
      <c r="T405" s="203"/>
      <c r="AT405" s="204" t="s">
        <v>127</v>
      </c>
      <c r="AU405" s="204" t="s">
        <v>123</v>
      </c>
      <c r="AV405" s="13" t="s">
        <v>80</v>
      </c>
      <c r="AW405" s="13" t="s">
        <v>34</v>
      </c>
      <c r="AX405" s="13" t="s">
        <v>72</v>
      </c>
      <c r="AY405" s="204" t="s">
        <v>114</v>
      </c>
    </row>
    <row r="406" spans="1:65" s="14" customFormat="1" ht="11.25">
      <c r="B406" s="205"/>
      <c r="C406" s="206"/>
      <c r="D406" s="196" t="s">
        <v>127</v>
      </c>
      <c r="E406" s="207" t="s">
        <v>19</v>
      </c>
      <c r="F406" s="208" t="s">
        <v>480</v>
      </c>
      <c r="G406" s="206"/>
      <c r="H406" s="209">
        <v>56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127</v>
      </c>
      <c r="AU406" s="215" t="s">
        <v>123</v>
      </c>
      <c r="AV406" s="14" t="s">
        <v>123</v>
      </c>
      <c r="AW406" s="14" t="s">
        <v>34</v>
      </c>
      <c r="AX406" s="14" t="s">
        <v>72</v>
      </c>
      <c r="AY406" s="215" t="s">
        <v>114</v>
      </c>
    </row>
    <row r="407" spans="1:65" s="13" customFormat="1" ht="11.25">
      <c r="B407" s="194"/>
      <c r="C407" s="195"/>
      <c r="D407" s="196" t="s">
        <v>127</v>
      </c>
      <c r="E407" s="197" t="s">
        <v>19</v>
      </c>
      <c r="F407" s="198" t="s">
        <v>482</v>
      </c>
      <c r="G407" s="195"/>
      <c r="H407" s="197" t="s">
        <v>19</v>
      </c>
      <c r="I407" s="199"/>
      <c r="J407" s="195"/>
      <c r="K407" s="195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127</v>
      </c>
      <c r="AU407" s="204" t="s">
        <v>123</v>
      </c>
      <c r="AV407" s="13" t="s">
        <v>80</v>
      </c>
      <c r="AW407" s="13" t="s">
        <v>34</v>
      </c>
      <c r="AX407" s="13" t="s">
        <v>72</v>
      </c>
      <c r="AY407" s="204" t="s">
        <v>114</v>
      </c>
    </row>
    <row r="408" spans="1:65" s="14" customFormat="1" ht="11.25">
      <c r="B408" s="205"/>
      <c r="C408" s="206"/>
      <c r="D408" s="196" t="s">
        <v>127</v>
      </c>
      <c r="E408" s="207" t="s">
        <v>19</v>
      </c>
      <c r="F408" s="208" t="s">
        <v>483</v>
      </c>
      <c r="G408" s="206"/>
      <c r="H408" s="209">
        <v>56.24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127</v>
      </c>
      <c r="AU408" s="215" t="s">
        <v>123</v>
      </c>
      <c r="AV408" s="14" t="s">
        <v>123</v>
      </c>
      <c r="AW408" s="14" t="s">
        <v>34</v>
      </c>
      <c r="AX408" s="14" t="s">
        <v>72</v>
      </c>
      <c r="AY408" s="215" t="s">
        <v>114</v>
      </c>
    </row>
    <row r="409" spans="1:65" s="13" customFormat="1" ht="11.25">
      <c r="B409" s="194"/>
      <c r="C409" s="195"/>
      <c r="D409" s="196" t="s">
        <v>127</v>
      </c>
      <c r="E409" s="197" t="s">
        <v>19</v>
      </c>
      <c r="F409" s="198" t="s">
        <v>484</v>
      </c>
      <c r="G409" s="195"/>
      <c r="H409" s="197" t="s">
        <v>19</v>
      </c>
      <c r="I409" s="199"/>
      <c r="J409" s="195"/>
      <c r="K409" s="195"/>
      <c r="L409" s="200"/>
      <c r="M409" s="201"/>
      <c r="N409" s="202"/>
      <c r="O409" s="202"/>
      <c r="P409" s="202"/>
      <c r="Q409" s="202"/>
      <c r="R409" s="202"/>
      <c r="S409" s="202"/>
      <c r="T409" s="203"/>
      <c r="AT409" s="204" t="s">
        <v>127</v>
      </c>
      <c r="AU409" s="204" t="s">
        <v>123</v>
      </c>
      <c r="AV409" s="13" t="s">
        <v>80</v>
      </c>
      <c r="AW409" s="13" t="s">
        <v>34</v>
      </c>
      <c r="AX409" s="13" t="s">
        <v>72</v>
      </c>
      <c r="AY409" s="204" t="s">
        <v>114</v>
      </c>
    </row>
    <row r="410" spans="1:65" s="14" customFormat="1" ht="11.25">
      <c r="B410" s="205"/>
      <c r="C410" s="206"/>
      <c r="D410" s="196" t="s">
        <v>127</v>
      </c>
      <c r="E410" s="207" t="s">
        <v>19</v>
      </c>
      <c r="F410" s="208" t="s">
        <v>483</v>
      </c>
      <c r="G410" s="206"/>
      <c r="H410" s="209">
        <v>56.24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127</v>
      </c>
      <c r="AU410" s="215" t="s">
        <v>123</v>
      </c>
      <c r="AV410" s="14" t="s">
        <v>123</v>
      </c>
      <c r="AW410" s="14" t="s">
        <v>34</v>
      </c>
      <c r="AX410" s="14" t="s">
        <v>72</v>
      </c>
      <c r="AY410" s="215" t="s">
        <v>114</v>
      </c>
    </row>
    <row r="411" spans="1:65" s="13" customFormat="1" ht="11.25">
      <c r="B411" s="194"/>
      <c r="C411" s="195"/>
      <c r="D411" s="196" t="s">
        <v>127</v>
      </c>
      <c r="E411" s="197" t="s">
        <v>19</v>
      </c>
      <c r="F411" s="198" t="s">
        <v>485</v>
      </c>
      <c r="G411" s="195"/>
      <c r="H411" s="197" t="s">
        <v>19</v>
      </c>
      <c r="I411" s="199"/>
      <c r="J411" s="195"/>
      <c r="K411" s="195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127</v>
      </c>
      <c r="AU411" s="204" t="s">
        <v>123</v>
      </c>
      <c r="AV411" s="13" t="s">
        <v>80</v>
      </c>
      <c r="AW411" s="13" t="s">
        <v>34</v>
      </c>
      <c r="AX411" s="13" t="s">
        <v>72</v>
      </c>
      <c r="AY411" s="204" t="s">
        <v>114</v>
      </c>
    </row>
    <row r="412" spans="1:65" s="14" customFormat="1" ht="11.25">
      <c r="B412" s="205"/>
      <c r="C412" s="206"/>
      <c r="D412" s="196" t="s">
        <v>127</v>
      </c>
      <c r="E412" s="207" t="s">
        <v>19</v>
      </c>
      <c r="F412" s="208" t="s">
        <v>486</v>
      </c>
      <c r="G412" s="206"/>
      <c r="H412" s="209">
        <v>170.88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127</v>
      </c>
      <c r="AU412" s="215" t="s">
        <v>123</v>
      </c>
      <c r="AV412" s="14" t="s">
        <v>123</v>
      </c>
      <c r="AW412" s="14" t="s">
        <v>34</v>
      </c>
      <c r="AX412" s="14" t="s">
        <v>72</v>
      </c>
      <c r="AY412" s="215" t="s">
        <v>114</v>
      </c>
    </row>
    <row r="413" spans="1:65" s="15" customFormat="1" ht="11.25">
      <c r="B413" s="216"/>
      <c r="C413" s="217"/>
      <c r="D413" s="196" t="s">
        <v>127</v>
      </c>
      <c r="E413" s="218" t="s">
        <v>19</v>
      </c>
      <c r="F413" s="219" t="s">
        <v>133</v>
      </c>
      <c r="G413" s="217"/>
      <c r="H413" s="220">
        <v>450.56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127</v>
      </c>
      <c r="AU413" s="226" t="s">
        <v>123</v>
      </c>
      <c r="AV413" s="15" t="s">
        <v>122</v>
      </c>
      <c r="AW413" s="15" t="s">
        <v>34</v>
      </c>
      <c r="AX413" s="15" t="s">
        <v>80</v>
      </c>
      <c r="AY413" s="226" t="s">
        <v>114</v>
      </c>
    </row>
    <row r="414" spans="1:65" s="2" customFormat="1" ht="16.5" customHeight="1">
      <c r="A414" s="37"/>
      <c r="B414" s="38"/>
      <c r="C414" s="244" t="s">
        <v>487</v>
      </c>
      <c r="D414" s="244" t="s">
        <v>442</v>
      </c>
      <c r="E414" s="245" t="s">
        <v>488</v>
      </c>
      <c r="F414" s="246" t="s">
        <v>489</v>
      </c>
      <c r="G414" s="247" t="s">
        <v>239</v>
      </c>
      <c r="H414" s="248">
        <v>2.9489999999999998</v>
      </c>
      <c r="I414" s="249"/>
      <c r="J414" s="250">
        <f>ROUND(I414*H414,2)</f>
        <v>0</v>
      </c>
      <c r="K414" s="246" t="s">
        <v>121</v>
      </c>
      <c r="L414" s="251"/>
      <c r="M414" s="252" t="s">
        <v>19</v>
      </c>
      <c r="N414" s="253" t="s">
        <v>44</v>
      </c>
      <c r="O414" s="67"/>
      <c r="P414" s="185">
        <f>O414*H414</f>
        <v>0</v>
      </c>
      <c r="Q414" s="185">
        <v>1</v>
      </c>
      <c r="R414" s="185">
        <f>Q414*H414</f>
        <v>2.9489999999999998</v>
      </c>
      <c r="S414" s="185">
        <v>0</v>
      </c>
      <c r="T414" s="186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87" t="s">
        <v>446</v>
      </c>
      <c r="AT414" s="187" t="s">
        <v>442</v>
      </c>
      <c r="AU414" s="187" t="s">
        <v>123</v>
      </c>
      <c r="AY414" s="20" t="s">
        <v>114</v>
      </c>
      <c r="BE414" s="188">
        <f>IF(N414="základní",J414,0)</f>
        <v>0</v>
      </c>
      <c r="BF414" s="188">
        <f>IF(N414="snížená",J414,0)</f>
        <v>0</v>
      </c>
      <c r="BG414" s="188">
        <f>IF(N414="zákl. přenesená",J414,0)</f>
        <v>0</v>
      </c>
      <c r="BH414" s="188">
        <f>IF(N414="sníž. přenesená",J414,0)</f>
        <v>0</v>
      </c>
      <c r="BI414" s="188">
        <f>IF(N414="nulová",J414,0)</f>
        <v>0</v>
      </c>
      <c r="BJ414" s="20" t="s">
        <v>123</v>
      </c>
      <c r="BK414" s="188">
        <f>ROUND(I414*H414,2)</f>
        <v>0</v>
      </c>
      <c r="BL414" s="20" t="s">
        <v>236</v>
      </c>
      <c r="BM414" s="187" t="s">
        <v>490</v>
      </c>
    </row>
    <row r="415" spans="1:65" s="13" customFormat="1" ht="11.25">
      <c r="B415" s="194"/>
      <c r="C415" s="195"/>
      <c r="D415" s="196" t="s">
        <v>127</v>
      </c>
      <c r="E415" s="197" t="s">
        <v>19</v>
      </c>
      <c r="F415" s="198" t="s">
        <v>369</v>
      </c>
      <c r="G415" s="195"/>
      <c r="H415" s="197" t="s">
        <v>19</v>
      </c>
      <c r="I415" s="199"/>
      <c r="J415" s="195"/>
      <c r="K415" s="195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127</v>
      </c>
      <c r="AU415" s="204" t="s">
        <v>123</v>
      </c>
      <c r="AV415" s="13" t="s">
        <v>80</v>
      </c>
      <c r="AW415" s="13" t="s">
        <v>34</v>
      </c>
      <c r="AX415" s="13" t="s">
        <v>72</v>
      </c>
      <c r="AY415" s="204" t="s">
        <v>114</v>
      </c>
    </row>
    <row r="416" spans="1:65" s="13" customFormat="1" ht="11.25">
      <c r="B416" s="194"/>
      <c r="C416" s="195"/>
      <c r="D416" s="196" t="s">
        <v>127</v>
      </c>
      <c r="E416" s="197" t="s">
        <v>19</v>
      </c>
      <c r="F416" s="198" t="s">
        <v>491</v>
      </c>
      <c r="G416" s="195"/>
      <c r="H416" s="197" t="s">
        <v>19</v>
      </c>
      <c r="I416" s="199"/>
      <c r="J416" s="195"/>
      <c r="K416" s="195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127</v>
      </c>
      <c r="AU416" s="204" t="s">
        <v>123</v>
      </c>
      <c r="AV416" s="13" t="s">
        <v>80</v>
      </c>
      <c r="AW416" s="13" t="s">
        <v>34</v>
      </c>
      <c r="AX416" s="13" t="s">
        <v>72</v>
      </c>
      <c r="AY416" s="204" t="s">
        <v>114</v>
      </c>
    </row>
    <row r="417" spans="2:51" s="13" customFormat="1" ht="11.25">
      <c r="B417" s="194"/>
      <c r="C417" s="195"/>
      <c r="D417" s="196" t="s">
        <v>127</v>
      </c>
      <c r="E417" s="197" t="s">
        <v>19</v>
      </c>
      <c r="F417" s="198" t="s">
        <v>370</v>
      </c>
      <c r="G417" s="195"/>
      <c r="H417" s="197" t="s">
        <v>19</v>
      </c>
      <c r="I417" s="199"/>
      <c r="J417" s="195"/>
      <c r="K417" s="195"/>
      <c r="L417" s="200"/>
      <c r="M417" s="201"/>
      <c r="N417" s="202"/>
      <c r="O417" s="202"/>
      <c r="P417" s="202"/>
      <c r="Q417" s="202"/>
      <c r="R417" s="202"/>
      <c r="S417" s="202"/>
      <c r="T417" s="203"/>
      <c r="AT417" s="204" t="s">
        <v>127</v>
      </c>
      <c r="AU417" s="204" t="s">
        <v>123</v>
      </c>
      <c r="AV417" s="13" t="s">
        <v>80</v>
      </c>
      <c r="AW417" s="13" t="s">
        <v>34</v>
      </c>
      <c r="AX417" s="13" t="s">
        <v>72</v>
      </c>
      <c r="AY417" s="204" t="s">
        <v>114</v>
      </c>
    </row>
    <row r="418" spans="2:51" s="14" customFormat="1" ht="11.25">
      <c r="B418" s="205"/>
      <c r="C418" s="206"/>
      <c r="D418" s="196" t="s">
        <v>127</v>
      </c>
      <c r="E418" s="207" t="s">
        <v>19</v>
      </c>
      <c r="F418" s="208" t="s">
        <v>492</v>
      </c>
      <c r="G418" s="206"/>
      <c r="H418" s="209">
        <v>0.20599999999999999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127</v>
      </c>
      <c r="AU418" s="215" t="s">
        <v>123</v>
      </c>
      <c r="AV418" s="14" t="s">
        <v>123</v>
      </c>
      <c r="AW418" s="14" t="s">
        <v>34</v>
      </c>
      <c r="AX418" s="14" t="s">
        <v>72</v>
      </c>
      <c r="AY418" s="215" t="s">
        <v>114</v>
      </c>
    </row>
    <row r="419" spans="2:51" s="14" customFormat="1" ht="11.25">
      <c r="B419" s="205"/>
      <c r="C419" s="206"/>
      <c r="D419" s="196" t="s">
        <v>127</v>
      </c>
      <c r="E419" s="207" t="s">
        <v>19</v>
      </c>
      <c r="F419" s="208" t="s">
        <v>493</v>
      </c>
      <c r="G419" s="206"/>
      <c r="H419" s="209">
        <v>0.129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127</v>
      </c>
      <c r="AU419" s="215" t="s">
        <v>123</v>
      </c>
      <c r="AV419" s="14" t="s">
        <v>123</v>
      </c>
      <c r="AW419" s="14" t="s">
        <v>34</v>
      </c>
      <c r="AX419" s="14" t="s">
        <v>72</v>
      </c>
      <c r="AY419" s="215" t="s">
        <v>114</v>
      </c>
    </row>
    <row r="420" spans="2:51" s="13" customFormat="1" ht="11.25">
      <c r="B420" s="194"/>
      <c r="C420" s="195"/>
      <c r="D420" s="196" t="s">
        <v>127</v>
      </c>
      <c r="E420" s="197" t="s">
        <v>19</v>
      </c>
      <c r="F420" s="198" t="s">
        <v>479</v>
      </c>
      <c r="G420" s="195"/>
      <c r="H420" s="197" t="s">
        <v>19</v>
      </c>
      <c r="I420" s="199"/>
      <c r="J420" s="195"/>
      <c r="K420" s="195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127</v>
      </c>
      <c r="AU420" s="204" t="s">
        <v>123</v>
      </c>
      <c r="AV420" s="13" t="s">
        <v>80</v>
      </c>
      <c r="AW420" s="13" t="s">
        <v>34</v>
      </c>
      <c r="AX420" s="13" t="s">
        <v>72</v>
      </c>
      <c r="AY420" s="204" t="s">
        <v>114</v>
      </c>
    </row>
    <row r="421" spans="2:51" s="14" customFormat="1" ht="11.25">
      <c r="B421" s="205"/>
      <c r="C421" s="206"/>
      <c r="D421" s="196" t="s">
        <v>127</v>
      </c>
      <c r="E421" s="207" t="s">
        <v>19</v>
      </c>
      <c r="F421" s="208" t="s">
        <v>492</v>
      </c>
      <c r="G421" s="206"/>
      <c r="H421" s="209">
        <v>0.20599999999999999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127</v>
      </c>
      <c r="AU421" s="215" t="s">
        <v>123</v>
      </c>
      <c r="AV421" s="14" t="s">
        <v>123</v>
      </c>
      <c r="AW421" s="14" t="s">
        <v>34</v>
      </c>
      <c r="AX421" s="14" t="s">
        <v>72</v>
      </c>
      <c r="AY421" s="215" t="s">
        <v>114</v>
      </c>
    </row>
    <row r="422" spans="2:51" s="14" customFormat="1" ht="11.25">
      <c r="B422" s="205"/>
      <c r="C422" s="206"/>
      <c r="D422" s="196" t="s">
        <v>127</v>
      </c>
      <c r="E422" s="207" t="s">
        <v>19</v>
      </c>
      <c r="F422" s="208" t="s">
        <v>493</v>
      </c>
      <c r="G422" s="206"/>
      <c r="H422" s="209">
        <v>0.129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127</v>
      </c>
      <c r="AU422" s="215" t="s">
        <v>123</v>
      </c>
      <c r="AV422" s="14" t="s">
        <v>123</v>
      </c>
      <c r="AW422" s="14" t="s">
        <v>34</v>
      </c>
      <c r="AX422" s="14" t="s">
        <v>72</v>
      </c>
      <c r="AY422" s="215" t="s">
        <v>114</v>
      </c>
    </row>
    <row r="423" spans="2:51" s="13" customFormat="1" ht="11.25">
      <c r="B423" s="194"/>
      <c r="C423" s="195"/>
      <c r="D423" s="196" t="s">
        <v>127</v>
      </c>
      <c r="E423" s="197" t="s">
        <v>19</v>
      </c>
      <c r="F423" s="198" t="s">
        <v>481</v>
      </c>
      <c r="G423" s="195"/>
      <c r="H423" s="197" t="s">
        <v>19</v>
      </c>
      <c r="I423" s="199"/>
      <c r="J423" s="195"/>
      <c r="K423" s="195"/>
      <c r="L423" s="200"/>
      <c r="M423" s="201"/>
      <c r="N423" s="202"/>
      <c r="O423" s="202"/>
      <c r="P423" s="202"/>
      <c r="Q423" s="202"/>
      <c r="R423" s="202"/>
      <c r="S423" s="202"/>
      <c r="T423" s="203"/>
      <c r="AT423" s="204" t="s">
        <v>127</v>
      </c>
      <c r="AU423" s="204" t="s">
        <v>123</v>
      </c>
      <c r="AV423" s="13" t="s">
        <v>80</v>
      </c>
      <c r="AW423" s="13" t="s">
        <v>34</v>
      </c>
      <c r="AX423" s="13" t="s">
        <v>72</v>
      </c>
      <c r="AY423" s="204" t="s">
        <v>114</v>
      </c>
    </row>
    <row r="424" spans="2:51" s="14" customFormat="1" ht="11.25">
      <c r="B424" s="205"/>
      <c r="C424" s="206"/>
      <c r="D424" s="196" t="s">
        <v>127</v>
      </c>
      <c r="E424" s="207" t="s">
        <v>19</v>
      </c>
      <c r="F424" s="208" t="s">
        <v>492</v>
      </c>
      <c r="G424" s="206"/>
      <c r="H424" s="209">
        <v>0.20599999999999999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127</v>
      </c>
      <c r="AU424" s="215" t="s">
        <v>123</v>
      </c>
      <c r="AV424" s="14" t="s">
        <v>123</v>
      </c>
      <c r="AW424" s="14" t="s">
        <v>34</v>
      </c>
      <c r="AX424" s="14" t="s">
        <v>72</v>
      </c>
      <c r="AY424" s="215" t="s">
        <v>114</v>
      </c>
    </row>
    <row r="425" spans="2:51" s="14" customFormat="1" ht="11.25">
      <c r="B425" s="205"/>
      <c r="C425" s="206"/>
      <c r="D425" s="196" t="s">
        <v>127</v>
      </c>
      <c r="E425" s="207" t="s">
        <v>19</v>
      </c>
      <c r="F425" s="208" t="s">
        <v>493</v>
      </c>
      <c r="G425" s="206"/>
      <c r="H425" s="209">
        <v>0.129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127</v>
      </c>
      <c r="AU425" s="215" t="s">
        <v>123</v>
      </c>
      <c r="AV425" s="14" t="s">
        <v>123</v>
      </c>
      <c r="AW425" s="14" t="s">
        <v>34</v>
      </c>
      <c r="AX425" s="14" t="s">
        <v>72</v>
      </c>
      <c r="AY425" s="215" t="s">
        <v>114</v>
      </c>
    </row>
    <row r="426" spans="2:51" s="13" customFormat="1" ht="11.25">
      <c r="B426" s="194"/>
      <c r="C426" s="195"/>
      <c r="D426" s="196" t="s">
        <v>127</v>
      </c>
      <c r="E426" s="197" t="s">
        <v>19</v>
      </c>
      <c r="F426" s="198" t="s">
        <v>482</v>
      </c>
      <c r="G426" s="195"/>
      <c r="H426" s="197" t="s">
        <v>19</v>
      </c>
      <c r="I426" s="199"/>
      <c r="J426" s="195"/>
      <c r="K426" s="195"/>
      <c r="L426" s="200"/>
      <c r="M426" s="201"/>
      <c r="N426" s="202"/>
      <c r="O426" s="202"/>
      <c r="P426" s="202"/>
      <c r="Q426" s="202"/>
      <c r="R426" s="202"/>
      <c r="S426" s="202"/>
      <c r="T426" s="203"/>
      <c r="AT426" s="204" t="s">
        <v>127</v>
      </c>
      <c r="AU426" s="204" t="s">
        <v>123</v>
      </c>
      <c r="AV426" s="13" t="s">
        <v>80</v>
      </c>
      <c r="AW426" s="13" t="s">
        <v>34</v>
      </c>
      <c r="AX426" s="13" t="s">
        <v>72</v>
      </c>
      <c r="AY426" s="204" t="s">
        <v>114</v>
      </c>
    </row>
    <row r="427" spans="2:51" s="14" customFormat="1" ht="11.25">
      <c r="B427" s="205"/>
      <c r="C427" s="206"/>
      <c r="D427" s="196" t="s">
        <v>127</v>
      </c>
      <c r="E427" s="207" t="s">
        <v>19</v>
      </c>
      <c r="F427" s="208" t="s">
        <v>492</v>
      </c>
      <c r="G427" s="206"/>
      <c r="H427" s="209">
        <v>0.20599999999999999</v>
      </c>
      <c r="I427" s="210"/>
      <c r="J427" s="206"/>
      <c r="K427" s="206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127</v>
      </c>
      <c r="AU427" s="215" t="s">
        <v>123</v>
      </c>
      <c r="AV427" s="14" t="s">
        <v>123</v>
      </c>
      <c r="AW427" s="14" t="s">
        <v>34</v>
      </c>
      <c r="AX427" s="14" t="s">
        <v>72</v>
      </c>
      <c r="AY427" s="215" t="s">
        <v>114</v>
      </c>
    </row>
    <row r="428" spans="2:51" s="14" customFormat="1" ht="11.25">
      <c r="B428" s="205"/>
      <c r="C428" s="206"/>
      <c r="D428" s="196" t="s">
        <v>127</v>
      </c>
      <c r="E428" s="207" t="s">
        <v>19</v>
      </c>
      <c r="F428" s="208" t="s">
        <v>493</v>
      </c>
      <c r="G428" s="206"/>
      <c r="H428" s="209">
        <v>0.129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127</v>
      </c>
      <c r="AU428" s="215" t="s">
        <v>123</v>
      </c>
      <c r="AV428" s="14" t="s">
        <v>123</v>
      </c>
      <c r="AW428" s="14" t="s">
        <v>34</v>
      </c>
      <c r="AX428" s="14" t="s">
        <v>72</v>
      </c>
      <c r="AY428" s="215" t="s">
        <v>114</v>
      </c>
    </row>
    <row r="429" spans="2:51" s="13" customFormat="1" ht="11.25">
      <c r="B429" s="194"/>
      <c r="C429" s="195"/>
      <c r="D429" s="196" t="s">
        <v>127</v>
      </c>
      <c r="E429" s="197" t="s">
        <v>19</v>
      </c>
      <c r="F429" s="198" t="s">
        <v>484</v>
      </c>
      <c r="G429" s="195"/>
      <c r="H429" s="197" t="s">
        <v>19</v>
      </c>
      <c r="I429" s="199"/>
      <c r="J429" s="195"/>
      <c r="K429" s="195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127</v>
      </c>
      <c r="AU429" s="204" t="s">
        <v>123</v>
      </c>
      <c r="AV429" s="13" t="s">
        <v>80</v>
      </c>
      <c r="AW429" s="13" t="s">
        <v>34</v>
      </c>
      <c r="AX429" s="13" t="s">
        <v>72</v>
      </c>
      <c r="AY429" s="204" t="s">
        <v>114</v>
      </c>
    </row>
    <row r="430" spans="2:51" s="14" customFormat="1" ht="11.25">
      <c r="B430" s="205"/>
      <c r="C430" s="206"/>
      <c r="D430" s="196" t="s">
        <v>127</v>
      </c>
      <c r="E430" s="207" t="s">
        <v>19</v>
      </c>
      <c r="F430" s="208" t="s">
        <v>492</v>
      </c>
      <c r="G430" s="206"/>
      <c r="H430" s="209">
        <v>0.20599999999999999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127</v>
      </c>
      <c r="AU430" s="215" t="s">
        <v>123</v>
      </c>
      <c r="AV430" s="14" t="s">
        <v>123</v>
      </c>
      <c r="AW430" s="14" t="s">
        <v>34</v>
      </c>
      <c r="AX430" s="14" t="s">
        <v>72</v>
      </c>
      <c r="AY430" s="215" t="s">
        <v>114</v>
      </c>
    </row>
    <row r="431" spans="2:51" s="14" customFormat="1" ht="11.25">
      <c r="B431" s="205"/>
      <c r="C431" s="206"/>
      <c r="D431" s="196" t="s">
        <v>127</v>
      </c>
      <c r="E431" s="207" t="s">
        <v>19</v>
      </c>
      <c r="F431" s="208" t="s">
        <v>493</v>
      </c>
      <c r="G431" s="206"/>
      <c r="H431" s="209">
        <v>0.129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127</v>
      </c>
      <c r="AU431" s="215" t="s">
        <v>123</v>
      </c>
      <c r="AV431" s="14" t="s">
        <v>123</v>
      </c>
      <c r="AW431" s="14" t="s">
        <v>34</v>
      </c>
      <c r="AX431" s="14" t="s">
        <v>72</v>
      </c>
      <c r="AY431" s="215" t="s">
        <v>114</v>
      </c>
    </row>
    <row r="432" spans="2:51" s="13" customFormat="1" ht="11.25">
      <c r="B432" s="194"/>
      <c r="C432" s="195"/>
      <c r="D432" s="196" t="s">
        <v>127</v>
      </c>
      <c r="E432" s="197" t="s">
        <v>19</v>
      </c>
      <c r="F432" s="198" t="s">
        <v>485</v>
      </c>
      <c r="G432" s="195"/>
      <c r="H432" s="197" t="s">
        <v>19</v>
      </c>
      <c r="I432" s="199"/>
      <c r="J432" s="195"/>
      <c r="K432" s="195"/>
      <c r="L432" s="200"/>
      <c r="M432" s="201"/>
      <c r="N432" s="202"/>
      <c r="O432" s="202"/>
      <c r="P432" s="202"/>
      <c r="Q432" s="202"/>
      <c r="R432" s="202"/>
      <c r="S432" s="202"/>
      <c r="T432" s="203"/>
      <c r="AT432" s="204" t="s">
        <v>127</v>
      </c>
      <c r="AU432" s="204" t="s">
        <v>123</v>
      </c>
      <c r="AV432" s="13" t="s">
        <v>80</v>
      </c>
      <c r="AW432" s="13" t="s">
        <v>34</v>
      </c>
      <c r="AX432" s="13" t="s">
        <v>72</v>
      </c>
      <c r="AY432" s="204" t="s">
        <v>114</v>
      </c>
    </row>
    <row r="433" spans="1:65" s="14" customFormat="1" ht="11.25">
      <c r="B433" s="205"/>
      <c r="C433" s="206"/>
      <c r="D433" s="196" t="s">
        <v>127</v>
      </c>
      <c r="E433" s="207" t="s">
        <v>19</v>
      </c>
      <c r="F433" s="208" t="s">
        <v>494</v>
      </c>
      <c r="G433" s="206"/>
      <c r="H433" s="209">
        <v>0.61899999999999999</v>
      </c>
      <c r="I433" s="210"/>
      <c r="J433" s="206"/>
      <c r="K433" s="206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127</v>
      </c>
      <c r="AU433" s="215" t="s">
        <v>123</v>
      </c>
      <c r="AV433" s="14" t="s">
        <v>123</v>
      </c>
      <c r="AW433" s="14" t="s">
        <v>34</v>
      </c>
      <c r="AX433" s="14" t="s">
        <v>72</v>
      </c>
      <c r="AY433" s="215" t="s">
        <v>114</v>
      </c>
    </row>
    <row r="434" spans="1:65" s="14" customFormat="1" ht="11.25">
      <c r="B434" s="205"/>
      <c r="C434" s="206"/>
      <c r="D434" s="196" t="s">
        <v>127</v>
      </c>
      <c r="E434" s="207" t="s">
        <v>19</v>
      </c>
      <c r="F434" s="208" t="s">
        <v>495</v>
      </c>
      <c r="G434" s="206"/>
      <c r="H434" s="209">
        <v>0.38700000000000001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127</v>
      </c>
      <c r="AU434" s="215" t="s">
        <v>123</v>
      </c>
      <c r="AV434" s="14" t="s">
        <v>123</v>
      </c>
      <c r="AW434" s="14" t="s">
        <v>34</v>
      </c>
      <c r="AX434" s="14" t="s">
        <v>72</v>
      </c>
      <c r="AY434" s="215" t="s">
        <v>114</v>
      </c>
    </row>
    <row r="435" spans="1:65" s="15" customFormat="1" ht="11.25">
      <c r="B435" s="216"/>
      <c r="C435" s="217"/>
      <c r="D435" s="196" t="s">
        <v>127</v>
      </c>
      <c r="E435" s="218" t="s">
        <v>19</v>
      </c>
      <c r="F435" s="219" t="s">
        <v>133</v>
      </c>
      <c r="G435" s="217"/>
      <c r="H435" s="220">
        <v>2.681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127</v>
      </c>
      <c r="AU435" s="226" t="s">
        <v>123</v>
      </c>
      <c r="AV435" s="15" t="s">
        <v>122</v>
      </c>
      <c r="AW435" s="15" t="s">
        <v>34</v>
      </c>
      <c r="AX435" s="15" t="s">
        <v>80</v>
      </c>
      <c r="AY435" s="226" t="s">
        <v>114</v>
      </c>
    </row>
    <row r="436" spans="1:65" s="14" customFormat="1" ht="11.25">
      <c r="B436" s="205"/>
      <c r="C436" s="206"/>
      <c r="D436" s="196" t="s">
        <v>127</v>
      </c>
      <c r="E436" s="206"/>
      <c r="F436" s="208" t="s">
        <v>496</v>
      </c>
      <c r="G436" s="206"/>
      <c r="H436" s="209">
        <v>2.9489999999999998</v>
      </c>
      <c r="I436" s="210"/>
      <c r="J436" s="206"/>
      <c r="K436" s="206"/>
      <c r="L436" s="211"/>
      <c r="M436" s="212"/>
      <c r="N436" s="213"/>
      <c r="O436" s="213"/>
      <c r="P436" s="213"/>
      <c r="Q436" s="213"/>
      <c r="R436" s="213"/>
      <c r="S436" s="213"/>
      <c r="T436" s="214"/>
      <c r="AT436" s="215" t="s">
        <v>127</v>
      </c>
      <c r="AU436" s="215" t="s">
        <v>123</v>
      </c>
      <c r="AV436" s="14" t="s">
        <v>123</v>
      </c>
      <c r="AW436" s="14" t="s">
        <v>4</v>
      </c>
      <c r="AX436" s="14" t="s">
        <v>80</v>
      </c>
      <c r="AY436" s="215" t="s">
        <v>114</v>
      </c>
    </row>
    <row r="437" spans="1:65" s="2" customFormat="1" ht="16.5" customHeight="1">
      <c r="A437" s="37"/>
      <c r="B437" s="38"/>
      <c r="C437" s="244" t="s">
        <v>497</v>
      </c>
      <c r="D437" s="244" t="s">
        <v>442</v>
      </c>
      <c r="E437" s="245" t="s">
        <v>498</v>
      </c>
      <c r="F437" s="246" t="s">
        <v>499</v>
      </c>
      <c r="G437" s="247" t="s">
        <v>239</v>
      </c>
      <c r="H437" s="248">
        <v>5.1539999999999999</v>
      </c>
      <c r="I437" s="249"/>
      <c r="J437" s="250">
        <f>ROUND(I437*H437,2)</f>
        <v>0</v>
      </c>
      <c r="K437" s="246" t="s">
        <v>121</v>
      </c>
      <c r="L437" s="251"/>
      <c r="M437" s="252" t="s">
        <v>19</v>
      </c>
      <c r="N437" s="253" t="s">
        <v>44</v>
      </c>
      <c r="O437" s="67"/>
      <c r="P437" s="185">
        <f>O437*H437</f>
        <v>0</v>
      </c>
      <c r="Q437" s="185">
        <v>1</v>
      </c>
      <c r="R437" s="185">
        <f>Q437*H437</f>
        <v>5.1539999999999999</v>
      </c>
      <c r="S437" s="185">
        <v>0</v>
      </c>
      <c r="T437" s="186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87" t="s">
        <v>446</v>
      </c>
      <c r="AT437" s="187" t="s">
        <v>442</v>
      </c>
      <c r="AU437" s="187" t="s">
        <v>123</v>
      </c>
      <c r="AY437" s="20" t="s">
        <v>114</v>
      </c>
      <c r="BE437" s="188">
        <f>IF(N437="základní",J437,0)</f>
        <v>0</v>
      </c>
      <c r="BF437" s="188">
        <f>IF(N437="snížená",J437,0)</f>
        <v>0</v>
      </c>
      <c r="BG437" s="188">
        <f>IF(N437="zákl. přenesená",J437,0)</f>
        <v>0</v>
      </c>
      <c r="BH437" s="188">
        <f>IF(N437="sníž. přenesená",J437,0)</f>
        <v>0</v>
      </c>
      <c r="BI437" s="188">
        <f>IF(N437="nulová",J437,0)</f>
        <v>0</v>
      </c>
      <c r="BJ437" s="20" t="s">
        <v>123</v>
      </c>
      <c r="BK437" s="188">
        <f>ROUND(I437*H437,2)</f>
        <v>0</v>
      </c>
      <c r="BL437" s="20" t="s">
        <v>236</v>
      </c>
      <c r="BM437" s="187" t="s">
        <v>500</v>
      </c>
    </row>
    <row r="438" spans="1:65" s="13" customFormat="1" ht="11.25">
      <c r="B438" s="194"/>
      <c r="C438" s="195"/>
      <c r="D438" s="196" t="s">
        <v>127</v>
      </c>
      <c r="E438" s="197" t="s">
        <v>19</v>
      </c>
      <c r="F438" s="198" t="s">
        <v>369</v>
      </c>
      <c r="G438" s="195"/>
      <c r="H438" s="197" t="s">
        <v>19</v>
      </c>
      <c r="I438" s="199"/>
      <c r="J438" s="195"/>
      <c r="K438" s="195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127</v>
      </c>
      <c r="AU438" s="204" t="s">
        <v>123</v>
      </c>
      <c r="AV438" s="13" t="s">
        <v>80</v>
      </c>
      <c r="AW438" s="13" t="s">
        <v>34</v>
      </c>
      <c r="AX438" s="13" t="s">
        <v>72</v>
      </c>
      <c r="AY438" s="204" t="s">
        <v>114</v>
      </c>
    </row>
    <row r="439" spans="1:65" s="13" customFormat="1" ht="11.25">
      <c r="B439" s="194"/>
      <c r="C439" s="195"/>
      <c r="D439" s="196" t="s">
        <v>127</v>
      </c>
      <c r="E439" s="197" t="s">
        <v>19</v>
      </c>
      <c r="F439" s="198" t="s">
        <v>370</v>
      </c>
      <c r="G439" s="195"/>
      <c r="H439" s="197" t="s">
        <v>19</v>
      </c>
      <c r="I439" s="199"/>
      <c r="J439" s="195"/>
      <c r="K439" s="195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127</v>
      </c>
      <c r="AU439" s="204" t="s">
        <v>123</v>
      </c>
      <c r="AV439" s="13" t="s">
        <v>80</v>
      </c>
      <c r="AW439" s="13" t="s">
        <v>34</v>
      </c>
      <c r="AX439" s="13" t="s">
        <v>72</v>
      </c>
      <c r="AY439" s="204" t="s">
        <v>114</v>
      </c>
    </row>
    <row r="440" spans="1:65" s="14" customFormat="1" ht="11.25">
      <c r="B440" s="205"/>
      <c r="C440" s="206"/>
      <c r="D440" s="196" t="s">
        <v>127</v>
      </c>
      <c r="E440" s="207" t="s">
        <v>19</v>
      </c>
      <c r="F440" s="208" t="s">
        <v>501</v>
      </c>
      <c r="G440" s="206"/>
      <c r="H440" s="209">
        <v>0.57399999999999995</v>
      </c>
      <c r="I440" s="210"/>
      <c r="J440" s="206"/>
      <c r="K440" s="206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127</v>
      </c>
      <c r="AU440" s="215" t="s">
        <v>123</v>
      </c>
      <c r="AV440" s="14" t="s">
        <v>123</v>
      </c>
      <c r="AW440" s="14" t="s">
        <v>34</v>
      </c>
      <c r="AX440" s="14" t="s">
        <v>72</v>
      </c>
      <c r="AY440" s="215" t="s">
        <v>114</v>
      </c>
    </row>
    <row r="441" spans="1:65" s="13" customFormat="1" ht="11.25">
      <c r="B441" s="194"/>
      <c r="C441" s="195"/>
      <c r="D441" s="196" t="s">
        <v>127</v>
      </c>
      <c r="E441" s="197" t="s">
        <v>19</v>
      </c>
      <c r="F441" s="198" t="s">
        <v>479</v>
      </c>
      <c r="G441" s="195"/>
      <c r="H441" s="197" t="s">
        <v>19</v>
      </c>
      <c r="I441" s="199"/>
      <c r="J441" s="195"/>
      <c r="K441" s="195"/>
      <c r="L441" s="200"/>
      <c r="M441" s="201"/>
      <c r="N441" s="202"/>
      <c r="O441" s="202"/>
      <c r="P441" s="202"/>
      <c r="Q441" s="202"/>
      <c r="R441" s="202"/>
      <c r="S441" s="202"/>
      <c r="T441" s="203"/>
      <c r="AT441" s="204" t="s">
        <v>127</v>
      </c>
      <c r="AU441" s="204" t="s">
        <v>123</v>
      </c>
      <c r="AV441" s="13" t="s">
        <v>80</v>
      </c>
      <c r="AW441" s="13" t="s">
        <v>34</v>
      </c>
      <c r="AX441" s="13" t="s">
        <v>72</v>
      </c>
      <c r="AY441" s="204" t="s">
        <v>114</v>
      </c>
    </row>
    <row r="442" spans="1:65" s="14" customFormat="1" ht="11.25">
      <c r="B442" s="205"/>
      <c r="C442" s="206"/>
      <c r="D442" s="196" t="s">
        <v>127</v>
      </c>
      <c r="E442" s="207" t="s">
        <v>19</v>
      </c>
      <c r="F442" s="208" t="s">
        <v>502</v>
      </c>
      <c r="G442" s="206"/>
      <c r="H442" s="209">
        <v>0.58199999999999996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127</v>
      </c>
      <c r="AU442" s="215" t="s">
        <v>123</v>
      </c>
      <c r="AV442" s="14" t="s">
        <v>123</v>
      </c>
      <c r="AW442" s="14" t="s">
        <v>34</v>
      </c>
      <c r="AX442" s="14" t="s">
        <v>72</v>
      </c>
      <c r="AY442" s="215" t="s">
        <v>114</v>
      </c>
    </row>
    <row r="443" spans="1:65" s="13" customFormat="1" ht="11.25">
      <c r="B443" s="194"/>
      <c r="C443" s="195"/>
      <c r="D443" s="196" t="s">
        <v>127</v>
      </c>
      <c r="E443" s="197" t="s">
        <v>19</v>
      </c>
      <c r="F443" s="198" t="s">
        <v>481</v>
      </c>
      <c r="G443" s="195"/>
      <c r="H443" s="197" t="s">
        <v>19</v>
      </c>
      <c r="I443" s="199"/>
      <c r="J443" s="195"/>
      <c r="K443" s="195"/>
      <c r="L443" s="200"/>
      <c r="M443" s="201"/>
      <c r="N443" s="202"/>
      <c r="O443" s="202"/>
      <c r="P443" s="202"/>
      <c r="Q443" s="202"/>
      <c r="R443" s="202"/>
      <c r="S443" s="202"/>
      <c r="T443" s="203"/>
      <c r="AT443" s="204" t="s">
        <v>127</v>
      </c>
      <c r="AU443" s="204" t="s">
        <v>123</v>
      </c>
      <c r="AV443" s="13" t="s">
        <v>80</v>
      </c>
      <c r="AW443" s="13" t="s">
        <v>34</v>
      </c>
      <c r="AX443" s="13" t="s">
        <v>72</v>
      </c>
      <c r="AY443" s="204" t="s">
        <v>114</v>
      </c>
    </row>
    <row r="444" spans="1:65" s="14" customFormat="1" ht="11.25">
      <c r="B444" s="205"/>
      <c r="C444" s="206"/>
      <c r="D444" s="196" t="s">
        <v>127</v>
      </c>
      <c r="E444" s="207" t="s">
        <v>19</v>
      </c>
      <c r="F444" s="208" t="s">
        <v>502</v>
      </c>
      <c r="G444" s="206"/>
      <c r="H444" s="209">
        <v>0.58199999999999996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127</v>
      </c>
      <c r="AU444" s="215" t="s">
        <v>123</v>
      </c>
      <c r="AV444" s="14" t="s">
        <v>123</v>
      </c>
      <c r="AW444" s="14" t="s">
        <v>34</v>
      </c>
      <c r="AX444" s="14" t="s">
        <v>72</v>
      </c>
      <c r="AY444" s="215" t="s">
        <v>114</v>
      </c>
    </row>
    <row r="445" spans="1:65" s="13" customFormat="1" ht="11.25">
      <c r="B445" s="194"/>
      <c r="C445" s="195"/>
      <c r="D445" s="196" t="s">
        <v>127</v>
      </c>
      <c r="E445" s="197" t="s">
        <v>19</v>
      </c>
      <c r="F445" s="198" t="s">
        <v>482</v>
      </c>
      <c r="G445" s="195"/>
      <c r="H445" s="197" t="s">
        <v>19</v>
      </c>
      <c r="I445" s="199"/>
      <c r="J445" s="195"/>
      <c r="K445" s="195"/>
      <c r="L445" s="200"/>
      <c r="M445" s="201"/>
      <c r="N445" s="202"/>
      <c r="O445" s="202"/>
      <c r="P445" s="202"/>
      <c r="Q445" s="202"/>
      <c r="R445" s="202"/>
      <c r="S445" s="202"/>
      <c r="T445" s="203"/>
      <c r="AT445" s="204" t="s">
        <v>127</v>
      </c>
      <c r="AU445" s="204" t="s">
        <v>123</v>
      </c>
      <c r="AV445" s="13" t="s">
        <v>80</v>
      </c>
      <c r="AW445" s="13" t="s">
        <v>34</v>
      </c>
      <c r="AX445" s="13" t="s">
        <v>72</v>
      </c>
      <c r="AY445" s="204" t="s">
        <v>114</v>
      </c>
    </row>
    <row r="446" spans="1:65" s="14" customFormat="1" ht="11.25">
      <c r="B446" s="205"/>
      <c r="C446" s="206"/>
      <c r="D446" s="196" t="s">
        <v>127</v>
      </c>
      <c r="E446" s="207" t="s">
        <v>19</v>
      </c>
      <c r="F446" s="208" t="s">
        <v>503</v>
      </c>
      <c r="G446" s="206"/>
      <c r="H446" s="209">
        <v>0.58499999999999996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127</v>
      </c>
      <c r="AU446" s="215" t="s">
        <v>123</v>
      </c>
      <c r="AV446" s="14" t="s">
        <v>123</v>
      </c>
      <c r="AW446" s="14" t="s">
        <v>34</v>
      </c>
      <c r="AX446" s="14" t="s">
        <v>72</v>
      </c>
      <c r="AY446" s="215" t="s">
        <v>114</v>
      </c>
    </row>
    <row r="447" spans="1:65" s="13" customFormat="1" ht="11.25">
      <c r="B447" s="194"/>
      <c r="C447" s="195"/>
      <c r="D447" s="196" t="s">
        <v>127</v>
      </c>
      <c r="E447" s="197" t="s">
        <v>19</v>
      </c>
      <c r="F447" s="198" t="s">
        <v>484</v>
      </c>
      <c r="G447" s="195"/>
      <c r="H447" s="197" t="s">
        <v>19</v>
      </c>
      <c r="I447" s="199"/>
      <c r="J447" s="195"/>
      <c r="K447" s="195"/>
      <c r="L447" s="200"/>
      <c r="M447" s="201"/>
      <c r="N447" s="202"/>
      <c r="O447" s="202"/>
      <c r="P447" s="202"/>
      <c r="Q447" s="202"/>
      <c r="R447" s="202"/>
      <c r="S447" s="202"/>
      <c r="T447" s="203"/>
      <c r="AT447" s="204" t="s">
        <v>127</v>
      </c>
      <c r="AU447" s="204" t="s">
        <v>123</v>
      </c>
      <c r="AV447" s="13" t="s">
        <v>80</v>
      </c>
      <c r="AW447" s="13" t="s">
        <v>34</v>
      </c>
      <c r="AX447" s="13" t="s">
        <v>72</v>
      </c>
      <c r="AY447" s="204" t="s">
        <v>114</v>
      </c>
    </row>
    <row r="448" spans="1:65" s="14" customFormat="1" ht="11.25">
      <c r="B448" s="205"/>
      <c r="C448" s="206"/>
      <c r="D448" s="196" t="s">
        <v>127</v>
      </c>
      <c r="E448" s="207" t="s">
        <v>19</v>
      </c>
      <c r="F448" s="208" t="s">
        <v>503</v>
      </c>
      <c r="G448" s="206"/>
      <c r="H448" s="209">
        <v>0.58499999999999996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127</v>
      </c>
      <c r="AU448" s="215" t="s">
        <v>123</v>
      </c>
      <c r="AV448" s="14" t="s">
        <v>123</v>
      </c>
      <c r="AW448" s="14" t="s">
        <v>34</v>
      </c>
      <c r="AX448" s="14" t="s">
        <v>72</v>
      </c>
      <c r="AY448" s="215" t="s">
        <v>114</v>
      </c>
    </row>
    <row r="449" spans="1:65" s="13" customFormat="1" ht="11.25">
      <c r="B449" s="194"/>
      <c r="C449" s="195"/>
      <c r="D449" s="196" t="s">
        <v>127</v>
      </c>
      <c r="E449" s="197" t="s">
        <v>19</v>
      </c>
      <c r="F449" s="198" t="s">
        <v>485</v>
      </c>
      <c r="G449" s="195"/>
      <c r="H449" s="197" t="s">
        <v>19</v>
      </c>
      <c r="I449" s="199"/>
      <c r="J449" s="195"/>
      <c r="K449" s="195"/>
      <c r="L449" s="200"/>
      <c r="M449" s="201"/>
      <c r="N449" s="202"/>
      <c r="O449" s="202"/>
      <c r="P449" s="202"/>
      <c r="Q449" s="202"/>
      <c r="R449" s="202"/>
      <c r="S449" s="202"/>
      <c r="T449" s="203"/>
      <c r="AT449" s="204" t="s">
        <v>127</v>
      </c>
      <c r="AU449" s="204" t="s">
        <v>123</v>
      </c>
      <c r="AV449" s="13" t="s">
        <v>80</v>
      </c>
      <c r="AW449" s="13" t="s">
        <v>34</v>
      </c>
      <c r="AX449" s="13" t="s">
        <v>72</v>
      </c>
      <c r="AY449" s="204" t="s">
        <v>114</v>
      </c>
    </row>
    <row r="450" spans="1:65" s="14" customFormat="1" ht="11.25">
      <c r="B450" s="205"/>
      <c r="C450" s="206"/>
      <c r="D450" s="196" t="s">
        <v>127</v>
      </c>
      <c r="E450" s="207" t="s">
        <v>19</v>
      </c>
      <c r="F450" s="208" t="s">
        <v>504</v>
      </c>
      <c r="G450" s="206"/>
      <c r="H450" s="209">
        <v>1.7769999999999999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127</v>
      </c>
      <c r="AU450" s="215" t="s">
        <v>123</v>
      </c>
      <c r="AV450" s="14" t="s">
        <v>123</v>
      </c>
      <c r="AW450" s="14" t="s">
        <v>34</v>
      </c>
      <c r="AX450" s="14" t="s">
        <v>72</v>
      </c>
      <c r="AY450" s="215" t="s">
        <v>114</v>
      </c>
    </row>
    <row r="451" spans="1:65" s="15" customFormat="1" ht="11.25">
      <c r="B451" s="216"/>
      <c r="C451" s="217"/>
      <c r="D451" s="196" t="s">
        <v>127</v>
      </c>
      <c r="E451" s="218" t="s">
        <v>19</v>
      </c>
      <c r="F451" s="219" t="s">
        <v>133</v>
      </c>
      <c r="G451" s="217"/>
      <c r="H451" s="220">
        <v>4.6849999999999996</v>
      </c>
      <c r="I451" s="221"/>
      <c r="J451" s="217"/>
      <c r="K451" s="217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127</v>
      </c>
      <c r="AU451" s="226" t="s">
        <v>123</v>
      </c>
      <c r="AV451" s="15" t="s">
        <v>122</v>
      </c>
      <c r="AW451" s="15" t="s">
        <v>34</v>
      </c>
      <c r="AX451" s="15" t="s">
        <v>80</v>
      </c>
      <c r="AY451" s="226" t="s">
        <v>114</v>
      </c>
    </row>
    <row r="452" spans="1:65" s="14" customFormat="1" ht="11.25">
      <c r="B452" s="205"/>
      <c r="C452" s="206"/>
      <c r="D452" s="196" t="s">
        <v>127</v>
      </c>
      <c r="E452" s="206"/>
      <c r="F452" s="208" t="s">
        <v>505</v>
      </c>
      <c r="G452" s="206"/>
      <c r="H452" s="209">
        <v>5.1539999999999999</v>
      </c>
      <c r="I452" s="210"/>
      <c r="J452" s="206"/>
      <c r="K452" s="206"/>
      <c r="L452" s="211"/>
      <c r="M452" s="212"/>
      <c r="N452" s="213"/>
      <c r="O452" s="213"/>
      <c r="P452" s="213"/>
      <c r="Q452" s="213"/>
      <c r="R452" s="213"/>
      <c r="S452" s="213"/>
      <c r="T452" s="214"/>
      <c r="AT452" s="215" t="s">
        <v>127</v>
      </c>
      <c r="AU452" s="215" t="s">
        <v>123</v>
      </c>
      <c r="AV452" s="14" t="s">
        <v>123</v>
      </c>
      <c r="AW452" s="14" t="s">
        <v>4</v>
      </c>
      <c r="AX452" s="14" t="s">
        <v>80</v>
      </c>
      <c r="AY452" s="215" t="s">
        <v>114</v>
      </c>
    </row>
    <row r="453" spans="1:65" s="2" customFormat="1" ht="16.5" customHeight="1">
      <c r="A453" s="37"/>
      <c r="B453" s="38"/>
      <c r="C453" s="244" t="s">
        <v>506</v>
      </c>
      <c r="D453" s="244" t="s">
        <v>442</v>
      </c>
      <c r="E453" s="245" t="s">
        <v>507</v>
      </c>
      <c r="F453" s="246" t="s">
        <v>508</v>
      </c>
      <c r="G453" s="247" t="s">
        <v>239</v>
      </c>
      <c r="H453" s="248">
        <v>8.6999999999999994E-2</v>
      </c>
      <c r="I453" s="249"/>
      <c r="J453" s="250">
        <f>ROUND(I453*H453,2)</f>
        <v>0</v>
      </c>
      <c r="K453" s="246" t="s">
        <v>121</v>
      </c>
      <c r="L453" s="251"/>
      <c r="M453" s="252" t="s">
        <v>19</v>
      </c>
      <c r="N453" s="253" t="s">
        <v>44</v>
      </c>
      <c r="O453" s="67"/>
      <c r="P453" s="185">
        <f>O453*H453</f>
        <v>0</v>
      </c>
      <c r="Q453" s="185">
        <v>1</v>
      </c>
      <c r="R453" s="185">
        <f>Q453*H453</f>
        <v>8.6999999999999994E-2</v>
      </c>
      <c r="S453" s="185">
        <v>0</v>
      </c>
      <c r="T453" s="186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87" t="s">
        <v>446</v>
      </c>
      <c r="AT453" s="187" t="s">
        <v>442</v>
      </c>
      <c r="AU453" s="187" t="s">
        <v>123</v>
      </c>
      <c r="AY453" s="20" t="s">
        <v>114</v>
      </c>
      <c r="BE453" s="188">
        <f>IF(N453="základní",J453,0)</f>
        <v>0</v>
      </c>
      <c r="BF453" s="188">
        <f>IF(N453="snížená",J453,0)</f>
        <v>0</v>
      </c>
      <c r="BG453" s="188">
        <f>IF(N453="zákl. přenesená",J453,0)</f>
        <v>0</v>
      </c>
      <c r="BH453" s="188">
        <f>IF(N453="sníž. přenesená",J453,0)</f>
        <v>0</v>
      </c>
      <c r="BI453" s="188">
        <f>IF(N453="nulová",J453,0)</f>
        <v>0</v>
      </c>
      <c r="BJ453" s="20" t="s">
        <v>123</v>
      </c>
      <c r="BK453" s="188">
        <f>ROUND(I453*H453,2)</f>
        <v>0</v>
      </c>
      <c r="BL453" s="20" t="s">
        <v>236</v>
      </c>
      <c r="BM453" s="187" t="s">
        <v>509</v>
      </c>
    </row>
    <row r="454" spans="1:65" s="13" customFormat="1" ht="11.25">
      <c r="B454" s="194"/>
      <c r="C454" s="195"/>
      <c r="D454" s="196" t="s">
        <v>127</v>
      </c>
      <c r="E454" s="197" t="s">
        <v>19</v>
      </c>
      <c r="F454" s="198" t="s">
        <v>369</v>
      </c>
      <c r="G454" s="195"/>
      <c r="H454" s="197" t="s">
        <v>19</v>
      </c>
      <c r="I454" s="199"/>
      <c r="J454" s="195"/>
      <c r="K454" s="195"/>
      <c r="L454" s="200"/>
      <c r="M454" s="201"/>
      <c r="N454" s="202"/>
      <c r="O454" s="202"/>
      <c r="P454" s="202"/>
      <c r="Q454" s="202"/>
      <c r="R454" s="202"/>
      <c r="S454" s="202"/>
      <c r="T454" s="203"/>
      <c r="AT454" s="204" t="s">
        <v>127</v>
      </c>
      <c r="AU454" s="204" t="s">
        <v>123</v>
      </c>
      <c r="AV454" s="13" t="s">
        <v>80</v>
      </c>
      <c r="AW454" s="13" t="s">
        <v>34</v>
      </c>
      <c r="AX454" s="13" t="s">
        <v>72</v>
      </c>
      <c r="AY454" s="204" t="s">
        <v>114</v>
      </c>
    </row>
    <row r="455" spans="1:65" s="13" customFormat="1" ht="11.25">
      <c r="B455" s="194"/>
      <c r="C455" s="195"/>
      <c r="D455" s="196" t="s">
        <v>127</v>
      </c>
      <c r="E455" s="197" t="s">
        <v>19</v>
      </c>
      <c r="F455" s="198" t="s">
        <v>370</v>
      </c>
      <c r="G455" s="195"/>
      <c r="H455" s="197" t="s">
        <v>19</v>
      </c>
      <c r="I455" s="199"/>
      <c r="J455" s="195"/>
      <c r="K455" s="195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127</v>
      </c>
      <c r="AU455" s="204" t="s">
        <v>123</v>
      </c>
      <c r="AV455" s="13" t="s">
        <v>80</v>
      </c>
      <c r="AW455" s="13" t="s">
        <v>34</v>
      </c>
      <c r="AX455" s="13" t="s">
        <v>72</v>
      </c>
      <c r="AY455" s="204" t="s">
        <v>114</v>
      </c>
    </row>
    <row r="456" spans="1:65" s="13" customFormat="1" ht="11.25">
      <c r="B456" s="194"/>
      <c r="C456" s="195"/>
      <c r="D456" s="196" t="s">
        <v>127</v>
      </c>
      <c r="E456" s="197" t="s">
        <v>19</v>
      </c>
      <c r="F456" s="198" t="s">
        <v>373</v>
      </c>
      <c r="G456" s="195"/>
      <c r="H456" s="197" t="s">
        <v>19</v>
      </c>
      <c r="I456" s="199"/>
      <c r="J456" s="195"/>
      <c r="K456" s="195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127</v>
      </c>
      <c r="AU456" s="204" t="s">
        <v>123</v>
      </c>
      <c r="AV456" s="13" t="s">
        <v>80</v>
      </c>
      <c r="AW456" s="13" t="s">
        <v>34</v>
      </c>
      <c r="AX456" s="13" t="s">
        <v>72</v>
      </c>
      <c r="AY456" s="204" t="s">
        <v>114</v>
      </c>
    </row>
    <row r="457" spans="1:65" s="14" customFormat="1" ht="11.25">
      <c r="B457" s="205"/>
      <c r="C457" s="206"/>
      <c r="D457" s="196" t="s">
        <v>127</v>
      </c>
      <c r="E457" s="207" t="s">
        <v>19</v>
      </c>
      <c r="F457" s="208" t="s">
        <v>510</v>
      </c>
      <c r="G457" s="206"/>
      <c r="H457" s="209">
        <v>2.9000000000000001E-2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127</v>
      </c>
      <c r="AU457" s="215" t="s">
        <v>123</v>
      </c>
      <c r="AV457" s="14" t="s">
        <v>123</v>
      </c>
      <c r="AW457" s="14" t="s">
        <v>34</v>
      </c>
      <c r="AX457" s="14" t="s">
        <v>72</v>
      </c>
      <c r="AY457" s="215" t="s">
        <v>114</v>
      </c>
    </row>
    <row r="458" spans="1:65" s="16" customFormat="1" ht="11.25">
      <c r="B458" s="233"/>
      <c r="C458" s="234"/>
      <c r="D458" s="196" t="s">
        <v>127</v>
      </c>
      <c r="E458" s="235" t="s">
        <v>19</v>
      </c>
      <c r="F458" s="236" t="s">
        <v>375</v>
      </c>
      <c r="G458" s="234"/>
      <c r="H458" s="237">
        <v>2.9000000000000001E-2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AT458" s="243" t="s">
        <v>127</v>
      </c>
      <c r="AU458" s="243" t="s">
        <v>123</v>
      </c>
      <c r="AV458" s="16" t="s">
        <v>139</v>
      </c>
      <c r="AW458" s="16" t="s">
        <v>34</v>
      </c>
      <c r="AX458" s="16" t="s">
        <v>72</v>
      </c>
      <c r="AY458" s="243" t="s">
        <v>114</v>
      </c>
    </row>
    <row r="459" spans="1:65" s="13" customFormat="1" ht="11.25">
      <c r="B459" s="194"/>
      <c r="C459" s="195"/>
      <c r="D459" s="196" t="s">
        <v>127</v>
      </c>
      <c r="E459" s="197" t="s">
        <v>19</v>
      </c>
      <c r="F459" s="198" t="s">
        <v>376</v>
      </c>
      <c r="G459" s="195"/>
      <c r="H459" s="197" t="s">
        <v>19</v>
      </c>
      <c r="I459" s="199"/>
      <c r="J459" s="195"/>
      <c r="K459" s="195"/>
      <c r="L459" s="200"/>
      <c r="M459" s="201"/>
      <c r="N459" s="202"/>
      <c r="O459" s="202"/>
      <c r="P459" s="202"/>
      <c r="Q459" s="202"/>
      <c r="R459" s="202"/>
      <c r="S459" s="202"/>
      <c r="T459" s="203"/>
      <c r="AT459" s="204" t="s">
        <v>127</v>
      </c>
      <c r="AU459" s="204" t="s">
        <v>123</v>
      </c>
      <c r="AV459" s="13" t="s">
        <v>80</v>
      </c>
      <c r="AW459" s="13" t="s">
        <v>34</v>
      </c>
      <c r="AX459" s="13" t="s">
        <v>72</v>
      </c>
      <c r="AY459" s="204" t="s">
        <v>114</v>
      </c>
    </row>
    <row r="460" spans="1:65" s="13" customFormat="1" ht="11.25">
      <c r="B460" s="194"/>
      <c r="C460" s="195"/>
      <c r="D460" s="196" t="s">
        <v>127</v>
      </c>
      <c r="E460" s="197" t="s">
        <v>19</v>
      </c>
      <c r="F460" s="198" t="s">
        <v>373</v>
      </c>
      <c r="G460" s="195"/>
      <c r="H460" s="197" t="s">
        <v>19</v>
      </c>
      <c r="I460" s="199"/>
      <c r="J460" s="195"/>
      <c r="K460" s="195"/>
      <c r="L460" s="200"/>
      <c r="M460" s="201"/>
      <c r="N460" s="202"/>
      <c r="O460" s="202"/>
      <c r="P460" s="202"/>
      <c r="Q460" s="202"/>
      <c r="R460" s="202"/>
      <c r="S460" s="202"/>
      <c r="T460" s="203"/>
      <c r="AT460" s="204" t="s">
        <v>127</v>
      </c>
      <c r="AU460" s="204" t="s">
        <v>123</v>
      </c>
      <c r="AV460" s="13" t="s">
        <v>80</v>
      </c>
      <c r="AW460" s="13" t="s">
        <v>34</v>
      </c>
      <c r="AX460" s="13" t="s">
        <v>72</v>
      </c>
      <c r="AY460" s="204" t="s">
        <v>114</v>
      </c>
    </row>
    <row r="461" spans="1:65" s="14" customFormat="1" ht="11.25">
      <c r="B461" s="205"/>
      <c r="C461" s="206"/>
      <c r="D461" s="196" t="s">
        <v>127</v>
      </c>
      <c r="E461" s="207" t="s">
        <v>19</v>
      </c>
      <c r="F461" s="208" t="s">
        <v>510</v>
      </c>
      <c r="G461" s="206"/>
      <c r="H461" s="209">
        <v>2.9000000000000001E-2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127</v>
      </c>
      <c r="AU461" s="215" t="s">
        <v>123</v>
      </c>
      <c r="AV461" s="14" t="s">
        <v>123</v>
      </c>
      <c r="AW461" s="14" t="s">
        <v>34</v>
      </c>
      <c r="AX461" s="14" t="s">
        <v>72</v>
      </c>
      <c r="AY461" s="215" t="s">
        <v>114</v>
      </c>
    </row>
    <row r="462" spans="1:65" s="16" customFormat="1" ht="11.25">
      <c r="B462" s="233"/>
      <c r="C462" s="234"/>
      <c r="D462" s="196" t="s">
        <v>127</v>
      </c>
      <c r="E462" s="235" t="s">
        <v>19</v>
      </c>
      <c r="F462" s="236" t="s">
        <v>375</v>
      </c>
      <c r="G462" s="234"/>
      <c r="H462" s="237">
        <v>2.9000000000000001E-2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AT462" s="243" t="s">
        <v>127</v>
      </c>
      <c r="AU462" s="243" t="s">
        <v>123</v>
      </c>
      <c r="AV462" s="16" t="s">
        <v>139</v>
      </c>
      <c r="AW462" s="16" t="s">
        <v>34</v>
      </c>
      <c r="AX462" s="16" t="s">
        <v>72</v>
      </c>
      <c r="AY462" s="243" t="s">
        <v>114</v>
      </c>
    </row>
    <row r="463" spans="1:65" s="13" customFormat="1" ht="11.25">
      <c r="B463" s="194"/>
      <c r="C463" s="195"/>
      <c r="D463" s="196" t="s">
        <v>127</v>
      </c>
      <c r="E463" s="197" t="s">
        <v>19</v>
      </c>
      <c r="F463" s="198" t="s">
        <v>378</v>
      </c>
      <c r="G463" s="195"/>
      <c r="H463" s="197" t="s">
        <v>19</v>
      </c>
      <c r="I463" s="199"/>
      <c r="J463" s="195"/>
      <c r="K463" s="195"/>
      <c r="L463" s="200"/>
      <c r="M463" s="201"/>
      <c r="N463" s="202"/>
      <c r="O463" s="202"/>
      <c r="P463" s="202"/>
      <c r="Q463" s="202"/>
      <c r="R463" s="202"/>
      <c r="S463" s="202"/>
      <c r="T463" s="203"/>
      <c r="AT463" s="204" t="s">
        <v>127</v>
      </c>
      <c r="AU463" s="204" t="s">
        <v>123</v>
      </c>
      <c r="AV463" s="13" t="s">
        <v>80</v>
      </c>
      <c r="AW463" s="13" t="s">
        <v>34</v>
      </c>
      <c r="AX463" s="13" t="s">
        <v>72</v>
      </c>
      <c r="AY463" s="204" t="s">
        <v>114</v>
      </c>
    </row>
    <row r="464" spans="1:65" s="13" customFormat="1" ht="11.25">
      <c r="B464" s="194"/>
      <c r="C464" s="195"/>
      <c r="D464" s="196" t="s">
        <v>127</v>
      </c>
      <c r="E464" s="197" t="s">
        <v>19</v>
      </c>
      <c r="F464" s="198" t="s">
        <v>373</v>
      </c>
      <c r="G464" s="195"/>
      <c r="H464" s="197" t="s">
        <v>19</v>
      </c>
      <c r="I464" s="199"/>
      <c r="J464" s="195"/>
      <c r="K464" s="195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127</v>
      </c>
      <c r="AU464" s="204" t="s">
        <v>123</v>
      </c>
      <c r="AV464" s="13" t="s">
        <v>80</v>
      </c>
      <c r="AW464" s="13" t="s">
        <v>34</v>
      </c>
      <c r="AX464" s="13" t="s">
        <v>72</v>
      </c>
      <c r="AY464" s="204" t="s">
        <v>114</v>
      </c>
    </row>
    <row r="465" spans="1:65" s="14" customFormat="1" ht="11.25">
      <c r="B465" s="205"/>
      <c r="C465" s="206"/>
      <c r="D465" s="196" t="s">
        <v>127</v>
      </c>
      <c r="E465" s="207" t="s">
        <v>19</v>
      </c>
      <c r="F465" s="208" t="s">
        <v>510</v>
      </c>
      <c r="G465" s="206"/>
      <c r="H465" s="209">
        <v>2.9000000000000001E-2</v>
      </c>
      <c r="I465" s="210"/>
      <c r="J465" s="206"/>
      <c r="K465" s="206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127</v>
      </c>
      <c r="AU465" s="215" t="s">
        <v>123</v>
      </c>
      <c r="AV465" s="14" t="s">
        <v>123</v>
      </c>
      <c r="AW465" s="14" t="s">
        <v>34</v>
      </c>
      <c r="AX465" s="14" t="s">
        <v>72</v>
      </c>
      <c r="AY465" s="215" t="s">
        <v>114</v>
      </c>
    </row>
    <row r="466" spans="1:65" s="16" customFormat="1" ht="11.25">
      <c r="B466" s="233"/>
      <c r="C466" s="234"/>
      <c r="D466" s="196" t="s">
        <v>127</v>
      </c>
      <c r="E466" s="235" t="s">
        <v>19</v>
      </c>
      <c r="F466" s="236" t="s">
        <v>375</v>
      </c>
      <c r="G466" s="234"/>
      <c r="H466" s="237">
        <v>2.9000000000000001E-2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AT466" s="243" t="s">
        <v>127</v>
      </c>
      <c r="AU466" s="243" t="s">
        <v>123</v>
      </c>
      <c r="AV466" s="16" t="s">
        <v>139</v>
      </c>
      <c r="AW466" s="16" t="s">
        <v>34</v>
      </c>
      <c r="AX466" s="16" t="s">
        <v>72</v>
      </c>
      <c r="AY466" s="243" t="s">
        <v>114</v>
      </c>
    </row>
    <row r="467" spans="1:65" s="15" customFormat="1" ht="11.25">
      <c r="B467" s="216"/>
      <c r="C467" s="217"/>
      <c r="D467" s="196" t="s">
        <v>127</v>
      </c>
      <c r="E467" s="218" t="s">
        <v>19</v>
      </c>
      <c r="F467" s="219" t="s">
        <v>133</v>
      </c>
      <c r="G467" s="217"/>
      <c r="H467" s="220">
        <v>8.6999999999999994E-2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127</v>
      </c>
      <c r="AU467" s="226" t="s">
        <v>123</v>
      </c>
      <c r="AV467" s="15" t="s">
        <v>122</v>
      </c>
      <c r="AW467" s="15" t="s">
        <v>34</v>
      </c>
      <c r="AX467" s="15" t="s">
        <v>80</v>
      </c>
      <c r="AY467" s="226" t="s">
        <v>114</v>
      </c>
    </row>
    <row r="468" spans="1:65" s="2" customFormat="1" ht="16.5" customHeight="1">
      <c r="A468" s="37"/>
      <c r="B468" s="38"/>
      <c r="C468" s="244" t="s">
        <v>511</v>
      </c>
      <c r="D468" s="244" t="s">
        <v>442</v>
      </c>
      <c r="E468" s="245" t="s">
        <v>512</v>
      </c>
      <c r="F468" s="246" t="s">
        <v>513</v>
      </c>
      <c r="G468" s="247" t="s">
        <v>239</v>
      </c>
      <c r="H468" s="248">
        <v>1.008</v>
      </c>
      <c r="I468" s="249"/>
      <c r="J468" s="250">
        <f>ROUND(I468*H468,2)</f>
        <v>0</v>
      </c>
      <c r="K468" s="246" t="s">
        <v>121</v>
      </c>
      <c r="L468" s="251"/>
      <c r="M468" s="252" t="s">
        <v>19</v>
      </c>
      <c r="N468" s="253" t="s">
        <v>44</v>
      </c>
      <c r="O468" s="67"/>
      <c r="P468" s="185">
        <f>O468*H468</f>
        <v>0</v>
      </c>
      <c r="Q468" s="185">
        <v>1</v>
      </c>
      <c r="R468" s="185">
        <f>Q468*H468</f>
        <v>1.008</v>
      </c>
      <c r="S468" s="185">
        <v>0</v>
      </c>
      <c r="T468" s="186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87" t="s">
        <v>446</v>
      </c>
      <c r="AT468" s="187" t="s">
        <v>442</v>
      </c>
      <c r="AU468" s="187" t="s">
        <v>123</v>
      </c>
      <c r="AY468" s="20" t="s">
        <v>114</v>
      </c>
      <c r="BE468" s="188">
        <f>IF(N468="základní",J468,0)</f>
        <v>0</v>
      </c>
      <c r="BF468" s="188">
        <f>IF(N468="snížená",J468,0)</f>
        <v>0</v>
      </c>
      <c r="BG468" s="188">
        <f>IF(N468="zákl. přenesená",J468,0)</f>
        <v>0</v>
      </c>
      <c r="BH468" s="188">
        <f>IF(N468="sníž. přenesená",J468,0)</f>
        <v>0</v>
      </c>
      <c r="BI468" s="188">
        <f>IF(N468="nulová",J468,0)</f>
        <v>0</v>
      </c>
      <c r="BJ468" s="20" t="s">
        <v>123</v>
      </c>
      <c r="BK468" s="188">
        <f>ROUND(I468*H468,2)</f>
        <v>0</v>
      </c>
      <c r="BL468" s="20" t="s">
        <v>236</v>
      </c>
      <c r="BM468" s="187" t="s">
        <v>514</v>
      </c>
    </row>
    <row r="469" spans="1:65" s="13" customFormat="1" ht="11.25">
      <c r="B469" s="194"/>
      <c r="C469" s="195"/>
      <c r="D469" s="196" t="s">
        <v>127</v>
      </c>
      <c r="E469" s="197" t="s">
        <v>19</v>
      </c>
      <c r="F469" s="198" t="s">
        <v>369</v>
      </c>
      <c r="G469" s="195"/>
      <c r="H469" s="197" t="s">
        <v>19</v>
      </c>
      <c r="I469" s="199"/>
      <c r="J469" s="195"/>
      <c r="K469" s="195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127</v>
      </c>
      <c r="AU469" s="204" t="s">
        <v>123</v>
      </c>
      <c r="AV469" s="13" t="s">
        <v>80</v>
      </c>
      <c r="AW469" s="13" t="s">
        <v>34</v>
      </c>
      <c r="AX469" s="13" t="s">
        <v>72</v>
      </c>
      <c r="AY469" s="204" t="s">
        <v>114</v>
      </c>
    </row>
    <row r="470" spans="1:65" s="13" customFormat="1" ht="11.25">
      <c r="B470" s="194"/>
      <c r="C470" s="195"/>
      <c r="D470" s="196" t="s">
        <v>127</v>
      </c>
      <c r="E470" s="197" t="s">
        <v>19</v>
      </c>
      <c r="F470" s="198" t="s">
        <v>515</v>
      </c>
      <c r="G470" s="195"/>
      <c r="H470" s="197" t="s">
        <v>19</v>
      </c>
      <c r="I470" s="199"/>
      <c r="J470" s="195"/>
      <c r="K470" s="195"/>
      <c r="L470" s="200"/>
      <c r="M470" s="201"/>
      <c r="N470" s="202"/>
      <c r="O470" s="202"/>
      <c r="P470" s="202"/>
      <c r="Q470" s="202"/>
      <c r="R470" s="202"/>
      <c r="S470" s="202"/>
      <c r="T470" s="203"/>
      <c r="AT470" s="204" t="s">
        <v>127</v>
      </c>
      <c r="AU470" s="204" t="s">
        <v>123</v>
      </c>
      <c r="AV470" s="13" t="s">
        <v>80</v>
      </c>
      <c r="AW470" s="13" t="s">
        <v>34</v>
      </c>
      <c r="AX470" s="13" t="s">
        <v>72</v>
      </c>
      <c r="AY470" s="204" t="s">
        <v>114</v>
      </c>
    </row>
    <row r="471" spans="1:65" s="13" customFormat="1" ht="11.25">
      <c r="B471" s="194"/>
      <c r="C471" s="195"/>
      <c r="D471" s="196" t="s">
        <v>127</v>
      </c>
      <c r="E471" s="197" t="s">
        <v>19</v>
      </c>
      <c r="F471" s="198" t="s">
        <v>370</v>
      </c>
      <c r="G471" s="195"/>
      <c r="H471" s="197" t="s">
        <v>19</v>
      </c>
      <c r="I471" s="199"/>
      <c r="J471" s="195"/>
      <c r="K471" s="195"/>
      <c r="L471" s="200"/>
      <c r="M471" s="201"/>
      <c r="N471" s="202"/>
      <c r="O471" s="202"/>
      <c r="P471" s="202"/>
      <c r="Q471" s="202"/>
      <c r="R471" s="202"/>
      <c r="S471" s="202"/>
      <c r="T471" s="203"/>
      <c r="AT471" s="204" t="s">
        <v>127</v>
      </c>
      <c r="AU471" s="204" t="s">
        <v>123</v>
      </c>
      <c r="AV471" s="13" t="s">
        <v>80</v>
      </c>
      <c r="AW471" s="13" t="s">
        <v>34</v>
      </c>
      <c r="AX471" s="13" t="s">
        <v>72</v>
      </c>
      <c r="AY471" s="204" t="s">
        <v>114</v>
      </c>
    </row>
    <row r="472" spans="1:65" s="14" customFormat="1" ht="11.25">
      <c r="B472" s="205"/>
      <c r="C472" s="206"/>
      <c r="D472" s="196" t="s">
        <v>127</v>
      </c>
      <c r="E472" s="207" t="s">
        <v>19</v>
      </c>
      <c r="F472" s="208" t="s">
        <v>516</v>
      </c>
      <c r="G472" s="206"/>
      <c r="H472" s="209">
        <v>0.104</v>
      </c>
      <c r="I472" s="210"/>
      <c r="J472" s="206"/>
      <c r="K472" s="206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127</v>
      </c>
      <c r="AU472" s="215" t="s">
        <v>123</v>
      </c>
      <c r="AV472" s="14" t="s">
        <v>123</v>
      </c>
      <c r="AW472" s="14" t="s">
        <v>34</v>
      </c>
      <c r="AX472" s="14" t="s">
        <v>72</v>
      </c>
      <c r="AY472" s="215" t="s">
        <v>114</v>
      </c>
    </row>
    <row r="473" spans="1:65" s="13" customFormat="1" ht="11.25">
      <c r="B473" s="194"/>
      <c r="C473" s="195"/>
      <c r="D473" s="196" t="s">
        <v>127</v>
      </c>
      <c r="E473" s="197" t="s">
        <v>19</v>
      </c>
      <c r="F473" s="198" t="s">
        <v>479</v>
      </c>
      <c r="G473" s="195"/>
      <c r="H473" s="197" t="s">
        <v>19</v>
      </c>
      <c r="I473" s="199"/>
      <c r="J473" s="195"/>
      <c r="K473" s="195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127</v>
      </c>
      <c r="AU473" s="204" t="s">
        <v>123</v>
      </c>
      <c r="AV473" s="13" t="s">
        <v>80</v>
      </c>
      <c r="AW473" s="13" t="s">
        <v>34</v>
      </c>
      <c r="AX473" s="13" t="s">
        <v>72</v>
      </c>
      <c r="AY473" s="204" t="s">
        <v>114</v>
      </c>
    </row>
    <row r="474" spans="1:65" s="14" customFormat="1" ht="11.25">
      <c r="B474" s="205"/>
      <c r="C474" s="206"/>
      <c r="D474" s="196" t="s">
        <v>127</v>
      </c>
      <c r="E474" s="207" t="s">
        <v>19</v>
      </c>
      <c r="F474" s="208" t="s">
        <v>517</v>
      </c>
      <c r="G474" s="206"/>
      <c r="H474" s="209">
        <v>0.11600000000000001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127</v>
      </c>
      <c r="AU474" s="215" t="s">
        <v>123</v>
      </c>
      <c r="AV474" s="14" t="s">
        <v>123</v>
      </c>
      <c r="AW474" s="14" t="s">
        <v>34</v>
      </c>
      <c r="AX474" s="14" t="s">
        <v>72</v>
      </c>
      <c r="AY474" s="215" t="s">
        <v>114</v>
      </c>
    </row>
    <row r="475" spans="1:65" s="13" customFormat="1" ht="11.25">
      <c r="B475" s="194"/>
      <c r="C475" s="195"/>
      <c r="D475" s="196" t="s">
        <v>127</v>
      </c>
      <c r="E475" s="197" t="s">
        <v>19</v>
      </c>
      <c r="F475" s="198" t="s">
        <v>481</v>
      </c>
      <c r="G475" s="195"/>
      <c r="H475" s="197" t="s">
        <v>19</v>
      </c>
      <c r="I475" s="199"/>
      <c r="J475" s="195"/>
      <c r="K475" s="195"/>
      <c r="L475" s="200"/>
      <c r="M475" s="201"/>
      <c r="N475" s="202"/>
      <c r="O475" s="202"/>
      <c r="P475" s="202"/>
      <c r="Q475" s="202"/>
      <c r="R475" s="202"/>
      <c r="S475" s="202"/>
      <c r="T475" s="203"/>
      <c r="AT475" s="204" t="s">
        <v>127</v>
      </c>
      <c r="AU475" s="204" t="s">
        <v>123</v>
      </c>
      <c r="AV475" s="13" t="s">
        <v>80</v>
      </c>
      <c r="AW475" s="13" t="s">
        <v>34</v>
      </c>
      <c r="AX475" s="13" t="s">
        <v>72</v>
      </c>
      <c r="AY475" s="204" t="s">
        <v>114</v>
      </c>
    </row>
    <row r="476" spans="1:65" s="14" customFormat="1" ht="11.25">
      <c r="B476" s="205"/>
      <c r="C476" s="206"/>
      <c r="D476" s="196" t="s">
        <v>127</v>
      </c>
      <c r="E476" s="207" t="s">
        <v>19</v>
      </c>
      <c r="F476" s="208" t="s">
        <v>517</v>
      </c>
      <c r="G476" s="206"/>
      <c r="H476" s="209">
        <v>0.11600000000000001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127</v>
      </c>
      <c r="AU476" s="215" t="s">
        <v>123</v>
      </c>
      <c r="AV476" s="14" t="s">
        <v>123</v>
      </c>
      <c r="AW476" s="14" t="s">
        <v>34</v>
      </c>
      <c r="AX476" s="14" t="s">
        <v>72</v>
      </c>
      <c r="AY476" s="215" t="s">
        <v>114</v>
      </c>
    </row>
    <row r="477" spans="1:65" s="13" customFormat="1" ht="11.25">
      <c r="B477" s="194"/>
      <c r="C477" s="195"/>
      <c r="D477" s="196" t="s">
        <v>127</v>
      </c>
      <c r="E477" s="197" t="s">
        <v>19</v>
      </c>
      <c r="F477" s="198" t="s">
        <v>482</v>
      </c>
      <c r="G477" s="195"/>
      <c r="H477" s="197" t="s">
        <v>19</v>
      </c>
      <c r="I477" s="199"/>
      <c r="J477" s="195"/>
      <c r="K477" s="195"/>
      <c r="L477" s="200"/>
      <c r="M477" s="201"/>
      <c r="N477" s="202"/>
      <c r="O477" s="202"/>
      <c r="P477" s="202"/>
      <c r="Q477" s="202"/>
      <c r="R477" s="202"/>
      <c r="S477" s="202"/>
      <c r="T477" s="203"/>
      <c r="AT477" s="204" t="s">
        <v>127</v>
      </c>
      <c r="AU477" s="204" t="s">
        <v>123</v>
      </c>
      <c r="AV477" s="13" t="s">
        <v>80</v>
      </c>
      <c r="AW477" s="13" t="s">
        <v>34</v>
      </c>
      <c r="AX477" s="13" t="s">
        <v>72</v>
      </c>
      <c r="AY477" s="204" t="s">
        <v>114</v>
      </c>
    </row>
    <row r="478" spans="1:65" s="14" customFormat="1" ht="11.25">
      <c r="B478" s="205"/>
      <c r="C478" s="206"/>
      <c r="D478" s="196" t="s">
        <v>127</v>
      </c>
      <c r="E478" s="207" t="s">
        <v>19</v>
      </c>
      <c r="F478" s="208" t="s">
        <v>517</v>
      </c>
      <c r="G478" s="206"/>
      <c r="H478" s="209">
        <v>0.11600000000000001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127</v>
      </c>
      <c r="AU478" s="215" t="s">
        <v>123</v>
      </c>
      <c r="AV478" s="14" t="s">
        <v>123</v>
      </c>
      <c r="AW478" s="14" t="s">
        <v>34</v>
      </c>
      <c r="AX478" s="14" t="s">
        <v>72</v>
      </c>
      <c r="AY478" s="215" t="s">
        <v>114</v>
      </c>
    </row>
    <row r="479" spans="1:65" s="13" customFormat="1" ht="11.25">
      <c r="B479" s="194"/>
      <c r="C479" s="195"/>
      <c r="D479" s="196" t="s">
        <v>127</v>
      </c>
      <c r="E479" s="197" t="s">
        <v>19</v>
      </c>
      <c r="F479" s="198" t="s">
        <v>484</v>
      </c>
      <c r="G479" s="195"/>
      <c r="H479" s="197" t="s">
        <v>19</v>
      </c>
      <c r="I479" s="199"/>
      <c r="J479" s="195"/>
      <c r="K479" s="195"/>
      <c r="L479" s="200"/>
      <c r="M479" s="201"/>
      <c r="N479" s="202"/>
      <c r="O479" s="202"/>
      <c r="P479" s="202"/>
      <c r="Q479" s="202"/>
      <c r="R479" s="202"/>
      <c r="S479" s="202"/>
      <c r="T479" s="203"/>
      <c r="AT479" s="204" t="s">
        <v>127</v>
      </c>
      <c r="AU479" s="204" t="s">
        <v>123</v>
      </c>
      <c r="AV479" s="13" t="s">
        <v>80</v>
      </c>
      <c r="AW479" s="13" t="s">
        <v>34</v>
      </c>
      <c r="AX479" s="13" t="s">
        <v>72</v>
      </c>
      <c r="AY479" s="204" t="s">
        <v>114</v>
      </c>
    </row>
    <row r="480" spans="1:65" s="14" customFormat="1" ht="11.25">
      <c r="B480" s="205"/>
      <c r="C480" s="206"/>
      <c r="D480" s="196" t="s">
        <v>127</v>
      </c>
      <c r="E480" s="207" t="s">
        <v>19</v>
      </c>
      <c r="F480" s="208" t="s">
        <v>517</v>
      </c>
      <c r="G480" s="206"/>
      <c r="H480" s="209">
        <v>0.11600000000000001</v>
      </c>
      <c r="I480" s="210"/>
      <c r="J480" s="206"/>
      <c r="K480" s="206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127</v>
      </c>
      <c r="AU480" s="215" t="s">
        <v>123</v>
      </c>
      <c r="AV480" s="14" t="s">
        <v>123</v>
      </c>
      <c r="AW480" s="14" t="s">
        <v>34</v>
      </c>
      <c r="AX480" s="14" t="s">
        <v>72</v>
      </c>
      <c r="AY480" s="215" t="s">
        <v>114</v>
      </c>
    </row>
    <row r="481" spans="1:65" s="13" customFormat="1" ht="11.25">
      <c r="B481" s="194"/>
      <c r="C481" s="195"/>
      <c r="D481" s="196" t="s">
        <v>127</v>
      </c>
      <c r="E481" s="197" t="s">
        <v>19</v>
      </c>
      <c r="F481" s="198" t="s">
        <v>485</v>
      </c>
      <c r="G481" s="195"/>
      <c r="H481" s="197" t="s">
        <v>19</v>
      </c>
      <c r="I481" s="199"/>
      <c r="J481" s="195"/>
      <c r="K481" s="195"/>
      <c r="L481" s="200"/>
      <c r="M481" s="201"/>
      <c r="N481" s="202"/>
      <c r="O481" s="202"/>
      <c r="P481" s="202"/>
      <c r="Q481" s="202"/>
      <c r="R481" s="202"/>
      <c r="S481" s="202"/>
      <c r="T481" s="203"/>
      <c r="AT481" s="204" t="s">
        <v>127</v>
      </c>
      <c r="AU481" s="204" t="s">
        <v>123</v>
      </c>
      <c r="AV481" s="13" t="s">
        <v>80</v>
      </c>
      <c r="AW481" s="13" t="s">
        <v>34</v>
      </c>
      <c r="AX481" s="13" t="s">
        <v>72</v>
      </c>
      <c r="AY481" s="204" t="s">
        <v>114</v>
      </c>
    </row>
    <row r="482" spans="1:65" s="14" customFormat="1" ht="11.25">
      <c r="B482" s="205"/>
      <c r="C482" s="206"/>
      <c r="D482" s="196" t="s">
        <v>127</v>
      </c>
      <c r="E482" s="207" t="s">
        <v>19</v>
      </c>
      <c r="F482" s="208" t="s">
        <v>518</v>
      </c>
      <c r="G482" s="206"/>
      <c r="H482" s="209">
        <v>0.34799999999999998</v>
      </c>
      <c r="I482" s="210"/>
      <c r="J482" s="206"/>
      <c r="K482" s="206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127</v>
      </c>
      <c r="AU482" s="215" t="s">
        <v>123</v>
      </c>
      <c r="AV482" s="14" t="s">
        <v>123</v>
      </c>
      <c r="AW482" s="14" t="s">
        <v>34</v>
      </c>
      <c r="AX482" s="14" t="s">
        <v>72</v>
      </c>
      <c r="AY482" s="215" t="s">
        <v>114</v>
      </c>
    </row>
    <row r="483" spans="1:65" s="15" customFormat="1" ht="11.25">
      <c r="B483" s="216"/>
      <c r="C483" s="217"/>
      <c r="D483" s="196" t="s">
        <v>127</v>
      </c>
      <c r="E483" s="218" t="s">
        <v>19</v>
      </c>
      <c r="F483" s="219" t="s">
        <v>133</v>
      </c>
      <c r="G483" s="217"/>
      <c r="H483" s="220">
        <v>0.91600000000000004</v>
      </c>
      <c r="I483" s="221"/>
      <c r="J483" s="217"/>
      <c r="K483" s="217"/>
      <c r="L483" s="222"/>
      <c r="M483" s="223"/>
      <c r="N483" s="224"/>
      <c r="O483" s="224"/>
      <c r="P483" s="224"/>
      <c r="Q483" s="224"/>
      <c r="R483" s="224"/>
      <c r="S483" s="224"/>
      <c r="T483" s="225"/>
      <c r="AT483" s="226" t="s">
        <v>127</v>
      </c>
      <c r="AU483" s="226" t="s">
        <v>123</v>
      </c>
      <c r="AV483" s="15" t="s">
        <v>122</v>
      </c>
      <c r="AW483" s="15" t="s">
        <v>34</v>
      </c>
      <c r="AX483" s="15" t="s">
        <v>80</v>
      </c>
      <c r="AY483" s="226" t="s">
        <v>114</v>
      </c>
    </row>
    <row r="484" spans="1:65" s="14" customFormat="1" ht="11.25">
      <c r="B484" s="205"/>
      <c r="C484" s="206"/>
      <c r="D484" s="196" t="s">
        <v>127</v>
      </c>
      <c r="E484" s="206"/>
      <c r="F484" s="208" t="s">
        <v>519</v>
      </c>
      <c r="G484" s="206"/>
      <c r="H484" s="209">
        <v>1.008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127</v>
      </c>
      <c r="AU484" s="215" t="s">
        <v>123</v>
      </c>
      <c r="AV484" s="14" t="s">
        <v>123</v>
      </c>
      <c r="AW484" s="14" t="s">
        <v>4</v>
      </c>
      <c r="AX484" s="14" t="s">
        <v>80</v>
      </c>
      <c r="AY484" s="215" t="s">
        <v>114</v>
      </c>
    </row>
    <row r="485" spans="1:65" s="2" customFormat="1" ht="16.5" customHeight="1">
      <c r="A485" s="37"/>
      <c r="B485" s="38"/>
      <c r="C485" s="244" t="s">
        <v>520</v>
      </c>
      <c r="D485" s="244" t="s">
        <v>442</v>
      </c>
      <c r="E485" s="245" t="s">
        <v>521</v>
      </c>
      <c r="F485" s="246" t="s">
        <v>522</v>
      </c>
      <c r="G485" s="247" t="s">
        <v>239</v>
      </c>
      <c r="H485" s="248">
        <v>0.55100000000000005</v>
      </c>
      <c r="I485" s="249"/>
      <c r="J485" s="250">
        <f>ROUND(I485*H485,2)</f>
        <v>0</v>
      </c>
      <c r="K485" s="246" t="s">
        <v>121</v>
      </c>
      <c r="L485" s="251"/>
      <c r="M485" s="252" t="s">
        <v>19</v>
      </c>
      <c r="N485" s="253" t="s">
        <v>44</v>
      </c>
      <c r="O485" s="67"/>
      <c r="P485" s="185">
        <f>O485*H485</f>
        <v>0</v>
      </c>
      <c r="Q485" s="185">
        <v>1</v>
      </c>
      <c r="R485" s="185">
        <f>Q485*H485</f>
        <v>0.55100000000000005</v>
      </c>
      <c r="S485" s="185">
        <v>0</v>
      </c>
      <c r="T485" s="186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87" t="s">
        <v>446</v>
      </c>
      <c r="AT485" s="187" t="s">
        <v>442</v>
      </c>
      <c r="AU485" s="187" t="s">
        <v>123</v>
      </c>
      <c r="AY485" s="20" t="s">
        <v>114</v>
      </c>
      <c r="BE485" s="188">
        <f>IF(N485="základní",J485,0)</f>
        <v>0</v>
      </c>
      <c r="BF485" s="188">
        <f>IF(N485="snížená",J485,0)</f>
        <v>0</v>
      </c>
      <c r="BG485" s="188">
        <f>IF(N485="zákl. přenesená",J485,0)</f>
        <v>0</v>
      </c>
      <c r="BH485" s="188">
        <f>IF(N485="sníž. přenesená",J485,0)</f>
        <v>0</v>
      </c>
      <c r="BI485" s="188">
        <f>IF(N485="nulová",J485,0)</f>
        <v>0</v>
      </c>
      <c r="BJ485" s="20" t="s">
        <v>123</v>
      </c>
      <c r="BK485" s="188">
        <f>ROUND(I485*H485,2)</f>
        <v>0</v>
      </c>
      <c r="BL485" s="20" t="s">
        <v>236</v>
      </c>
      <c r="BM485" s="187" t="s">
        <v>523</v>
      </c>
    </row>
    <row r="486" spans="1:65" s="13" customFormat="1" ht="11.25">
      <c r="B486" s="194"/>
      <c r="C486" s="195"/>
      <c r="D486" s="196" t="s">
        <v>127</v>
      </c>
      <c r="E486" s="197" t="s">
        <v>19</v>
      </c>
      <c r="F486" s="198" t="s">
        <v>369</v>
      </c>
      <c r="G486" s="195"/>
      <c r="H486" s="197" t="s">
        <v>19</v>
      </c>
      <c r="I486" s="199"/>
      <c r="J486" s="195"/>
      <c r="K486" s="195"/>
      <c r="L486" s="200"/>
      <c r="M486" s="201"/>
      <c r="N486" s="202"/>
      <c r="O486" s="202"/>
      <c r="P486" s="202"/>
      <c r="Q486" s="202"/>
      <c r="R486" s="202"/>
      <c r="S486" s="202"/>
      <c r="T486" s="203"/>
      <c r="AT486" s="204" t="s">
        <v>127</v>
      </c>
      <c r="AU486" s="204" t="s">
        <v>123</v>
      </c>
      <c r="AV486" s="13" t="s">
        <v>80</v>
      </c>
      <c r="AW486" s="13" t="s">
        <v>34</v>
      </c>
      <c r="AX486" s="13" t="s">
        <v>72</v>
      </c>
      <c r="AY486" s="204" t="s">
        <v>114</v>
      </c>
    </row>
    <row r="487" spans="1:65" s="13" customFormat="1" ht="11.25">
      <c r="B487" s="194"/>
      <c r="C487" s="195"/>
      <c r="D487" s="196" t="s">
        <v>127</v>
      </c>
      <c r="E487" s="197" t="s">
        <v>19</v>
      </c>
      <c r="F487" s="198" t="s">
        <v>524</v>
      </c>
      <c r="G487" s="195"/>
      <c r="H487" s="197" t="s">
        <v>19</v>
      </c>
      <c r="I487" s="199"/>
      <c r="J487" s="195"/>
      <c r="K487" s="195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127</v>
      </c>
      <c r="AU487" s="204" t="s">
        <v>123</v>
      </c>
      <c r="AV487" s="13" t="s">
        <v>80</v>
      </c>
      <c r="AW487" s="13" t="s">
        <v>34</v>
      </c>
      <c r="AX487" s="13" t="s">
        <v>72</v>
      </c>
      <c r="AY487" s="204" t="s">
        <v>114</v>
      </c>
    </row>
    <row r="488" spans="1:65" s="13" customFormat="1" ht="11.25">
      <c r="B488" s="194"/>
      <c r="C488" s="195"/>
      <c r="D488" s="196" t="s">
        <v>127</v>
      </c>
      <c r="E488" s="197" t="s">
        <v>19</v>
      </c>
      <c r="F488" s="198" t="s">
        <v>370</v>
      </c>
      <c r="G488" s="195"/>
      <c r="H488" s="197" t="s">
        <v>19</v>
      </c>
      <c r="I488" s="199"/>
      <c r="J488" s="195"/>
      <c r="K488" s="195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127</v>
      </c>
      <c r="AU488" s="204" t="s">
        <v>123</v>
      </c>
      <c r="AV488" s="13" t="s">
        <v>80</v>
      </c>
      <c r="AW488" s="13" t="s">
        <v>34</v>
      </c>
      <c r="AX488" s="13" t="s">
        <v>72</v>
      </c>
      <c r="AY488" s="204" t="s">
        <v>114</v>
      </c>
    </row>
    <row r="489" spans="1:65" s="13" customFormat="1" ht="11.25">
      <c r="B489" s="194"/>
      <c r="C489" s="195"/>
      <c r="D489" s="196" t="s">
        <v>127</v>
      </c>
      <c r="E489" s="197" t="s">
        <v>19</v>
      </c>
      <c r="F489" s="198" t="s">
        <v>371</v>
      </c>
      <c r="G489" s="195"/>
      <c r="H489" s="197" t="s">
        <v>19</v>
      </c>
      <c r="I489" s="199"/>
      <c r="J489" s="195"/>
      <c r="K489" s="195"/>
      <c r="L489" s="200"/>
      <c r="M489" s="201"/>
      <c r="N489" s="202"/>
      <c r="O489" s="202"/>
      <c r="P489" s="202"/>
      <c r="Q489" s="202"/>
      <c r="R489" s="202"/>
      <c r="S489" s="202"/>
      <c r="T489" s="203"/>
      <c r="AT489" s="204" t="s">
        <v>127</v>
      </c>
      <c r="AU489" s="204" t="s">
        <v>123</v>
      </c>
      <c r="AV489" s="13" t="s">
        <v>80</v>
      </c>
      <c r="AW489" s="13" t="s">
        <v>34</v>
      </c>
      <c r="AX489" s="13" t="s">
        <v>72</v>
      </c>
      <c r="AY489" s="204" t="s">
        <v>114</v>
      </c>
    </row>
    <row r="490" spans="1:65" s="14" customFormat="1" ht="11.25">
      <c r="B490" s="205"/>
      <c r="C490" s="206"/>
      <c r="D490" s="196" t="s">
        <v>127</v>
      </c>
      <c r="E490" s="207" t="s">
        <v>19</v>
      </c>
      <c r="F490" s="208" t="s">
        <v>525</v>
      </c>
      <c r="G490" s="206"/>
      <c r="H490" s="209">
        <v>4.2999999999999997E-2</v>
      </c>
      <c r="I490" s="210"/>
      <c r="J490" s="206"/>
      <c r="K490" s="206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127</v>
      </c>
      <c r="AU490" s="215" t="s">
        <v>123</v>
      </c>
      <c r="AV490" s="14" t="s">
        <v>123</v>
      </c>
      <c r="AW490" s="14" t="s">
        <v>34</v>
      </c>
      <c r="AX490" s="14" t="s">
        <v>72</v>
      </c>
      <c r="AY490" s="215" t="s">
        <v>114</v>
      </c>
    </row>
    <row r="491" spans="1:65" s="13" customFormat="1" ht="11.25">
      <c r="B491" s="194"/>
      <c r="C491" s="195"/>
      <c r="D491" s="196" t="s">
        <v>127</v>
      </c>
      <c r="E491" s="197" t="s">
        <v>19</v>
      </c>
      <c r="F491" s="198" t="s">
        <v>373</v>
      </c>
      <c r="G491" s="195"/>
      <c r="H491" s="197" t="s">
        <v>19</v>
      </c>
      <c r="I491" s="199"/>
      <c r="J491" s="195"/>
      <c r="K491" s="195"/>
      <c r="L491" s="200"/>
      <c r="M491" s="201"/>
      <c r="N491" s="202"/>
      <c r="O491" s="202"/>
      <c r="P491" s="202"/>
      <c r="Q491" s="202"/>
      <c r="R491" s="202"/>
      <c r="S491" s="202"/>
      <c r="T491" s="203"/>
      <c r="AT491" s="204" t="s">
        <v>127</v>
      </c>
      <c r="AU491" s="204" t="s">
        <v>123</v>
      </c>
      <c r="AV491" s="13" t="s">
        <v>80</v>
      </c>
      <c r="AW491" s="13" t="s">
        <v>34</v>
      </c>
      <c r="AX491" s="13" t="s">
        <v>72</v>
      </c>
      <c r="AY491" s="204" t="s">
        <v>114</v>
      </c>
    </row>
    <row r="492" spans="1:65" s="14" customFormat="1" ht="11.25">
      <c r="B492" s="205"/>
      <c r="C492" s="206"/>
      <c r="D492" s="196" t="s">
        <v>127</v>
      </c>
      <c r="E492" s="207" t="s">
        <v>19</v>
      </c>
      <c r="F492" s="208" t="s">
        <v>526</v>
      </c>
      <c r="G492" s="206"/>
      <c r="H492" s="209">
        <v>5.2999999999999999E-2</v>
      </c>
      <c r="I492" s="210"/>
      <c r="J492" s="206"/>
      <c r="K492" s="206"/>
      <c r="L492" s="211"/>
      <c r="M492" s="212"/>
      <c r="N492" s="213"/>
      <c r="O492" s="213"/>
      <c r="P492" s="213"/>
      <c r="Q492" s="213"/>
      <c r="R492" s="213"/>
      <c r="S492" s="213"/>
      <c r="T492" s="214"/>
      <c r="AT492" s="215" t="s">
        <v>127</v>
      </c>
      <c r="AU492" s="215" t="s">
        <v>123</v>
      </c>
      <c r="AV492" s="14" t="s">
        <v>123</v>
      </c>
      <c r="AW492" s="14" t="s">
        <v>34</v>
      </c>
      <c r="AX492" s="14" t="s">
        <v>72</v>
      </c>
      <c r="AY492" s="215" t="s">
        <v>114</v>
      </c>
    </row>
    <row r="493" spans="1:65" s="16" customFormat="1" ht="11.25">
      <c r="B493" s="233"/>
      <c r="C493" s="234"/>
      <c r="D493" s="196" t="s">
        <v>127</v>
      </c>
      <c r="E493" s="235" t="s">
        <v>19</v>
      </c>
      <c r="F493" s="236" t="s">
        <v>375</v>
      </c>
      <c r="G493" s="234"/>
      <c r="H493" s="237">
        <v>9.6000000000000002E-2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AT493" s="243" t="s">
        <v>127</v>
      </c>
      <c r="AU493" s="243" t="s">
        <v>123</v>
      </c>
      <c r="AV493" s="16" t="s">
        <v>139</v>
      </c>
      <c r="AW493" s="16" t="s">
        <v>34</v>
      </c>
      <c r="AX493" s="16" t="s">
        <v>72</v>
      </c>
      <c r="AY493" s="243" t="s">
        <v>114</v>
      </c>
    </row>
    <row r="494" spans="1:65" s="13" customFormat="1" ht="11.25">
      <c r="B494" s="194"/>
      <c r="C494" s="195"/>
      <c r="D494" s="196" t="s">
        <v>127</v>
      </c>
      <c r="E494" s="197" t="s">
        <v>19</v>
      </c>
      <c r="F494" s="198" t="s">
        <v>376</v>
      </c>
      <c r="G494" s="195"/>
      <c r="H494" s="197" t="s">
        <v>19</v>
      </c>
      <c r="I494" s="199"/>
      <c r="J494" s="195"/>
      <c r="K494" s="195"/>
      <c r="L494" s="200"/>
      <c r="M494" s="201"/>
      <c r="N494" s="202"/>
      <c r="O494" s="202"/>
      <c r="P494" s="202"/>
      <c r="Q494" s="202"/>
      <c r="R494" s="202"/>
      <c r="S494" s="202"/>
      <c r="T494" s="203"/>
      <c r="AT494" s="204" t="s">
        <v>127</v>
      </c>
      <c r="AU494" s="204" t="s">
        <v>123</v>
      </c>
      <c r="AV494" s="13" t="s">
        <v>80</v>
      </c>
      <c r="AW494" s="13" t="s">
        <v>34</v>
      </c>
      <c r="AX494" s="13" t="s">
        <v>72</v>
      </c>
      <c r="AY494" s="204" t="s">
        <v>114</v>
      </c>
    </row>
    <row r="495" spans="1:65" s="13" customFormat="1" ht="11.25">
      <c r="B495" s="194"/>
      <c r="C495" s="195"/>
      <c r="D495" s="196" t="s">
        <v>127</v>
      </c>
      <c r="E495" s="197" t="s">
        <v>19</v>
      </c>
      <c r="F495" s="198" t="s">
        <v>371</v>
      </c>
      <c r="G495" s="195"/>
      <c r="H495" s="197" t="s">
        <v>19</v>
      </c>
      <c r="I495" s="199"/>
      <c r="J495" s="195"/>
      <c r="K495" s="195"/>
      <c r="L495" s="200"/>
      <c r="M495" s="201"/>
      <c r="N495" s="202"/>
      <c r="O495" s="202"/>
      <c r="P495" s="202"/>
      <c r="Q495" s="202"/>
      <c r="R495" s="202"/>
      <c r="S495" s="202"/>
      <c r="T495" s="203"/>
      <c r="AT495" s="204" t="s">
        <v>127</v>
      </c>
      <c r="AU495" s="204" t="s">
        <v>123</v>
      </c>
      <c r="AV495" s="13" t="s">
        <v>80</v>
      </c>
      <c r="AW495" s="13" t="s">
        <v>34</v>
      </c>
      <c r="AX495" s="13" t="s">
        <v>72</v>
      </c>
      <c r="AY495" s="204" t="s">
        <v>114</v>
      </c>
    </row>
    <row r="496" spans="1:65" s="14" customFormat="1" ht="11.25">
      <c r="B496" s="205"/>
      <c r="C496" s="206"/>
      <c r="D496" s="196" t="s">
        <v>127</v>
      </c>
      <c r="E496" s="207" t="s">
        <v>19</v>
      </c>
      <c r="F496" s="208" t="s">
        <v>527</v>
      </c>
      <c r="G496" s="206"/>
      <c r="H496" s="209">
        <v>8.5000000000000006E-2</v>
      </c>
      <c r="I496" s="210"/>
      <c r="J496" s="206"/>
      <c r="K496" s="206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127</v>
      </c>
      <c r="AU496" s="215" t="s">
        <v>123</v>
      </c>
      <c r="AV496" s="14" t="s">
        <v>123</v>
      </c>
      <c r="AW496" s="14" t="s">
        <v>34</v>
      </c>
      <c r="AX496" s="14" t="s">
        <v>72</v>
      </c>
      <c r="AY496" s="215" t="s">
        <v>114</v>
      </c>
    </row>
    <row r="497" spans="1:65" s="13" customFormat="1" ht="11.25">
      <c r="B497" s="194"/>
      <c r="C497" s="195"/>
      <c r="D497" s="196" t="s">
        <v>127</v>
      </c>
      <c r="E497" s="197" t="s">
        <v>19</v>
      </c>
      <c r="F497" s="198" t="s">
        <v>373</v>
      </c>
      <c r="G497" s="195"/>
      <c r="H497" s="197" t="s">
        <v>19</v>
      </c>
      <c r="I497" s="199"/>
      <c r="J497" s="195"/>
      <c r="K497" s="195"/>
      <c r="L497" s="200"/>
      <c r="M497" s="201"/>
      <c r="N497" s="202"/>
      <c r="O497" s="202"/>
      <c r="P497" s="202"/>
      <c r="Q497" s="202"/>
      <c r="R497" s="202"/>
      <c r="S497" s="202"/>
      <c r="T497" s="203"/>
      <c r="AT497" s="204" t="s">
        <v>127</v>
      </c>
      <c r="AU497" s="204" t="s">
        <v>123</v>
      </c>
      <c r="AV497" s="13" t="s">
        <v>80</v>
      </c>
      <c r="AW497" s="13" t="s">
        <v>34</v>
      </c>
      <c r="AX497" s="13" t="s">
        <v>72</v>
      </c>
      <c r="AY497" s="204" t="s">
        <v>114</v>
      </c>
    </row>
    <row r="498" spans="1:65" s="14" customFormat="1" ht="11.25">
      <c r="B498" s="205"/>
      <c r="C498" s="206"/>
      <c r="D498" s="196" t="s">
        <v>127</v>
      </c>
      <c r="E498" s="207" t="s">
        <v>19</v>
      </c>
      <c r="F498" s="208" t="s">
        <v>526</v>
      </c>
      <c r="G498" s="206"/>
      <c r="H498" s="209">
        <v>5.2999999999999999E-2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127</v>
      </c>
      <c r="AU498" s="215" t="s">
        <v>123</v>
      </c>
      <c r="AV498" s="14" t="s">
        <v>123</v>
      </c>
      <c r="AW498" s="14" t="s">
        <v>34</v>
      </c>
      <c r="AX498" s="14" t="s">
        <v>72</v>
      </c>
      <c r="AY498" s="215" t="s">
        <v>114</v>
      </c>
    </row>
    <row r="499" spans="1:65" s="16" customFormat="1" ht="11.25">
      <c r="B499" s="233"/>
      <c r="C499" s="234"/>
      <c r="D499" s="196" t="s">
        <v>127</v>
      </c>
      <c r="E499" s="235" t="s">
        <v>19</v>
      </c>
      <c r="F499" s="236" t="s">
        <v>375</v>
      </c>
      <c r="G499" s="234"/>
      <c r="H499" s="237">
        <v>0.13800000000000001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AT499" s="243" t="s">
        <v>127</v>
      </c>
      <c r="AU499" s="243" t="s">
        <v>123</v>
      </c>
      <c r="AV499" s="16" t="s">
        <v>139</v>
      </c>
      <c r="AW499" s="16" t="s">
        <v>34</v>
      </c>
      <c r="AX499" s="16" t="s">
        <v>72</v>
      </c>
      <c r="AY499" s="243" t="s">
        <v>114</v>
      </c>
    </row>
    <row r="500" spans="1:65" s="13" customFormat="1" ht="11.25">
      <c r="B500" s="194"/>
      <c r="C500" s="195"/>
      <c r="D500" s="196" t="s">
        <v>127</v>
      </c>
      <c r="E500" s="197" t="s">
        <v>19</v>
      </c>
      <c r="F500" s="198" t="s">
        <v>378</v>
      </c>
      <c r="G500" s="195"/>
      <c r="H500" s="197" t="s">
        <v>19</v>
      </c>
      <c r="I500" s="199"/>
      <c r="J500" s="195"/>
      <c r="K500" s="195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127</v>
      </c>
      <c r="AU500" s="204" t="s">
        <v>123</v>
      </c>
      <c r="AV500" s="13" t="s">
        <v>80</v>
      </c>
      <c r="AW500" s="13" t="s">
        <v>34</v>
      </c>
      <c r="AX500" s="13" t="s">
        <v>72</v>
      </c>
      <c r="AY500" s="204" t="s">
        <v>114</v>
      </c>
    </row>
    <row r="501" spans="1:65" s="13" customFormat="1" ht="11.25">
      <c r="B501" s="194"/>
      <c r="C501" s="195"/>
      <c r="D501" s="196" t="s">
        <v>127</v>
      </c>
      <c r="E501" s="197" t="s">
        <v>19</v>
      </c>
      <c r="F501" s="198" t="s">
        <v>371</v>
      </c>
      <c r="G501" s="195"/>
      <c r="H501" s="197" t="s">
        <v>19</v>
      </c>
      <c r="I501" s="199"/>
      <c r="J501" s="195"/>
      <c r="K501" s="195"/>
      <c r="L501" s="200"/>
      <c r="M501" s="201"/>
      <c r="N501" s="202"/>
      <c r="O501" s="202"/>
      <c r="P501" s="202"/>
      <c r="Q501" s="202"/>
      <c r="R501" s="202"/>
      <c r="S501" s="202"/>
      <c r="T501" s="203"/>
      <c r="AT501" s="204" t="s">
        <v>127</v>
      </c>
      <c r="AU501" s="204" t="s">
        <v>123</v>
      </c>
      <c r="AV501" s="13" t="s">
        <v>80</v>
      </c>
      <c r="AW501" s="13" t="s">
        <v>34</v>
      </c>
      <c r="AX501" s="13" t="s">
        <v>72</v>
      </c>
      <c r="AY501" s="204" t="s">
        <v>114</v>
      </c>
    </row>
    <row r="502" spans="1:65" s="14" customFormat="1" ht="11.25">
      <c r="B502" s="205"/>
      <c r="C502" s="206"/>
      <c r="D502" s="196" t="s">
        <v>127</v>
      </c>
      <c r="E502" s="207" t="s">
        <v>19</v>
      </c>
      <c r="F502" s="208" t="s">
        <v>528</v>
      </c>
      <c r="G502" s="206"/>
      <c r="H502" s="209">
        <v>0.214</v>
      </c>
      <c r="I502" s="210"/>
      <c r="J502" s="206"/>
      <c r="K502" s="206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127</v>
      </c>
      <c r="AU502" s="215" t="s">
        <v>123</v>
      </c>
      <c r="AV502" s="14" t="s">
        <v>123</v>
      </c>
      <c r="AW502" s="14" t="s">
        <v>34</v>
      </c>
      <c r="AX502" s="14" t="s">
        <v>72</v>
      </c>
      <c r="AY502" s="215" t="s">
        <v>114</v>
      </c>
    </row>
    <row r="503" spans="1:65" s="13" customFormat="1" ht="11.25">
      <c r="B503" s="194"/>
      <c r="C503" s="195"/>
      <c r="D503" s="196" t="s">
        <v>127</v>
      </c>
      <c r="E503" s="197" t="s">
        <v>19</v>
      </c>
      <c r="F503" s="198" t="s">
        <v>373</v>
      </c>
      <c r="G503" s="195"/>
      <c r="H503" s="197" t="s">
        <v>19</v>
      </c>
      <c r="I503" s="199"/>
      <c r="J503" s="195"/>
      <c r="K503" s="195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127</v>
      </c>
      <c r="AU503" s="204" t="s">
        <v>123</v>
      </c>
      <c r="AV503" s="13" t="s">
        <v>80</v>
      </c>
      <c r="AW503" s="13" t="s">
        <v>34</v>
      </c>
      <c r="AX503" s="13" t="s">
        <v>72</v>
      </c>
      <c r="AY503" s="204" t="s">
        <v>114</v>
      </c>
    </row>
    <row r="504" spans="1:65" s="14" customFormat="1" ht="11.25">
      <c r="B504" s="205"/>
      <c r="C504" s="206"/>
      <c r="D504" s="196" t="s">
        <v>127</v>
      </c>
      <c r="E504" s="207" t="s">
        <v>19</v>
      </c>
      <c r="F504" s="208" t="s">
        <v>526</v>
      </c>
      <c r="G504" s="206"/>
      <c r="H504" s="209">
        <v>5.2999999999999999E-2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127</v>
      </c>
      <c r="AU504" s="215" t="s">
        <v>123</v>
      </c>
      <c r="AV504" s="14" t="s">
        <v>123</v>
      </c>
      <c r="AW504" s="14" t="s">
        <v>34</v>
      </c>
      <c r="AX504" s="14" t="s">
        <v>72</v>
      </c>
      <c r="AY504" s="215" t="s">
        <v>114</v>
      </c>
    </row>
    <row r="505" spans="1:65" s="16" customFormat="1" ht="11.25">
      <c r="B505" s="233"/>
      <c r="C505" s="234"/>
      <c r="D505" s="196" t="s">
        <v>127</v>
      </c>
      <c r="E505" s="235" t="s">
        <v>19</v>
      </c>
      <c r="F505" s="236" t="s">
        <v>375</v>
      </c>
      <c r="G505" s="234"/>
      <c r="H505" s="237">
        <v>0.26700000000000002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AT505" s="243" t="s">
        <v>127</v>
      </c>
      <c r="AU505" s="243" t="s">
        <v>123</v>
      </c>
      <c r="AV505" s="16" t="s">
        <v>139</v>
      </c>
      <c r="AW505" s="16" t="s">
        <v>34</v>
      </c>
      <c r="AX505" s="16" t="s">
        <v>72</v>
      </c>
      <c r="AY505" s="243" t="s">
        <v>114</v>
      </c>
    </row>
    <row r="506" spans="1:65" s="15" customFormat="1" ht="11.25">
      <c r="B506" s="216"/>
      <c r="C506" s="217"/>
      <c r="D506" s="196" t="s">
        <v>127</v>
      </c>
      <c r="E506" s="218" t="s">
        <v>19</v>
      </c>
      <c r="F506" s="219" t="s">
        <v>133</v>
      </c>
      <c r="G506" s="217"/>
      <c r="H506" s="220">
        <v>0.501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127</v>
      </c>
      <c r="AU506" s="226" t="s">
        <v>123</v>
      </c>
      <c r="AV506" s="15" t="s">
        <v>122</v>
      </c>
      <c r="AW506" s="15" t="s">
        <v>34</v>
      </c>
      <c r="AX506" s="15" t="s">
        <v>80</v>
      </c>
      <c r="AY506" s="226" t="s">
        <v>114</v>
      </c>
    </row>
    <row r="507" spans="1:65" s="14" customFormat="1" ht="11.25">
      <c r="B507" s="205"/>
      <c r="C507" s="206"/>
      <c r="D507" s="196" t="s">
        <v>127</v>
      </c>
      <c r="E507" s="206"/>
      <c r="F507" s="208" t="s">
        <v>529</v>
      </c>
      <c r="G507" s="206"/>
      <c r="H507" s="209">
        <v>0.55100000000000005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127</v>
      </c>
      <c r="AU507" s="215" t="s">
        <v>123</v>
      </c>
      <c r="AV507" s="14" t="s">
        <v>123</v>
      </c>
      <c r="AW507" s="14" t="s">
        <v>4</v>
      </c>
      <c r="AX507" s="14" t="s">
        <v>80</v>
      </c>
      <c r="AY507" s="215" t="s">
        <v>114</v>
      </c>
    </row>
    <row r="508" spans="1:65" s="2" customFormat="1" ht="16.5" customHeight="1">
      <c r="A508" s="37"/>
      <c r="B508" s="38"/>
      <c r="C508" s="244" t="s">
        <v>530</v>
      </c>
      <c r="D508" s="244" t="s">
        <v>442</v>
      </c>
      <c r="E508" s="245" t="s">
        <v>531</v>
      </c>
      <c r="F508" s="246" t="s">
        <v>532</v>
      </c>
      <c r="G508" s="247" t="s">
        <v>239</v>
      </c>
      <c r="H508" s="248">
        <v>1.25</v>
      </c>
      <c r="I508" s="249"/>
      <c r="J508" s="250">
        <f>ROUND(I508*H508,2)</f>
        <v>0</v>
      </c>
      <c r="K508" s="246" t="s">
        <v>121</v>
      </c>
      <c r="L508" s="251"/>
      <c r="M508" s="252" t="s">
        <v>19</v>
      </c>
      <c r="N508" s="253" t="s">
        <v>44</v>
      </c>
      <c r="O508" s="67"/>
      <c r="P508" s="185">
        <f>O508*H508</f>
        <v>0</v>
      </c>
      <c r="Q508" s="185">
        <v>1</v>
      </c>
      <c r="R508" s="185">
        <f>Q508*H508</f>
        <v>1.25</v>
      </c>
      <c r="S508" s="185">
        <v>0</v>
      </c>
      <c r="T508" s="186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87" t="s">
        <v>446</v>
      </c>
      <c r="AT508" s="187" t="s">
        <v>442</v>
      </c>
      <c r="AU508" s="187" t="s">
        <v>123</v>
      </c>
      <c r="AY508" s="20" t="s">
        <v>114</v>
      </c>
      <c r="BE508" s="188">
        <f>IF(N508="základní",J508,0)</f>
        <v>0</v>
      </c>
      <c r="BF508" s="188">
        <f>IF(N508="snížená",J508,0)</f>
        <v>0</v>
      </c>
      <c r="BG508" s="188">
        <f>IF(N508="zákl. přenesená",J508,0)</f>
        <v>0</v>
      </c>
      <c r="BH508" s="188">
        <f>IF(N508="sníž. přenesená",J508,0)</f>
        <v>0</v>
      </c>
      <c r="BI508" s="188">
        <f>IF(N508="nulová",J508,0)</f>
        <v>0</v>
      </c>
      <c r="BJ508" s="20" t="s">
        <v>123</v>
      </c>
      <c r="BK508" s="188">
        <f>ROUND(I508*H508,2)</f>
        <v>0</v>
      </c>
      <c r="BL508" s="20" t="s">
        <v>236</v>
      </c>
      <c r="BM508" s="187" t="s">
        <v>533</v>
      </c>
    </row>
    <row r="509" spans="1:65" s="13" customFormat="1" ht="11.25">
      <c r="B509" s="194"/>
      <c r="C509" s="195"/>
      <c r="D509" s="196" t="s">
        <v>127</v>
      </c>
      <c r="E509" s="197" t="s">
        <v>19</v>
      </c>
      <c r="F509" s="198" t="s">
        <v>369</v>
      </c>
      <c r="G509" s="195"/>
      <c r="H509" s="197" t="s">
        <v>19</v>
      </c>
      <c r="I509" s="199"/>
      <c r="J509" s="195"/>
      <c r="K509" s="195"/>
      <c r="L509" s="200"/>
      <c r="M509" s="201"/>
      <c r="N509" s="202"/>
      <c r="O509" s="202"/>
      <c r="P509" s="202"/>
      <c r="Q509" s="202"/>
      <c r="R509" s="202"/>
      <c r="S509" s="202"/>
      <c r="T509" s="203"/>
      <c r="AT509" s="204" t="s">
        <v>127</v>
      </c>
      <c r="AU509" s="204" t="s">
        <v>123</v>
      </c>
      <c r="AV509" s="13" t="s">
        <v>80</v>
      </c>
      <c r="AW509" s="13" t="s">
        <v>34</v>
      </c>
      <c r="AX509" s="13" t="s">
        <v>72</v>
      </c>
      <c r="AY509" s="204" t="s">
        <v>114</v>
      </c>
    </row>
    <row r="510" spans="1:65" s="13" customFormat="1" ht="11.25">
      <c r="B510" s="194"/>
      <c r="C510" s="195"/>
      <c r="D510" s="196" t="s">
        <v>127</v>
      </c>
      <c r="E510" s="197" t="s">
        <v>19</v>
      </c>
      <c r="F510" s="198" t="s">
        <v>534</v>
      </c>
      <c r="G510" s="195"/>
      <c r="H510" s="197" t="s">
        <v>19</v>
      </c>
      <c r="I510" s="199"/>
      <c r="J510" s="195"/>
      <c r="K510" s="195"/>
      <c r="L510" s="200"/>
      <c r="M510" s="201"/>
      <c r="N510" s="202"/>
      <c r="O510" s="202"/>
      <c r="P510" s="202"/>
      <c r="Q510" s="202"/>
      <c r="R510" s="202"/>
      <c r="S510" s="202"/>
      <c r="T510" s="203"/>
      <c r="AT510" s="204" t="s">
        <v>127</v>
      </c>
      <c r="AU510" s="204" t="s">
        <v>123</v>
      </c>
      <c r="AV510" s="13" t="s">
        <v>80</v>
      </c>
      <c r="AW510" s="13" t="s">
        <v>34</v>
      </c>
      <c r="AX510" s="13" t="s">
        <v>72</v>
      </c>
      <c r="AY510" s="204" t="s">
        <v>114</v>
      </c>
    </row>
    <row r="511" spans="1:65" s="13" customFormat="1" ht="11.25">
      <c r="B511" s="194"/>
      <c r="C511" s="195"/>
      <c r="D511" s="196" t="s">
        <v>127</v>
      </c>
      <c r="E511" s="197" t="s">
        <v>19</v>
      </c>
      <c r="F511" s="198" t="s">
        <v>370</v>
      </c>
      <c r="G511" s="195"/>
      <c r="H511" s="197" t="s">
        <v>19</v>
      </c>
      <c r="I511" s="199"/>
      <c r="J511" s="195"/>
      <c r="K511" s="195"/>
      <c r="L511" s="200"/>
      <c r="M511" s="201"/>
      <c r="N511" s="202"/>
      <c r="O511" s="202"/>
      <c r="P511" s="202"/>
      <c r="Q511" s="202"/>
      <c r="R511" s="202"/>
      <c r="S511" s="202"/>
      <c r="T511" s="203"/>
      <c r="AT511" s="204" t="s">
        <v>127</v>
      </c>
      <c r="AU511" s="204" t="s">
        <v>123</v>
      </c>
      <c r="AV511" s="13" t="s">
        <v>80</v>
      </c>
      <c r="AW511" s="13" t="s">
        <v>34</v>
      </c>
      <c r="AX511" s="13" t="s">
        <v>72</v>
      </c>
      <c r="AY511" s="204" t="s">
        <v>114</v>
      </c>
    </row>
    <row r="512" spans="1:65" s="14" customFormat="1" ht="11.25">
      <c r="B512" s="205"/>
      <c r="C512" s="206"/>
      <c r="D512" s="196" t="s">
        <v>127</v>
      </c>
      <c r="E512" s="207" t="s">
        <v>19</v>
      </c>
      <c r="F512" s="208" t="s">
        <v>535</v>
      </c>
      <c r="G512" s="206"/>
      <c r="H512" s="209">
        <v>0.14199999999999999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127</v>
      </c>
      <c r="AU512" s="215" t="s">
        <v>123</v>
      </c>
      <c r="AV512" s="14" t="s">
        <v>123</v>
      </c>
      <c r="AW512" s="14" t="s">
        <v>34</v>
      </c>
      <c r="AX512" s="14" t="s">
        <v>72</v>
      </c>
      <c r="AY512" s="215" t="s">
        <v>114</v>
      </c>
    </row>
    <row r="513" spans="1:65" s="13" customFormat="1" ht="11.25">
      <c r="B513" s="194"/>
      <c r="C513" s="195"/>
      <c r="D513" s="196" t="s">
        <v>127</v>
      </c>
      <c r="E513" s="197" t="s">
        <v>19</v>
      </c>
      <c r="F513" s="198" t="s">
        <v>479</v>
      </c>
      <c r="G513" s="195"/>
      <c r="H513" s="197" t="s">
        <v>19</v>
      </c>
      <c r="I513" s="199"/>
      <c r="J513" s="195"/>
      <c r="K513" s="195"/>
      <c r="L513" s="200"/>
      <c r="M513" s="201"/>
      <c r="N513" s="202"/>
      <c r="O513" s="202"/>
      <c r="P513" s="202"/>
      <c r="Q513" s="202"/>
      <c r="R513" s="202"/>
      <c r="S513" s="202"/>
      <c r="T513" s="203"/>
      <c r="AT513" s="204" t="s">
        <v>127</v>
      </c>
      <c r="AU513" s="204" t="s">
        <v>123</v>
      </c>
      <c r="AV513" s="13" t="s">
        <v>80</v>
      </c>
      <c r="AW513" s="13" t="s">
        <v>34</v>
      </c>
      <c r="AX513" s="13" t="s">
        <v>72</v>
      </c>
      <c r="AY513" s="204" t="s">
        <v>114</v>
      </c>
    </row>
    <row r="514" spans="1:65" s="14" customFormat="1" ht="11.25">
      <c r="B514" s="205"/>
      <c r="C514" s="206"/>
      <c r="D514" s="196" t="s">
        <v>127</v>
      </c>
      <c r="E514" s="207" t="s">
        <v>19</v>
      </c>
      <c r="F514" s="208" t="s">
        <v>535</v>
      </c>
      <c r="G514" s="206"/>
      <c r="H514" s="209">
        <v>0.14199999999999999</v>
      </c>
      <c r="I514" s="210"/>
      <c r="J514" s="206"/>
      <c r="K514" s="206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127</v>
      </c>
      <c r="AU514" s="215" t="s">
        <v>123</v>
      </c>
      <c r="AV514" s="14" t="s">
        <v>123</v>
      </c>
      <c r="AW514" s="14" t="s">
        <v>34</v>
      </c>
      <c r="AX514" s="14" t="s">
        <v>72</v>
      </c>
      <c r="AY514" s="215" t="s">
        <v>114</v>
      </c>
    </row>
    <row r="515" spans="1:65" s="13" customFormat="1" ht="11.25">
      <c r="B515" s="194"/>
      <c r="C515" s="195"/>
      <c r="D515" s="196" t="s">
        <v>127</v>
      </c>
      <c r="E515" s="197" t="s">
        <v>19</v>
      </c>
      <c r="F515" s="198" t="s">
        <v>481</v>
      </c>
      <c r="G515" s="195"/>
      <c r="H515" s="197" t="s">
        <v>19</v>
      </c>
      <c r="I515" s="199"/>
      <c r="J515" s="195"/>
      <c r="K515" s="195"/>
      <c r="L515" s="200"/>
      <c r="M515" s="201"/>
      <c r="N515" s="202"/>
      <c r="O515" s="202"/>
      <c r="P515" s="202"/>
      <c r="Q515" s="202"/>
      <c r="R515" s="202"/>
      <c r="S515" s="202"/>
      <c r="T515" s="203"/>
      <c r="AT515" s="204" t="s">
        <v>127</v>
      </c>
      <c r="AU515" s="204" t="s">
        <v>123</v>
      </c>
      <c r="AV515" s="13" t="s">
        <v>80</v>
      </c>
      <c r="AW515" s="13" t="s">
        <v>34</v>
      </c>
      <c r="AX515" s="13" t="s">
        <v>72</v>
      </c>
      <c r="AY515" s="204" t="s">
        <v>114</v>
      </c>
    </row>
    <row r="516" spans="1:65" s="14" customFormat="1" ht="11.25">
      <c r="B516" s="205"/>
      <c r="C516" s="206"/>
      <c r="D516" s="196" t="s">
        <v>127</v>
      </c>
      <c r="E516" s="207" t="s">
        <v>19</v>
      </c>
      <c r="F516" s="208" t="s">
        <v>535</v>
      </c>
      <c r="G516" s="206"/>
      <c r="H516" s="209">
        <v>0.14199999999999999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127</v>
      </c>
      <c r="AU516" s="215" t="s">
        <v>123</v>
      </c>
      <c r="AV516" s="14" t="s">
        <v>123</v>
      </c>
      <c r="AW516" s="14" t="s">
        <v>34</v>
      </c>
      <c r="AX516" s="14" t="s">
        <v>72</v>
      </c>
      <c r="AY516" s="215" t="s">
        <v>114</v>
      </c>
    </row>
    <row r="517" spans="1:65" s="13" customFormat="1" ht="11.25">
      <c r="B517" s="194"/>
      <c r="C517" s="195"/>
      <c r="D517" s="196" t="s">
        <v>127</v>
      </c>
      <c r="E517" s="197" t="s">
        <v>19</v>
      </c>
      <c r="F517" s="198" t="s">
        <v>482</v>
      </c>
      <c r="G517" s="195"/>
      <c r="H517" s="197" t="s">
        <v>19</v>
      </c>
      <c r="I517" s="199"/>
      <c r="J517" s="195"/>
      <c r="K517" s="195"/>
      <c r="L517" s="200"/>
      <c r="M517" s="201"/>
      <c r="N517" s="202"/>
      <c r="O517" s="202"/>
      <c r="P517" s="202"/>
      <c r="Q517" s="202"/>
      <c r="R517" s="202"/>
      <c r="S517" s="202"/>
      <c r="T517" s="203"/>
      <c r="AT517" s="204" t="s">
        <v>127</v>
      </c>
      <c r="AU517" s="204" t="s">
        <v>123</v>
      </c>
      <c r="AV517" s="13" t="s">
        <v>80</v>
      </c>
      <c r="AW517" s="13" t="s">
        <v>34</v>
      </c>
      <c r="AX517" s="13" t="s">
        <v>72</v>
      </c>
      <c r="AY517" s="204" t="s">
        <v>114</v>
      </c>
    </row>
    <row r="518" spans="1:65" s="14" customFormat="1" ht="11.25">
      <c r="B518" s="205"/>
      <c r="C518" s="206"/>
      <c r="D518" s="196" t="s">
        <v>127</v>
      </c>
      <c r="E518" s="207" t="s">
        <v>19</v>
      </c>
      <c r="F518" s="208" t="s">
        <v>535</v>
      </c>
      <c r="G518" s="206"/>
      <c r="H518" s="209">
        <v>0.14199999999999999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127</v>
      </c>
      <c r="AU518" s="215" t="s">
        <v>123</v>
      </c>
      <c r="AV518" s="14" t="s">
        <v>123</v>
      </c>
      <c r="AW518" s="14" t="s">
        <v>34</v>
      </c>
      <c r="AX518" s="14" t="s">
        <v>72</v>
      </c>
      <c r="AY518" s="215" t="s">
        <v>114</v>
      </c>
    </row>
    <row r="519" spans="1:65" s="13" customFormat="1" ht="11.25">
      <c r="B519" s="194"/>
      <c r="C519" s="195"/>
      <c r="D519" s="196" t="s">
        <v>127</v>
      </c>
      <c r="E519" s="197" t="s">
        <v>19</v>
      </c>
      <c r="F519" s="198" t="s">
        <v>484</v>
      </c>
      <c r="G519" s="195"/>
      <c r="H519" s="197" t="s">
        <v>19</v>
      </c>
      <c r="I519" s="199"/>
      <c r="J519" s="195"/>
      <c r="K519" s="195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127</v>
      </c>
      <c r="AU519" s="204" t="s">
        <v>123</v>
      </c>
      <c r="AV519" s="13" t="s">
        <v>80</v>
      </c>
      <c r="AW519" s="13" t="s">
        <v>34</v>
      </c>
      <c r="AX519" s="13" t="s">
        <v>72</v>
      </c>
      <c r="AY519" s="204" t="s">
        <v>114</v>
      </c>
    </row>
    <row r="520" spans="1:65" s="14" customFormat="1" ht="11.25">
      <c r="B520" s="205"/>
      <c r="C520" s="206"/>
      <c r="D520" s="196" t="s">
        <v>127</v>
      </c>
      <c r="E520" s="207" t="s">
        <v>19</v>
      </c>
      <c r="F520" s="208" t="s">
        <v>535</v>
      </c>
      <c r="G520" s="206"/>
      <c r="H520" s="209">
        <v>0.14199999999999999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127</v>
      </c>
      <c r="AU520" s="215" t="s">
        <v>123</v>
      </c>
      <c r="AV520" s="14" t="s">
        <v>123</v>
      </c>
      <c r="AW520" s="14" t="s">
        <v>34</v>
      </c>
      <c r="AX520" s="14" t="s">
        <v>72</v>
      </c>
      <c r="AY520" s="215" t="s">
        <v>114</v>
      </c>
    </row>
    <row r="521" spans="1:65" s="13" customFormat="1" ht="11.25">
      <c r="B521" s="194"/>
      <c r="C521" s="195"/>
      <c r="D521" s="196" t="s">
        <v>127</v>
      </c>
      <c r="E521" s="197" t="s">
        <v>19</v>
      </c>
      <c r="F521" s="198" t="s">
        <v>485</v>
      </c>
      <c r="G521" s="195"/>
      <c r="H521" s="197" t="s">
        <v>19</v>
      </c>
      <c r="I521" s="199"/>
      <c r="J521" s="195"/>
      <c r="K521" s="195"/>
      <c r="L521" s="200"/>
      <c r="M521" s="201"/>
      <c r="N521" s="202"/>
      <c r="O521" s="202"/>
      <c r="P521" s="202"/>
      <c r="Q521" s="202"/>
      <c r="R521" s="202"/>
      <c r="S521" s="202"/>
      <c r="T521" s="203"/>
      <c r="AT521" s="204" t="s">
        <v>127</v>
      </c>
      <c r="AU521" s="204" t="s">
        <v>123</v>
      </c>
      <c r="AV521" s="13" t="s">
        <v>80</v>
      </c>
      <c r="AW521" s="13" t="s">
        <v>34</v>
      </c>
      <c r="AX521" s="13" t="s">
        <v>72</v>
      </c>
      <c r="AY521" s="204" t="s">
        <v>114</v>
      </c>
    </row>
    <row r="522" spans="1:65" s="14" customFormat="1" ht="11.25">
      <c r="B522" s="205"/>
      <c r="C522" s="206"/>
      <c r="D522" s="196" t="s">
        <v>127</v>
      </c>
      <c r="E522" s="207" t="s">
        <v>19</v>
      </c>
      <c r="F522" s="208" t="s">
        <v>536</v>
      </c>
      <c r="G522" s="206"/>
      <c r="H522" s="209">
        <v>0.42599999999999999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127</v>
      </c>
      <c r="AU522" s="215" t="s">
        <v>123</v>
      </c>
      <c r="AV522" s="14" t="s">
        <v>123</v>
      </c>
      <c r="AW522" s="14" t="s">
        <v>34</v>
      </c>
      <c r="AX522" s="14" t="s">
        <v>72</v>
      </c>
      <c r="AY522" s="215" t="s">
        <v>114</v>
      </c>
    </row>
    <row r="523" spans="1:65" s="15" customFormat="1" ht="11.25">
      <c r="B523" s="216"/>
      <c r="C523" s="217"/>
      <c r="D523" s="196" t="s">
        <v>127</v>
      </c>
      <c r="E523" s="218" t="s">
        <v>19</v>
      </c>
      <c r="F523" s="219" t="s">
        <v>133</v>
      </c>
      <c r="G523" s="217"/>
      <c r="H523" s="220">
        <v>1.1359999999999999</v>
      </c>
      <c r="I523" s="221"/>
      <c r="J523" s="217"/>
      <c r="K523" s="217"/>
      <c r="L523" s="222"/>
      <c r="M523" s="223"/>
      <c r="N523" s="224"/>
      <c r="O523" s="224"/>
      <c r="P523" s="224"/>
      <c r="Q523" s="224"/>
      <c r="R523" s="224"/>
      <c r="S523" s="224"/>
      <c r="T523" s="225"/>
      <c r="AT523" s="226" t="s">
        <v>127</v>
      </c>
      <c r="AU523" s="226" t="s">
        <v>123</v>
      </c>
      <c r="AV523" s="15" t="s">
        <v>122</v>
      </c>
      <c r="AW523" s="15" t="s">
        <v>34</v>
      </c>
      <c r="AX523" s="15" t="s">
        <v>80</v>
      </c>
      <c r="AY523" s="226" t="s">
        <v>114</v>
      </c>
    </row>
    <row r="524" spans="1:65" s="14" customFormat="1" ht="11.25">
      <c r="B524" s="205"/>
      <c r="C524" s="206"/>
      <c r="D524" s="196" t="s">
        <v>127</v>
      </c>
      <c r="E524" s="206"/>
      <c r="F524" s="208" t="s">
        <v>537</v>
      </c>
      <c r="G524" s="206"/>
      <c r="H524" s="209">
        <v>1.25</v>
      </c>
      <c r="I524" s="210"/>
      <c r="J524" s="206"/>
      <c r="K524" s="206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127</v>
      </c>
      <c r="AU524" s="215" t="s">
        <v>123</v>
      </c>
      <c r="AV524" s="14" t="s">
        <v>123</v>
      </c>
      <c r="AW524" s="14" t="s">
        <v>4</v>
      </c>
      <c r="AX524" s="14" t="s">
        <v>80</v>
      </c>
      <c r="AY524" s="215" t="s">
        <v>114</v>
      </c>
    </row>
    <row r="525" spans="1:65" s="2" customFormat="1" ht="16.5" customHeight="1">
      <c r="A525" s="37"/>
      <c r="B525" s="38"/>
      <c r="C525" s="244" t="s">
        <v>538</v>
      </c>
      <c r="D525" s="244" t="s">
        <v>442</v>
      </c>
      <c r="E525" s="245" t="s">
        <v>539</v>
      </c>
      <c r="F525" s="246" t="s">
        <v>540</v>
      </c>
      <c r="G525" s="247" t="s">
        <v>239</v>
      </c>
      <c r="H525" s="248">
        <v>4.0000000000000001E-3</v>
      </c>
      <c r="I525" s="249"/>
      <c r="J525" s="250">
        <f>ROUND(I525*H525,2)</f>
        <v>0</v>
      </c>
      <c r="K525" s="246" t="s">
        <v>121</v>
      </c>
      <c r="L525" s="251"/>
      <c r="M525" s="252" t="s">
        <v>19</v>
      </c>
      <c r="N525" s="253" t="s">
        <v>44</v>
      </c>
      <c r="O525" s="67"/>
      <c r="P525" s="185">
        <f>O525*H525</f>
        <v>0</v>
      </c>
      <c r="Q525" s="185">
        <v>1</v>
      </c>
      <c r="R525" s="185">
        <f>Q525*H525</f>
        <v>4.0000000000000001E-3</v>
      </c>
      <c r="S525" s="185">
        <v>0</v>
      </c>
      <c r="T525" s="186">
        <f>S525*H525</f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187" t="s">
        <v>446</v>
      </c>
      <c r="AT525" s="187" t="s">
        <v>442</v>
      </c>
      <c r="AU525" s="187" t="s">
        <v>123</v>
      </c>
      <c r="AY525" s="20" t="s">
        <v>114</v>
      </c>
      <c r="BE525" s="188">
        <f>IF(N525="základní",J525,0)</f>
        <v>0</v>
      </c>
      <c r="BF525" s="188">
        <f>IF(N525="snížená",J525,0)</f>
        <v>0</v>
      </c>
      <c r="BG525" s="188">
        <f>IF(N525="zákl. přenesená",J525,0)</f>
        <v>0</v>
      </c>
      <c r="BH525" s="188">
        <f>IF(N525="sníž. přenesená",J525,0)</f>
        <v>0</v>
      </c>
      <c r="BI525" s="188">
        <f>IF(N525="nulová",J525,0)</f>
        <v>0</v>
      </c>
      <c r="BJ525" s="20" t="s">
        <v>123</v>
      </c>
      <c r="BK525" s="188">
        <f>ROUND(I525*H525,2)</f>
        <v>0</v>
      </c>
      <c r="BL525" s="20" t="s">
        <v>236</v>
      </c>
      <c r="BM525" s="187" t="s">
        <v>541</v>
      </c>
    </row>
    <row r="526" spans="1:65" s="13" customFormat="1" ht="11.25">
      <c r="B526" s="194"/>
      <c r="C526" s="195"/>
      <c r="D526" s="196" t="s">
        <v>127</v>
      </c>
      <c r="E526" s="197" t="s">
        <v>19</v>
      </c>
      <c r="F526" s="198" t="s">
        <v>369</v>
      </c>
      <c r="G526" s="195"/>
      <c r="H526" s="197" t="s">
        <v>19</v>
      </c>
      <c r="I526" s="199"/>
      <c r="J526" s="195"/>
      <c r="K526" s="195"/>
      <c r="L526" s="200"/>
      <c r="M526" s="201"/>
      <c r="N526" s="202"/>
      <c r="O526" s="202"/>
      <c r="P526" s="202"/>
      <c r="Q526" s="202"/>
      <c r="R526" s="202"/>
      <c r="S526" s="202"/>
      <c r="T526" s="203"/>
      <c r="AT526" s="204" t="s">
        <v>127</v>
      </c>
      <c r="AU526" s="204" t="s">
        <v>123</v>
      </c>
      <c r="AV526" s="13" t="s">
        <v>80</v>
      </c>
      <c r="AW526" s="13" t="s">
        <v>34</v>
      </c>
      <c r="AX526" s="13" t="s">
        <v>72</v>
      </c>
      <c r="AY526" s="204" t="s">
        <v>114</v>
      </c>
    </row>
    <row r="527" spans="1:65" s="13" customFormat="1" ht="11.25">
      <c r="B527" s="194"/>
      <c r="C527" s="195"/>
      <c r="D527" s="196" t="s">
        <v>127</v>
      </c>
      <c r="E527" s="197" t="s">
        <v>19</v>
      </c>
      <c r="F527" s="198" t="s">
        <v>376</v>
      </c>
      <c r="G527" s="195"/>
      <c r="H527" s="197" t="s">
        <v>19</v>
      </c>
      <c r="I527" s="199"/>
      <c r="J527" s="195"/>
      <c r="K527" s="195"/>
      <c r="L527" s="200"/>
      <c r="M527" s="201"/>
      <c r="N527" s="202"/>
      <c r="O527" s="202"/>
      <c r="P527" s="202"/>
      <c r="Q527" s="202"/>
      <c r="R527" s="202"/>
      <c r="S527" s="202"/>
      <c r="T527" s="203"/>
      <c r="AT527" s="204" t="s">
        <v>127</v>
      </c>
      <c r="AU527" s="204" t="s">
        <v>123</v>
      </c>
      <c r="AV527" s="13" t="s">
        <v>80</v>
      </c>
      <c r="AW527" s="13" t="s">
        <v>34</v>
      </c>
      <c r="AX527" s="13" t="s">
        <v>72</v>
      </c>
      <c r="AY527" s="204" t="s">
        <v>114</v>
      </c>
    </row>
    <row r="528" spans="1:65" s="13" customFormat="1" ht="11.25">
      <c r="B528" s="194"/>
      <c r="C528" s="195"/>
      <c r="D528" s="196" t="s">
        <v>127</v>
      </c>
      <c r="E528" s="197" t="s">
        <v>19</v>
      </c>
      <c r="F528" s="198" t="s">
        <v>377</v>
      </c>
      <c r="G528" s="195"/>
      <c r="H528" s="197" t="s">
        <v>19</v>
      </c>
      <c r="I528" s="199"/>
      <c r="J528" s="195"/>
      <c r="K528" s="195"/>
      <c r="L528" s="200"/>
      <c r="M528" s="201"/>
      <c r="N528" s="202"/>
      <c r="O528" s="202"/>
      <c r="P528" s="202"/>
      <c r="Q528" s="202"/>
      <c r="R528" s="202"/>
      <c r="S528" s="202"/>
      <c r="T528" s="203"/>
      <c r="AT528" s="204" t="s">
        <v>127</v>
      </c>
      <c r="AU528" s="204" t="s">
        <v>123</v>
      </c>
      <c r="AV528" s="13" t="s">
        <v>80</v>
      </c>
      <c r="AW528" s="13" t="s">
        <v>34</v>
      </c>
      <c r="AX528" s="13" t="s">
        <v>72</v>
      </c>
      <c r="AY528" s="204" t="s">
        <v>114</v>
      </c>
    </row>
    <row r="529" spans="1:65" s="14" customFormat="1" ht="11.25">
      <c r="B529" s="205"/>
      <c r="C529" s="206"/>
      <c r="D529" s="196" t="s">
        <v>127</v>
      </c>
      <c r="E529" s="207" t="s">
        <v>19</v>
      </c>
      <c r="F529" s="208" t="s">
        <v>542</v>
      </c>
      <c r="G529" s="206"/>
      <c r="H529" s="209">
        <v>1E-3</v>
      </c>
      <c r="I529" s="210"/>
      <c r="J529" s="206"/>
      <c r="K529" s="206"/>
      <c r="L529" s="211"/>
      <c r="M529" s="212"/>
      <c r="N529" s="213"/>
      <c r="O529" s="213"/>
      <c r="P529" s="213"/>
      <c r="Q529" s="213"/>
      <c r="R529" s="213"/>
      <c r="S529" s="213"/>
      <c r="T529" s="214"/>
      <c r="AT529" s="215" t="s">
        <v>127</v>
      </c>
      <c r="AU529" s="215" t="s">
        <v>123</v>
      </c>
      <c r="AV529" s="14" t="s">
        <v>123</v>
      </c>
      <c r="AW529" s="14" t="s">
        <v>34</v>
      </c>
      <c r="AX529" s="14" t="s">
        <v>72</v>
      </c>
      <c r="AY529" s="215" t="s">
        <v>114</v>
      </c>
    </row>
    <row r="530" spans="1:65" s="16" customFormat="1" ht="11.25">
      <c r="B530" s="233"/>
      <c r="C530" s="234"/>
      <c r="D530" s="196" t="s">
        <v>127</v>
      </c>
      <c r="E530" s="235" t="s">
        <v>19</v>
      </c>
      <c r="F530" s="236" t="s">
        <v>375</v>
      </c>
      <c r="G530" s="234"/>
      <c r="H530" s="237">
        <v>1E-3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AT530" s="243" t="s">
        <v>127</v>
      </c>
      <c r="AU530" s="243" t="s">
        <v>123</v>
      </c>
      <c r="AV530" s="16" t="s">
        <v>139</v>
      </c>
      <c r="AW530" s="16" t="s">
        <v>34</v>
      </c>
      <c r="AX530" s="16" t="s">
        <v>72</v>
      </c>
      <c r="AY530" s="243" t="s">
        <v>114</v>
      </c>
    </row>
    <row r="531" spans="1:65" s="13" customFormat="1" ht="11.25">
      <c r="B531" s="194"/>
      <c r="C531" s="195"/>
      <c r="D531" s="196" t="s">
        <v>127</v>
      </c>
      <c r="E531" s="197" t="s">
        <v>19</v>
      </c>
      <c r="F531" s="198" t="s">
        <v>378</v>
      </c>
      <c r="G531" s="195"/>
      <c r="H531" s="197" t="s">
        <v>19</v>
      </c>
      <c r="I531" s="199"/>
      <c r="J531" s="195"/>
      <c r="K531" s="195"/>
      <c r="L531" s="200"/>
      <c r="M531" s="201"/>
      <c r="N531" s="202"/>
      <c r="O531" s="202"/>
      <c r="P531" s="202"/>
      <c r="Q531" s="202"/>
      <c r="R531" s="202"/>
      <c r="S531" s="202"/>
      <c r="T531" s="203"/>
      <c r="AT531" s="204" t="s">
        <v>127</v>
      </c>
      <c r="AU531" s="204" t="s">
        <v>123</v>
      </c>
      <c r="AV531" s="13" t="s">
        <v>80</v>
      </c>
      <c r="AW531" s="13" t="s">
        <v>34</v>
      </c>
      <c r="AX531" s="13" t="s">
        <v>72</v>
      </c>
      <c r="AY531" s="204" t="s">
        <v>114</v>
      </c>
    </row>
    <row r="532" spans="1:65" s="13" customFormat="1" ht="11.25">
      <c r="B532" s="194"/>
      <c r="C532" s="195"/>
      <c r="D532" s="196" t="s">
        <v>127</v>
      </c>
      <c r="E532" s="197" t="s">
        <v>19</v>
      </c>
      <c r="F532" s="198" t="s">
        <v>377</v>
      </c>
      <c r="G532" s="195"/>
      <c r="H532" s="197" t="s">
        <v>19</v>
      </c>
      <c r="I532" s="199"/>
      <c r="J532" s="195"/>
      <c r="K532" s="195"/>
      <c r="L532" s="200"/>
      <c r="M532" s="201"/>
      <c r="N532" s="202"/>
      <c r="O532" s="202"/>
      <c r="P532" s="202"/>
      <c r="Q532" s="202"/>
      <c r="R532" s="202"/>
      <c r="S532" s="202"/>
      <c r="T532" s="203"/>
      <c r="AT532" s="204" t="s">
        <v>127</v>
      </c>
      <c r="AU532" s="204" t="s">
        <v>123</v>
      </c>
      <c r="AV532" s="13" t="s">
        <v>80</v>
      </c>
      <c r="AW532" s="13" t="s">
        <v>34</v>
      </c>
      <c r="AX532" s="13" t="s">
        <v>72</v>
      </c>
      <c r="AY532" s="204" t="s">
        <v>114</v>
      </c>
    </row>
    <row r="533" spans="1:65" s="14" customFormat="1" ht="11.25">
      <c r="B533" s="205"/>
      <c r="C533" s="206"/>
      <c r="D533" s="196" t="s">
        <v>127</v>
      </c>
      <c r="E533" s="207" t="s">
        <v>19</v>
      </c>
      <c r="F533" s="208" t="s">
        <v>543</v>
      </c>
      <c r="G533" s="206"/>
      <c r="H533" s="209">
        <v>3.0000000000000001E-3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127</v>
      </c>
      <c r="AU533" s="215" t="s">
        <v>123</v>
      </c>
      <c r="AV533" s="14" t="s">
        <v>123</v>
      </c>
      <c r="AW533" s="14" t="s">
        <v>34</v>
      </c>
      <c r="AX533" s="14" t="s">
        <v>72</v>
      </c>
      <c r="AY533" s="215" t="s">
        <v>114</v>
      </c>
    </row>
    <row r="534" spans="1:65" s="16" customFormat="1" ht="11.25">
      <c r="B534" s="233"/>
      <c r="C534" s="234"/>
      <c r="D534" s="196" t="s">
        <v>127</v>
      </c>
      <c r="E534" s="235" t="s">
        <v>19</v>
      </c>
      <c r="F534" s="236" t="s">
        <v>375</v>
      </c>
      <c r="G534" s="234"/>
      <c r="H534" s="237">
        <v>3.0000000000000001E-3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AT534" s="243" t="s">
        <v>127</v>
      </c>
      <c r="AU534" s="243" t="s">
        <v>123</v>
      </c>
      <c r="AV534" s="16" t="s">
        <v>139</v>
      </c>
      <c r="AW534" s="16" t="s">
        <v>34</v>
      </c>
      <c r="AX534" s="16" t="s">
        <v>72</v>
      </c>
      <c r="AY534" s="243" t="s">
        <v>114</v>
      </c>
    </row>
    <row r="535" spans="1:65" s="15" customFormat="1" ht="11.25">
      <c r="B535" s="216"/>
      <c r="C535" s="217"/>
      <c r="D535" s="196" t="s">
        <v>127</v>
      </c>
      <c r="E535" s="218" t="s">
        <v>19</v>
      </c>
      <c r="F535" s="219" t="s">
        <v>133</v>
      </c>
      <c r="G535" s="217"/>
      <c r="H535" s="220">
        <v>4.0000000000000001E-3</v>
      </c>
      <c r="I535" s="221"/>
      <c r="J535" s="217"/>
      <c r="K535" s="217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127</v>
      </c>
      <c r="AU535" s="226" t="s">
        <v>123</v>
      </c>
      <c r="AV535" s="15" t="s">
        <v>122</v>
      </c>
      <c r="AW535" s="15" t="s">
        <v>34</v>
      </c>
      <c r="AX535" s="15" t="s">
        <v>80</v>
      </c>
      <c r="AY535" s="226" t="s">
        <v>114</v>
      </c>
    </row>
    <row r="536" spans="1:65" s="14" customFormat="1" ht="11.25">
      <c r="B536" s="205"/>
      <c r="C536" s="206"/>
      <c r="D536" s="196" t="s">
        <v>127</v>
      </c>
      <c r="E536" s="206"/>
      <c r="F536" s="208" t="s">
        <v>544</v>
      </c>
      <c r="G536" s="206"/>
      <c r="H536" s="209">
        <v>4.0000000000000001E-3</v>
      </c>
      <c r="I536" s="210"/>
      <c r="J536" s="206"/>
      <c r="K536" s="206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127</v>
      </c>
      <c r="AU536" s="215" t="s">
        <v>123</v>
      </c>
      <c r="AV536" s="14" t="s">
        <v>123</v>
      </c>
      <c r="AW536" s="14" t="s">
        <v>4</v>
      </c>
      <c r="AX536" s="14" t="s">
        <v>80</v>
      </c>
      <c r="AY536" s="215" t="s">
        <v>114</v>
      </c>
    </row>
    <row r="537" spans="1:65" s="2" customFormat="1" ht="16.5" customHeight="1">
      <c r="A537" s="37"/>
      <c r="B537" s="38"/>
      <c r="C537" s="244" t="s">
        <v>545</v>
      </c>
      <c r="D537" s="244" t="s">
        <v>442</v>
      </c>
      <c r="E537" s="245" t="s">
        <v>546</v>
      </c>
      <c r="F537" s="246" t="s">
        <v>547</v>
      </c>
      <c r="G537" s="247" t="s">
        <v>239</v>
      </c>
      <c r="H537" s="248">
        <v>1.2070000000000001</v>
      </c>
      <c r="I537" s="249"/>
      <c r="J537" s="250">
        <f>ROUND(I537*H537,2)</f>
        <v>0</v>
      </c>
      <c r="K537" s="246" t="s">
        <v>121</v>
      </c>
      <c r="L537" s="251"/>
      <c r="M537" s="252" t="s">
        <v>19</v>
      </c>
      <c r="N537" s="253" t="s">
        <v>44</v>
      </c>
      <c r="O537" s="67"/>
      <c r="P537" s="185">
        <f>O537*H537</f>
        <v>0</v>
      </c>
      <c r="Q537" s="185">
        <v>1</v>
      </c>
      <c r="R537" s="185">
        <f>Q537*H537</f>
        <v>1.2070000000000001</v>
      </c>
      <c r="S537" s="185">
        <v>0</v>
      </c>
      <c r="T537" s="186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187" t="s">
        <v>446</v>
      </c>
      <c r="AT537" s="187" t="s">
        <v>442</v>
      </c>
      <c r="AU537" s="187" t="s">
        <v>123</v>
      </c>
      <c r="AY537" s="20" t="s">
        <v>114</v>
      </c>
      <c r="BE537" s="188">
        <f>IF(N537="základní",J537,0)</f>
        <v>0</v>
      </c>
      <c r="BF537" s="188">
        <f>IF(N537="snížená",J537,0)</f>
        <v>0</v>
      </c>
      <c r="BG537" s="188">
        <f>IF(N537="zákl. přenesená",J537,0)</f>
        <v>0</v>
      </c>
      <c r="BH537" s="188">
        <f>IF(N537="sníž. přenesená",J537,0)</f>
        <v>0</v>
      </c>
      <c r="BI537" s="188">
        <f>IF(N537="nulová",J537,0)</f>
        <v>0</v>
      </c>
      <c r="BJ537" s="20" t="s">
        <v>123</v>
      </c>
      <c r="BK537" s="188">
        <f>ROUND(I537*H537,2)</f>
        <v>0</v>
      </c>
      <c r="BL537" s="20" t="s">
        <v>236</v>
      </c>
      <c r="BM537" s="187" t="s">
        <v>548</v>
      </c>
    </row>
    <row r="538" spans="1:65" s="13" customFormat="1" ht="11.25">
      <c r="B538" s="194"/>
      <c r="C538" s="195"/>
      <c r="D538" s="196" t="s">
        <v>127</v>
      </c>
      <c r="E538" s="197" t="s">
        <v>19</v>
      </c>
      <c r="F538" s="198" t="s">
        <v>369</v>
      </c>
      <c r="G538" s="195"/>
      <c r="H538" s="197" t="s">
        <v>19</v>
      </c>
      <c r="I538" s="199"/>
      <c r="J538" s="195"/>
      <c r="K538" s="195"/>
      <c r="L538" s="200"/>
      <c r="M538" s="201"/>
      <c r="N538" s="202"/>
      <c r="O538" s="202"/>
      <c r="P538" s="202"/>
      <c r="Q538" s="202"/>
      <c r="R538" s="202"/>
      <c r="S538" s="202"/>
      <c r="T538" s="203"/>
      <c r="AT538" s="204" t="s">
        <v>127</v>
      </c>
      <c r="AU538" s="204" t="s">
        <v>123</v>
      </c>
      <c r="AV538" s="13" t="s">
        <v>80</v>
      </c>
      <c r="AW538" s="13" t="s">
        <v>34</v>
      </c>
      <c r="AX538" s="13" t="s">
        <v>72</v>
      </c>
      <c r="AY538" s="204" t="s">
        <v>114</v>
      </c>
    </row>
    <row r="539" spans="1:65" s="13" customFormat="1" ht="11.25">
      <c r="B539" s="194"/>
      <c r="C539" s="195"/>
      <c r="D539" s="196" t="s">
        <v>127</v>
      </c>
      <c r="E539" s="197" t="s">
        <v>19</v>
      </c>
      <c r="F539" s="198" t="s">
        <v>549</v>
      </c>
      <c r="G539" s="195"/>
      <c r="H539" s="197" t="s">
        <v>19</v>
      </c>
      <c r="I539" s="199"/>
      <c r="J539" s="195"/>
      <c r="K539" s="195"/>
      <c r="L539" s="200"/>
      <c r="M539" s="201"/>
      <c r="N539" s="202"/>
      <c r="O539" s="202"/>
      <c r="P539" s="202"/>
      <c r="Q539" s="202"/>
      <c r="R539" s="202"/>
      <c r="S539" s="202"/>
      <c r="T539" s="203"/>
      <c r="AT539" s="204" t="s">
        <v>127</v>
      </c>
      <c r="AU539" s="204" t="s">
        <v>123</v>
      </c>
      <c r="AV539" s="13" t="s">
        <v>80</v>
      </c>
      <c r="AW539" s="13" t="s">
        <v>34</v>
      </c>
      <c r="AX539" s="13" t="s">
        <v>72</v>
      </c>
      <c r="AY539" s="204" t="s">
        <v>114</v>
      </c>
    </row>
    <row r="540" spans="1:65" s="13" customFormat="1" ht="11.25">
      <c r="B540" s="194"/>
      <c r="C540" s="195"/>
      <c r="D540" s="196" t="s">
        <v>127</v>
      </c>
      <c r="E540" s="197" t="s">
        <v>19</v>
      </c>
      <c r="F540" s="198" t="s">
        <v>370</v>
      </c>
      <c r="G540" s="195"/>
      <c r="H540" s="197" t="s">
        <v>19</v>
      </c>
      <c r="I540" s="199"/>
      <c r="J540" s="195"/>
      <c r="K540" s="195"/>
      <c r="L540" s="200"/>
      <c r="M540" s="201"/>
      <c r="N540" s="202"/>
      <c r="O540" s="202"/>
      <c r="P540" s="202"/>
      <c r="Q540" s="202"/>
      <c r="R540" s="202"/>
      <c r="S540" s="202"/>
      <c r="T540" s="203"/>
      <c r="AT540" s="204" t="s">
        <v>127</v>
      </c>
      <c r="AU540" s="204" t="s">
        <v>123</v>
      </c>
      <c r="AV540" s="13" t="s">
        <v>80</v>
      </c>
      <c r="AW540" s="13" t="s">
        <v>34</v>
      </c>
      <c r="AX540" s="13" t="s">
        <v>72</v>
      </c>
      <c r="AY540" s="204" t="s">
        <v>114</v>
      </c>
    </row>
    <row r="541" spans="1:65" s="14" customFormat="1" ht="11.25">
      <c r="B541" s="205"/>
      <c r="C541" s="206"/>
      <c r="D541" s="196" t="s">
        <v>127</v>
      </c>
      <c r="E541" s="207" t="s">
        <v>19</v>
      </c>
      <c r="F541" s="208" t="s">
        <v>550</v>
      </c>
      <c r="G541" s="206"/>
      <c r="H541" s="209">
        <v>0.13700000000000001</v>
      </c>
      <c r="I541" s="210"/>
      <c r="J541" s="206"/>
      <c r="K541" s="206"/>
      <c r="L541" s="211"/>
      <c r="M541" s="212"/>
      <c r="N541" s="213"/>
      <c r="O541" s="213"/>
      <c r="P541" s="213"/>
      <c r="Q541" s="213"/>
      <c r="R541" s="213"/>
      <c r="S541" s="213"/>
      <c r="T541" s="214"/>
      <c r="AT541" s="215" t="s">
        <v>127</v>
      </c>
      <c r="AU541" s="215" t="s">
        <v>123</v>
      </c>
      <c r="AV541" s="14" t="s">
        <v>123</v>
      </c>
      <c r="AW541" s="14" t="s">
        <v>34</v>
      </c>
      <c r="AX541" s="14" t="s">
        <v>72</v>
      </c>
      <c r="AY541" s="215" t="s">
        <v>114</v>
      </c>
    </row>
    <row r="542" spans="1:65" s="13" customFormat="1" ht="11.25">
      <c r="B542" s="194"/>
      <c r="C542" s="195"/>
      <c r="D542" s="196" t="s">
        <v>127</v>
      </c>
      <c r="E542" s="197" t="s">
        <v>19</v>
      </c>
      <c r="F542" s="198" t="s">
        <v>479</v>
      </c>
      <c r="G542" s="195"/>
      <c r="H542" s="197" t="s">
        <v>19</v>
      </c>
      <c r="I542" s="199"/>
      <c r="J542" s="195"/>
      <c r="K542" s="195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127</v>
      </c>
      <c r="AU542" s="204" t="s">
        <v>123</v>
      </c>
      <c r="AV542" s="13" t="s">
        <v>80</v>
      </c>
      <c r="AW542" s="13" t="s">
        <v>34</v>
      </c>
      <c r="AX542" s="13" t="s">
        <v>72</v>
      </c>
      <c r="AY542" s="204" t="s">
        <v>114</v>
      </c>
    </row>
    <row r="543" spans="1:65" s="14" customFormat="1" ht="11.25">
      <c r="B543" s="205"/>
      <c r="C543" s="206"/>
      <c r="D543" s="196" t="s">
        <v>127</v>
      </c>
      <c r="E543" s="207" t="s">
        <v>19</v>
      </c>
      <c r="F543" s="208" t="s">
        <v>550</v>
      </c>
      <c r="G543" s="206"/>
      <c r="H543" s="209">
        <v>0.13700000000000001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127</v>
      </c>
      <c r="AU543" s="215" t="s">
        <v>123</v>
      </c>
      <c r="AV543" s="14" t="s">
        <v>123</v>
      </c>
      <c r="AW543" s="14" t="s">
        <v>34</v>
      </c>
      <c r="AX543" s="14" t="s">
        <v>72</v>
      </c>
      <c r="AY543" s="215" t="s">
        <v>114</v>
      </c>
    </row>
    <row r="544" spans="1:65" s="13" customFormat="1" ht="11.25">
      <c r="B544" s="194"/>
      <c r="C544" s="195"/>
      <c r="D544" s="196" t="s">
        <v>127</v>
      </c>
      <c r="E544" s="197" t="s">
        <v>19</v>
      </c>
      <c r="F544" s="198" t="s">
        <v>481</v>
      </c>
      <c r="G544" s="195"/>
      <c r="H544" s="197" t="s">
        <v>19</v>
      </c>
      <c r="I544" s="199"/>
      <c r="J544" s="195"/>
      <c r="K544" s="195"/>
      <c r="L544" s="200"/>
      <c r="M544" s="201"/>
      <c r="N544" s="202"/>
      <c r="O544" s="202"/>
      <c r="P544" s="202"/>
      <c r="Q544" s="202"/>
      <c r="R544" s="202"/>
      <c r="S544" s="202"/>
      <c r="T544" s="203"/>
      <c r="AT544" s="204" t="s">
        <v>127</v>
      </c>
      <c r="AU544" s="204" t="s">
        <v>123</v>
      </c>
      <c r="AV544" s="13" t="s">
        <v>80</v>
      </c>
      <c r="AW544" s="13" t="s">
        <v>34</v>
      </c>
      <c r="AX544" s="13" t="s">
        <v>72</v>
      </c>
      <c r="AY544" s="204" t="s">
        <v>114</v>
      </c>
    </row>
    <row r="545" spans="1:65" s="14" customFormat="1" ht="11.25">
      <c r="B545" s="205"/>
      <c r="C545" s="206"/>
      <c r="D545" s="196" t="s">
        <v>127</v>
      </c>
      <c r="E545" s="207" t="s">
        <v>19</v>
      </c>
      <c r="F545" s="208" t="s">
        <v>550</v>
      </c>
      <c r="G545" s="206"/>
      <c r="H545" s="209">
        <v>0.13700000000000001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127</v>
      </c>
      <c r="AU545" s="215" t="s">
        <v>123</v>
      </c>
      <c r="AV545" s="14" t="s">
        <v>123</v>
      </c>
      <c r="AW545" s="14" t="s">
        <v>34</v>
      </c>
      <c r="AX545" s="14" t="s">
        <v>72</v>
      </c>
      <c r="AY545" s="215" t="s">
        <v>114</v>
      </c>
    </row>
    <row r="546" spans="1:65" s="13" customFormat="1" ht="11.25">
      <c r="B546" s="194"/>
      <c r="C546" s="195"/>
      <c r="D546" s="196" t="s">
        <v>127</v>
      </c>
      <c r="E546" s="197" t="s">
        <v>19</v>
      </c>
      <c r="F546" s="198" t="s">
        <v>482</v>
      </c>
      <c r="G546" s="195"/>
      <c r="H546" s="197" t="s">
        <v>19</v>
      </c>
      <c r="I546" s="199"/>
      <c r="J546" s="195"/>
      <c r="K546" s="195"/>
      <c r="L546" s="200"/>
      <c r="M546" s="201"/>
      <c r="N546" s="202"/>
      <c r="O546" s="202"/>
      <c r="P546" s="202"/>
      <c r="Q546" s="202"/>
      <c r="R546" s="202"/>
      <c r="S546" s="202"/>
      <c r="T546" s="203"/>
      <c r="AT546" s="204" t="s">
        <v>127</v>
      </c>
      <c r="AU546" s="204" t="s">
        <v>123</v>
      </c>
      <c r="AV546" s="13" t="s">
        <v>80</v>
      </c>
      <c r="AW546" s="13" t="s">
        <v>34</v>
      </c>
      <c r="AX546" s="13" t="s">
        <v>72</v>
      </c>
      <c r="AY546" s="204" t="s">
        <v>114</v>
      </c>
    </row>
    <row r="547" spans="1:65" s="14" customFormat="1" ht="11.25">
      <c r="B547" s="205"/>
      <c r="C547" s="206"/>
      <c r="D547" s="196" t="s">
        <v>127</v>
      </c>
      <c r="E547" s="207" t="s">
        <v>19</v>
      </c>
      <c r="F547" s="208" t="s">
        <v>550</v>
      </c>
      <c r="G547" s="206"/>
      <c r="H547" s="209">
        <v>0.13700000000000001</v>
      </c>
      <c r="I547" s="210"/>
      <c r="J547" s="206"/>
      <c r="K547" s="206"/>
      <c r="L547" s="211"/>
      <c r="M547" s="212"/>
      <c r="N547" s="213"/>
      <c r="O547" s="213"/>
      <c r="P547" s="213"/>
      <c r="Q547" s="213"/>
      <c r="R547" s="213"/>
      <c r="S547" s="213"/>
      <c r="T547" s="214"/>
      <c r="AT547" s="215" t="s">
        <v>127</v>
      </c>
      <c r="AU547" s="215" t="s">
        <v>123</v>
      </c>
      <c r="AV547" s="14" t="s">
        <v>123</v>
      </c>
      <c r="AW547" s="14" t="s">
        <v>34</v>
      </c>
      <c r="AX547" s="14" t="s">
        <v>72</v>
      </c>
      <c r="AY547" s="215" t="s">
        <v>114</v>
      </c>
    </row>
    <row r="548" spans="1:65" s="13" customFormat="1" ht="11.25">
      <c r="B548" s="194"/>
      <c r="C548" s="195"/>
      <c r="D548" s="196" t="s">
        <v>127</v>
      </c>
      <c r="E548" s="197" t="s">
        <v>19</v>
      </c>
      <c r="F548" s="198" t="s">
        <v>484</v>
      </c>
      <c r="G548" s="195"/>
      <c r="H548" s="197" t="s">
        <v>19</v>
      </c>
      <c r="I548" s="199"/>
      <c r="J548" s="195"/>
      <c r="K548" s="195"/>
      <c r="L548" s="200"/>
      <c r="M548" s="201"/>
      <c r="N548" s="202"/>
      <c r="O548" s="202"/>
      <c r="P548" s="202"/>
      <c r="Q548" s="202"/>
      <c r="R548" s="202"/>
      <c r="S548" s="202"/>
      <c r="T548" s="203"/>
      <c r="AT548" s="204" t="s">
        <v>127</v>
      </c>
      <c r="AU548" s="204" t="s">
        <v>123</v>
      </c>
      <c r="AV548" s="13" t="s">
        <v>80</v>
      </c>
      <c r="AW548" s="13" t="s">
        <v>34</v>
      </c>
      <c r="AX548" s="13" t="s">
        <v>72</v>
      </c>
      <c r="AY548" s="204" t="s">
        <v>114</v>
      </c>
    </row>
    <row r="549" spans="1:65" s="14" customFormat="1" ht="11.25">
      <c r="B549" s="205"/>
      <c r="C549" s="206"/>
      <c r="D549" s="196" t="s">
        <v>127</v>
      </c>
      <c r="E549" s="207" t="s">
        <v>19</v>
      </c>
      <c r="F549" s="208" t="s">
        <v>550</v>
      </c>
      <c r="G549" s="206"/>
      <c r="H549" s="209">
        <v>0.13700000000000001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127</v>
      </c>
      <c r="AU549" s="215" t="s">
        <v>123</v>
      </c>
      <c r="AV549" s="14" t="s">
        <v>123</v>
      </c>
      <c r="AW549" s="14" t="s">
        <v>34</v>
      </c>
      <c r="AX549" s="14" t="s">
        <v>72</v>
      </c>
      <c r="AY549" s="215" t="s">
        <v>114</v>
      </c>
    </row>
    <row r="550" spans="1:65" s="13" customFormat="1" ht="11.25">
      <c r="B550" s="194"/>
      <c r="C550" s="195"/>
      <c r="D550" s="196" t="s">
        <v>127</v>
      </c>
      <c r="E550" s="197" t="s">
        <v>19</v>
      </c>
      <c r="F550" s="198" t="s">
        <v>485</v>
      </c>
      <c r="G550" s="195"/>
      <c r="H550" s="197" t="s">
        <v>19</v>
      </c>
      <c r="I550" s="199"/>
      <c r="J550" s="195"/>
      <c r="K550" s="195"/>
      <c r="L550" s="200"/>
      <c r="M550" s="201"/>
      <c r="N550" s="202"/>
      <c r="O550" s="202"/>
      <c r="P550" s="202"/>
      <c r="Q550" s="202"/>
      <c r="R550" s="202"/>
      <c r="S550" s="202"/>
      <c r="T550" s="203"/>
      <c r="AT550" s="204" t="s">
        <v>127</v>
      </c>
      <c r="AU550" s="204" t="s">
        <v>123</v>
      </c>
      <c r="AV550" s="13" t="s">
        <v>80</v>
      </c>
      <c r="AW550" s="13" t="s">
        <v>34</v>
      </c>
      <c r="AX550" s="13" t="s">
        <v>72</v>
      </c>
      <c r="AY550" s="204" t="s">
        <v>114</v>
      </c>
    </row>
    <row r="551" spans="1:65" s="14" customFormat="1" ht="11.25">
      <c r="B551" s="205"/>
      <c r="C551" s="206"/>
      <c r="D551" s="196" t="s">
        <v>127</v>
      </c>
      <c r="E551" s="207" t="s">
        <v>19</v>
      </c>
      <c r="F551" s="208" t="s">
        <v>551</v>
      </c>
      <c r="G551" s="206"/>
      <c r="H551" s="209">
        <v>0.41199999999999998</v>
      </c>
      <c r="I551" s="210"/>
      <c r="J551" s="206"/>
      <c r="K551" s="206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127</v>
      </c>
      <c r="AU551" s="215" t="s">
        <v>123</v>
      </c>
      <c r="AV551" s="14" t="s">
        <v>123</v>
      </c>
      <c r="AW551" s="14" t="s">
        <v>34</v>
      </c>
      <c r="AX551" s="14" t="s">
        <v>72</v>
      </c>
      <c r="AY551" s="215" t="s">
        <v>114</v>
      </c>
    </row>
    <row r="552" spans="1:65" s="15" customFormat="1" ht="11.25">
      <c r="B552" s="216"/>
      <c r="C552" s="217"/>
      <c r="D552" s="196" t="s">
        <v>127</v>
      </c>
      <c r="E552" s="218" t="s">
        <v>19</v>
      </c>
      <c r="F552" s="219" t="s">
        <v>133</v>
      </c>
      <c r="G552" s="217"/>
      <c r="H552" s="220">
        <v>1.097</v>
      </c>
      <c r="I552" s="221"/>
      <c r="J552" s="217"/>
      <c r="K552" s="217"/>
      <c r="L552" s="222"/>
      <c r="M552" s="223"/>
      <c r="N552" s="224"/>
      <c r="O552" s="224"/>
      <c r="P552" s="224"/>
      <c r="Q552" s="224"/>
      <c r="R552" s="224"/>
      <c r="S552" s="224"/>
      <c r="T552" s="225"/>
      <c r="AT552" s="226" t="s">
        <v>127</v>
      </c>
      <c r="AU552" s="226" t="s">
        <v>123</v>
      </c>
      <c r="AV552" s="15" t="s">
        <v>122</v>
      </c>
      <c r="AW552" s="15" t="s">
        <v>34</v>
      </c>
      <c r="AX552" s="15" t="s">
        <v>80</v>
      </c>
      <c r="AY552" s="226" t="s">
        <v>114</v>
      </c>
    </row>
    <row r="553" spans="1:65" s="14" customFormat="1" ht="11.25">
      <c r="B553" s="205"/>
      <c r="C553" s="206"/>
      <c r="D553" s="196" t="s">
        <v>127</v>
      </c>
      <c r="E553" s="206"/>
      <c r="F553" s="208" t="s">
        <v>552</v>
      </c>
      <c r="G553" s="206"/>
      <c r="H553" s="209">
        <v>1.2070000000000001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127</v>
      </c>
      <c r="AU553" s="215" t="s">
        <v>123</v>
      </c>
      <c r="AV553" s="14" t="s">
        <v>123</v>
      </c>
      <c r="AW553" s="14" t="s">
        <v>4</v>
      </c>
      <c r="AX553" s="14" t="s">
        <v>80</v>
      </c>
      <c r="AY553" s="215" t="s">
        <v>114</v>
      </c>
    </row>
    <row r="554" spans="1:65" s="2" customFormat="1" ht="16.5" customHeight="1">
      <c r="A554" s="37"/>
      <c r="B554" s="38"/>
      <c r="C554" s="176" t="s">
        <v>553</v>
      </c>
      <c r="D554" s="176" t="s">
        <v>117</v>
      </c>
      <c r="E554" s="177" t="s">
        <v>554</v>
      </c>
      <c r="F554" s="178" t="s">
        <v>555</v>
      </c>
      <c r="G554" s="179" t="s">
        <v>157</v>
      </c>
      <c r="H554" s="180">
        <v>445.92</v>
      </c>
      <c r="I554" s="181"/>
      <c r="J554" s="182">
        <f>ROUND(I554*H554,2)</f>
        <v>0</v>
      </c>
      <c r="K554" s="178" t="s">
        <v>121</v>
      </c>
      <c r="L554" s="42"/>
      <c r="M554" s="183" t="s">
        <v>19</v>
      </c>
      <c r="N554" s="184" t="s">
        <v>44</v>
      </c>
      <c r="O554" s="67"/>
      <c r="P554" s="185">
        <f>O554*H554</f>
        <v>0</v>
      </c>
      <c r="Q554" s="185">
        <v>1.7000000000000001E-4</v>
      </c>
      <c r="R554" s="185">
        <f>Q554*H554</f>
        <v>7.580640000000001E-2</v>
      </c>
      <c r="S554" s="185">
        <v>0</v>
      </c>
      <c r="T554" s="186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87" t="s">
        <v>236</v>
      </c>
      <c r="AT554" s="187" t="s">
        <v>117</v>
      </c>
      <c r="AU554" s="187" t="s">
        <v>123</v>
      </c>
      <c r="AY554" s="20" t="s">
        <v>114</v>
      </c>
      <c r="BE554" s="188">
        <f>IF(N554="základní",J554,0)</f>
        <v>0</v>
      </c>
      <c r="BF554" s="188">
        <f>IF(N554="snížená",J554,0)</f>
        <v>0</v>
      </c>
      <c r="BG554" s="188">
        <f>IF(N554="zákl. přenesená",J554,0)</f>
        <v>0</v>
      </c>
      <c r="BH554" s="188">
        <f>IF(N554="sníž. přenesená",J554,0)</f>
        <v>0</v>
      </c>
      <c r="BI554" s="188">
        <f>IF(N554="nulová",J554,0)</f>
        <v>0</v>
      </c>
      <c r="BJ554" s="20" t="s">
        <v>123</v>
      </c>
      <c r="BK554" s="188">
        <f>ROUND(I554*H554,2)</f>
        <v>0</v>
      </c>
      <c r="BL554" s="20" t="s">
        <v>236</v>
      </c>
      <c r="BM554" s="187" t="s">
        <v>556</v>
      </c>
    </row>
    <row r="555" spans="1:65" s="2" customFormat="1" ht="11.25">
      <c r="A555" s="37"/>
      <c r="B555" s="38"/>
      <c r="C555" s="39"/>
      <c r="D555" s="189" t="s">
        <v>125</v>
      </c>
      <c r="E555" s="39"/>
      <c r="F555" s="190" t="s">
        <v>557</v>
      </c>
      <c r="G555" s="39"/>
      <c r="H555" s="39"/>
      <c r="I555" s="191"/>
      <c r="J555" s="39"/>
      <c r="K555" s="39"/>
      <c r="L555" s="42"/>
      <c r="M555" s="192"/>
      <c r="N555" s="193"/>
      <c r="O555" s="67"/>
      <c r="P555" s="67"/>
      <c r="Q555" s="67"/>
      <c r="R555" s="67"/>
      <c r="S555" s="67"/>
      <c r="T555" s="68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20" t="s">
        <v>125</v>
      </c>
      <c r="AU555" s="20" t="s">
        <v>123</v>
      </c>
    </row>
    <row r="556" spans="1:65" s="13" customFormat="1" ht="11.25">
      <c r="B556" s="194"/>
      <c r="C556" s="195"/>
      <c r="D556" s="196" t="s">
        <v>127</v>
      </c>
      <c r="E556" s="197" t="s">
        <v>19</v>
      </c>
      <c r="F556" s="198" t="s">
        <v>369</v>
      </c>
      <c r="G556" s="195"/>
      <c r="H556" s="197" t="s">
        <v>19</v>
      </c>
      <c r="I556" s="199"/>
      <c r="J556" s="195"/>
      <c r="K556" s="195"/>
      <c r="L556" s="200"/>
      <c r="M556" s="201"/>
      <c r="N556" s="202"/>
      <c r="O556" s="202"/>
      <c r="P556" s="202"/>
      <c r="Q556" s="202"/>
      <c r="R556" s="202"/>
      <c r="S556" s="202"/>
      <c r="T556" s="203"/>
      <c r="AT556" s="204" t="s">
        <v>127</v>
      </c>
      <c r="AU556" s="204" t="s">
        <v>123</v>
      </c>
      <c r="AV556" s="13" t="s">
        <v>80</v>
      </c>
      <c r="AW556" s="13" t="s">
        <v>34</v>
      </c>
      <c r="AX556" s="13" t="s">
        <v>72</v>
      </c>
      <c r="AY556" s="204" t="s">
        <v>114</v>
      </c>
    </row>
    <row r="557" spans="1:65" s="13" customFormat="1" ht="11.25">
      <c r="B557" s="194"/>
      <c r="C557" s="195"/>
      <c r="D557" s="196" t="s">
        <v>127</v>
      </c>
      <c r="E557" s="197" t="s">
        <v>19</v>
      </c>
      <c r="F557" s="198" t="s">
        <v>370</v>
      </c>
      <c r="G557" s="195"/>
      <c r="H557" s="197" t="s">
        <v>19</v>
      </c>
      <c r="I557" s="199"/>
      <c r="J557" s="195"/>
      <c r="K557" s="195"/>
      <c r="L557" s="200"/>
      <c r="M557" s="201"/>
      <c r="N557" s="202"/>
      <c r="O557" s="202"/>
      <c r="P557" s="202"/>
      <c r="Q557" s="202"/>
      <c r="R557" s="202"/>
      <c r="S557" s="202"/>
      <c r="T557" s="203"/>
      <c r="AT557" s="204" t="s">
        <v>127</v>
      </c>
      <c r="AU557" s="204" t="s">
        <v>123</v>
      </c>
      <c r="AV557" s="13" t="s">
        <v>80</v>
      </c>
      <c r="AW557" s="13" t="s">
        <v>34</v>
      </c>
      <c r="AX557" s="13" t="s">
        <v>72</v>
      </c>
      <c r="AY557" s="204" t="s">
        <v>114</v>
      </c>
    </row>
    <row r="558" spans="1:65" s="14" customFormat="1" ht="11.25">
      <c r="B558" s="205"/>
      <c r="C558" s="206"/>
      <c r="D558" s="196" t="s">
        <v>127</v>
      </c>
      <c r="E558" s="207" t="s">
        <v>19</v>
      </c>
      <c r="F558" s="208" t="s">
        <v>558</v>
      </c>
      <c r="G558" s="206"/>
      <c r="H558" s="209">
        <v>53.92</v>
      </c>
      <c r="I558" s="210"/>
      <c r="J558" s="206"/>
      <c r="K558" s="206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127</v>
      </c>
      <c r="AU558" s="215" t="s">
        <v>123</v>
      </c>
      <c r="AV558" s="14" t="s">
        <v>123</v>
      </c>
      <c r="AW558" s="14" t="s">
        <v>34</v>
      </c>
      <c r="AX558" s="14" t="s">
        <v>72</v>
      </c>
      <c r="AY558" s="215" t="s">
        <v>114</v>
      </c>
    </row>
    <row r="559" spans="1:65" s="13" customFormat="1" ht="11.25">
      <c r="B559" s="194"/>
      <c r="C559" s="195"/>
      <c r="D559" s="196" t="s">
        <v>127</v>
      </c>
      <c r="E559" s="197" t="s">
        <v>19</v>
      </c>
      <c r="F559" s="198" t="s">
        <v>479</v>
      </c>
      <c r="G559" s="195"/>
      <c r="H559" s="197" t="s">
        <v>19</v>
      </c>
      <c r="I559" s="199"/>
      <c r="J559" s="195"/>
      <c r="K559" s="195"/>
      <c r="L559" s="200"/>
      <c r="M559" s="201"/>
      <c r="N559" s="202"/>
      <c r="O559" s="202"/>
      <c r="P559" s="202"/>
      <c r="Q559" s="202"/>
      <c r="R559" s="202"/>
      <c r="S559" s="202"/>
      <c r="T559" s="203"/>
      <c r="AT559" s="204" t="s">
        <v>127</v>
      </c>
      <c r="AU559" s="204" t="s">
        <v>123</v>
      </c>
      <c r="AV559" s="13" t="s">
        <v>80</v>
      </c>
      <c r="AW559" s="13" t="s">
        <v>34</v>
      </c>
      <c r="AX559" s="13" t="s">
        <v>72</v>
      </c>
      <c r="AY559" s="204" t="s">
        <v>114</v>
      </c>
    </row>
    <row r="560" spans="1:65" s="14" customFormat="1" ht="11.25">
      <c r="B560" s="205"/>
      <c r="C560" s="206"/>
      <c r="D560" s="196" t="s">
        <v>127</v>
      </c>
      <c r="E560" s="207" t="s">
        <v>19</v>
      </c>
      <c r="F560" s="208" t="s">
        <v>559</v>
      </c>
      <c r="G560" s="206"/>
      <c r="H560" s="209">
        <v>55.36</v>
      </c>
      <c r="I560" s="210"/>
      <c r="J560" s="206"/>
      <c r="K560" s="206"/>
      <c r="L560" s="211"/>
      <c r="M560" s="212"/>
      <c r="N560" s="213"/>
      <c r="O560" s="213"/>
      <c r="P560" s="213"/>
      <c r="Q560" s="213"/>
      <c r="R560" s="213"/>
      <c r="S560" s="213"/>
      <c r="T560" s="214"/>
      <c r="AT560" s="215" t="s">
        <v>127</v>
      </c>
      <c r="AU560" s="215" t="s">
        <v>123</v>
      </c>
      <c r="AV560" s="14" t="s">
        <v>123</v>
      </c>
      <c r="AW560" s="14" t="s">
        <v>34</v>
      </c>
      <c r="AX560" s="14" t="s">
        <v>72</v>
      </c>
      <c r="AY560" s="215" t="s">
        <v>114</v>
      </c>
    </row>
    <row r="561" spans="1:65" s="13" customFormat="1" ht="11.25">
      <c r="B561" s="194"/>
      <c r="C561" s="195"/>
      <c r="D561" s="196" t="s">
        <v>127</v>
      </c>
      <c r="E561" s="197" t="s">
        <v>19</v>
      </c>
      <c r="F561" s="198" t="s">
        <v>481</v>
      </c>
      <c r="G561" s="195"/>
      <c r="H561" s="197" t="s">
        <v>19</v>
      </c>
      <c r="I561" s="199"/>
      <c r="J561" s="195"/>
      <c r="K561" s="195"/>
      <c r="L561" s="200"/>
      <c r="M561" s="201"/>
      <c r="N561" s="202"/>
      <c r="O561" s="202"/>
      <c r="P561" s="202"/>
      <c r="Q561" s="202"/>
      <c r="R561" s="202"/>
      <c r="S561" s="202"/>
      <c r="T561" s="203"/>
      <c r="AT561" s="204" t="s">
        <v>127</v>
      </c>
      <c r="AU561" s="204" t="s">
        <v>123</v>
      </c>
      <c r="AV561" s="13" t="s">
        <v>80</v>
      </c>
      <c r="AW561" s="13" t="s">
        <v>34</v>
      </c>
      <c r="AX561" s="13" t="s">
        <v>72</v>
      </c>
      <c r="AY561" s="204" t="s">
        <v>114</v>
      </c>
    </row>
    <row r="562" spans="1:65" s="14" customFormat="1" ht="11.25">
      <c r="B562" s="205"/>
      <c r="C562" s="206"/>
      <c r="D562" s="196" t="s">
        <v>127</v>
      </c>
      <c r="E562" s="207" t="s">
        <v>19</v>
      </c>
      <c r="F562" s="208" t="s">
        <v>560</v>
      </c>
      <c r="G562" s="206"/>
      <c r="H562" s="209">
        <v>54.56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127</v>
      </c>
      <c r="AU562" s="215" t="s">
        <v>123</v>
      </c>
      <c r="AV562" s="14" t="s">
        <v>123</v>
      </c>
      <c r="AW562" s="14" t="s">
        <v>34</v>
      </c>
      <c r="AX562" s="14" t="s">
        <v>72</v>
      </c>
      <c r="AY562" s="215" t="s">
        <v>114</v>
      </c>
    </row>
    <row r="563" spans="1:65" s="13" customFormat="1" ht="11.25">
      <c r="B563" s="194"/>
      <c r="C563" s="195"/>
      <c r="D563" s="196" t="s">
        <v>127</v>
      </c>
      <c r="E563" s="197" t="s">
        <v>19</v>
      </c>
      <c r="F563" s="198" t="s">
        <v>482</v>
      </c>
      <c r="G563" s="195"/>
      <c r="H563" s="197" t="s">
        <v>19</v>
      </c>
      <c r="I563" s="199"/>
      <c r="J563" s="195"/>
      <c r="K563" s="195"/>
      <c r="L563" s="200"/>
      <c r="M563" s="201"/>
      <c r="N563" s="202"/>
      <c r="O563" s="202"/>
      <c r="P563" s="202"/>
      <c r="Q563" s="202"/>
      <c r="R563" s="202"/>
      <c r="S563" s="202"/>
      <c r="T563" s="203"/>
      <c r="AT563" s="204" t="s">
        <v>127</v>
      </c>
      <c r="AU563" s="204" t="s">
        <v>123</v>
      </c>
      <c r="AV563" s="13" t="s">
        <v>80</v>
      </c>
      <c r="AW563" s="13" t="s">
        <v>34</v>
      </c>
      <c r="AX563" s="13" t="s">
        <v>72</v>
      </c>
      <c r="AY563" s="204" t="s">
        <v>114</v>
      </c>
    </row>
    <row r="564" spans="1:65" s="14" customFormat="1" ht="11.25">
      <c r="B564" s="205"/>
      <c r="C564" s="206"/>
      <c r="D564" s="196" t="s">
        <v>127</v>
      </c>
      <c r="E564" s="207" t="s">
        <v>19</v>
      </c>
      <c r="F564" s="208" t="s">
        <v>561</v>
      </c>
      <c r="G564" s="206"/>
      <c r="H564" s="209">
        <v>55.6</v>
      </c>
      <c r="I564" s="210"/>
      <c r="J564" s="206"/>
      <c r="K564" s="206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127</v>
      </c>
      <c r="AU564" s="215" t="s">
        <v>123</v>
      </c>
      <c r="AV564" s="14" t="s">
        <v>123</v>
      </c>
      <c r="AW564" s="14" t="s">
        <v>34</v>
      </c>
      <c r="AX564" s="14" t="s">
        <v>72</v>
      </c>
      <c r="AY564" s="215" t="s">
        <v>114</v>
      </c>
    </row>
    <row r="565" spans="1:65" s="13" customFormat="1" ht="11.25">
      <c r="B565" s="194"/>
      <c r="C565" s="195"/>
      <c r="D565" s="196" t="s">
        <v>127</v>
      </c>
      <c r="E565" s="197" t="s">
        <v>19</v>
      </c>
      <c r="F565" s="198" t="s">
        <v>484</v>
      </c>
      <c r="G565" s="195"/>
      <c r="H565" s="197" t="s">
        <v>19</v>
      </c>
      <c r="I565" s="199"/>
      <c r="J565" s="195"/>
      <c r="K565" s="195"/>
      <c r="L565" s="200"/>
      <c r="M565" s="201"/>
      <c r="N565" s="202"/>
      <c r="O565" s="202"/>
      <c r="P565" s="202"/>
      <c r="Q565" s="202"/>
      <c r="R565" s="202"/>
      <c r="S565" s="202"/>
      <c r="T565" s="203"/>
      <c r="AT565" s="204" t="s">
        <v>127</v>
      </c>
      <c r="AU565" s="204" t="s">
        <v>123</v>
      </c>
      <c r="AV565" s="13" t="s">
        <v>80</v>
      </c>
      <c r="AW565" s="13" t="s">
        <v>34</v>
      </c>
      <c r="AX565" s="13" t="s">
        <v>72</v>
      </c>
      <c r="AY565" s="204" t="s">
        <v>114</v>
      </c>
    </row>
    <row r="566" spans="1:65" s="14" customFormat="1" ht="11.25">
      <c r="B566" s="205"/>
      <c r="C566" s="206"/>
      <c r="D566" s="196" t="s">
        <v>127</v>
      </c>
      <c r="E566" s="207" t="s">
        <v>19</v>
      </c>
      <c r="F566" s="208" t="s">
        <v>561</v>
      </c>
      <c r="G566" s="206"/>
      <c r="H566" s="209">
        <v>55.6</v>
      </c>
      <c r="I566" s="210"/>
      <c r="J566" s="206"/>
      <c r="K566" s="206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127</v>
      </c>
      <c r="AU566" s="215" t="s">
        <v>123</v>
      </c>
      <c r="AV566" s="14" t="s">
        <v>123</v>
      </c>
      <c r="AW566" s="14" t="s">
        <v>34</v>
      </c>
      <c r="AX566" s="14" t="s">
        <v>72</v>
      </c>
      <c r="AY566" s="215" t="s">
        <v>114</v>
      </c>
    </row>
    <row r="567" spans="1:65" s="13" customFormat="1" ht="11.25">
      <c r="B567" s="194"/>
      <c r="C567" s="195"/>
      <c r="D567" s="196" t="s">
        <v>127</v>
      </c>
      <c r="E567" s="197" t="s">
        <v>19</v>
      </c>
      <c r="F567" s="198" t="s">
        <v>485</v>
      </c>
      <c r="G567" s="195"/>
      <c r="H567" s="197" t="s">
        <v>19</v>
      </c>
      <c r="I567" s="199"/>
      <c r="J567" s="195"/>
      <c r="K567" s="195"/>
      <c r="L567" s="200"/>
      <c r="M567" s="201"/>
      <c r="N567" s="202"/>
      <c r="O567" s="202"/>
      <c r="P567" s="202"/>
      <c r="Q567" s="202"/>
      <c r="R567" s="202"/>
      <c r="S567" s="202"/>
      <c r="T567" s="203"/>
      <c r="AT567" s="204" t="s">
        <v>127</v>
      </c>
      <c r="AU567" s="204" t="s">
        <v>123</v>
      </c>
      <c r="AV567" s="13" t="s">
        <v>80</v>
      </c>
      <c r="AW567" s="13" t="s">
        <v>34</v>
      </c>
      <c r="AX567" s="13" t="s">
        <v>72</v>
      </c>
      <c r="AY567" s="204" t="s">
        <v>114</v>
      </c>
    </row>
    <row r="568" spans="1:65" s="14" customFormat="1" ht="11.25">
      <c r="B568" s="205"/>
      <c r="C568" s="206"/>
      <c r="D568" s="196" t="s">
        <v>127</v>
      </c>
      <c r="E568" s="207" t="s">
        <v>19</v>
      </c>
      <c r="F568" s="208" t="s">
        <v>486</v>
      </c>
      <c r="G568" s="206"/>
      <c r="H568" s="209">
        <v>170.88</v>
      </c>
      <c r="I568" s="210"/>
      <c r="J568" s="206"/>
      <c r="K568" s="206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127</v>
      </c>
      <c r="AU568" s="215" t="s">
        <v>123</v>
      </c>
      <c r="AV568" s="14" t="s">
        <v>123</v>
      </c>
      <c r="AW568" s="14" t="s">
        <v>34</v>
      </c>
      <c r="AX568" s="14" t="s">
        <v>72</v>
      </c>
      <c r="AY568" s="215" t="s">
        <v>114</v>
      </c>
    </row>
    <row r="569" spans="1:65" s="15" customFormat="1" ht="11.25">
      <c r="B569" s="216"/>
      <c r="C569" s="217"/>
      <c r="D569" s="196" t="s">
        <v>127</v>
      </c>
      <c r="E569" s="218" t="s">
        <v>19</v>
      </c>
      <c r="F569" s="219" t="s">
        <v>133</v>
      </c>
      <c r="G569" s="217"/>
      <c r="H569" s="220">
        <v>445.92</v>
      </c>
      <c r="I569" s="221"/>
      <c r="J569" s="217"/>
      <c r="K569" s="217"/>
      <c r="L569" s="222"/>
      <c r="M569" s="223"/>
      <c r="N569" s="224"/>
      <c r="O569" s="224"/>
      <c r="P569" s="224"/>
      <c r="Q569" s="224"/>
      <c r="R569" s="224"/>
      <c r="S569" s="224"/>
      <c r="T569" s="225"/>
      <c r="AT569" s="226" t="s">
        <v>127</v>
      </c>
      <c r="AU569" s="226" t="s">
        <v>123</v>
      </c>
      <c r="AV569" s="15" t="s">
        <v>122</v>
      </c>
      <c r="AW569" s="15" t="s">
        <v>34</v>
      </c>
      <c r="AX569" s="15" t="s">
        <v>80</v>
      </c>
      <c r="AY569" s="226" t="s">
        <v>114</v>
      </c>
    </row>
    <row r="570" spans="1:65" s="2" customFormat="1" ht="16.5" customHeight="1">
      <c r="A570" s="37"/>
      <c r="B570" s="38"/>
      <c r="C570" s="244" t="s">
        <v>562</v>
      </c>
      <c r="D570" s="244" t="s">
        <v>442</v>
      </c>
      <c r="E570" s="245" t="s">
        <v>563</v>
      </c>
      <c r="F570" s="246" t="s">
        <v>564</v>
      </c>
      <c r="G570" s="247" t="s">
        <v>239</v>
      </c>
      <c r="H570" s="248">
        <v>2.7469999999999999</v>
      </c>
      <c r="I570" s="249"/>
      <c r="J570" s="250">
        <f>ROUND(I570*H570,2)</f>
        <v>0</v>
      </c>
      <c r="K570" s="246" t="s">
        <v>121</v>
      </c>
      <c r="L570" s="251"/>
      <c r="M570" s="252" t="s">
        <v>19</v>
      </c>
      <c r="N570" s="253" t="s">
        <v>44</v>
      </c>
      <c r="O570" s="67"/>
      <c r="P570" s="185">
        <f>O570*H570</f>
        <v>0</v>
      </c>
      <c r="Q570" s="185">
        <v>1</v>
      </c>
      <c r="R570" s="185">
        <f>Q570*H570</f>
        <v>2.7469999999999999</v>
      </c>
      <c r="S570" s="185">
        <v>0</v>
      </c>
      <c r="T570" s="186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187" t="s">
        <v>446</v>
      </c>
      <c r="AT570" s="187" t="s">
        <v>442</v>
      </c>
      <c r="AU570" s="187" t="s">
        <v>123</v>
      </c>
      <c r="AY570" s="20" t="s">
        <v>114</v>
      </c>
      <c r="BE570" s="188">
        <f>IF(N570="základní",J570,0)</f>
        <v>0</v>
      </c>
      <c r="BF570" s="188">
        <f>IF(N570="snížená",J570,0)</f>
        <v>0</v>
      </c>
      <c r="BG570" s="188">
        <f>IF(N570="zákl. přenesená",J570,0)</f>
        <v>0</v>
      </c>
      <c r="BH570" s="188">
        <f>IF(N570="sníž. přenesená",J570,0)</f>
        <v>0</v>
      </c>
      <c r="BI570" s="188">
        <f>IF(N570="nulová",J570,0)</f>
        <v>0</v>
      </c>
      <c r="BJ570" s="20" t="s">
        <v>123</v>
      </c>
      <c r="BK570" s="188">
        <f>ROUND(I570*H570,2)</f>
        <v>0</v>
      </c>
      <c r="BL570" s="20" t="s">
        <v>236</v>
      </c>
      <c r="BM570" s="187" t="s">
        <v>565</v>
      </c>
    </row>
    <row r="571" spans="1:65" s="13" customFormat="1" ht="11.25">
      <c r="B571" s="194"/>
      <c r="C571" s="195"/>
      <c r="D571" s="196" t="s">
        <v>127</v>
      </c>
      <c r="E571" s="197" t="s">
        <v>19</v>
      </c>
      <c r="F571" s="198" t="s">
        <v>369</v>
      </c>
      <c r="G571" s="195"/>
      <c r="H571" s="197" t="s">
        <v>19</v>
      </c>
      <c r="I571" s="199"/>
      <c r="J571" s="195"/>
      <c r="K571" s="195"/>
      <c r="L571" s="200"/>
      <c r="M571" s="201"/>
      <c r="N571" s="202"/>
      <c r="O571" s="202"/>
      <c r="P571" s="202"/>
      <c r="Q571" s="202"/>
      <c r="R571" s="202"/>
      <c r="S571" s="202"/>
      <c r="T571" s="203"/>
      <c r="AT571" s="204" t="s">
        <v>127</v>
      </c>
      <c r="AU571" s="204" t="s">
        <v>123</v>
      </c>
      <c r="AV571" s="13" t="s">
        <v>80</v>
      </c>
      <c r="AW571" s="13" t="s">
        <v>34</v>
      </c>
      <c r="AX571" s="13" t="s">
        <v>72</v>
      </c>
      <c r="AY571" s="204" t="s">
        <v>114</v>
      </c>
    </row>
    <row r="572" spans="1:65" s="13" customFormat="1" ht="11.25">
      <c r="B572" s="194"/>
      <c r="C572" s="195"/>
      <c r="D572" s="196" t="s">
        <v>127</v>
      </c>
      <c r="E572" s="197" t="s">
        <v>19</v>
      </c>
      <c r="F572" s="198" t="s">
        <v>370</v>
      </c>
      <c r="G572" s="195"/>
      <c r="H572" s="197" t="s">
        <v>19</v>
      </c>
      <c r="I572" s="199"/>
      <c r="J572" s="195"/>
      <c r="K572" s="195"/>
      <c r="L572" s="200"/>
      <c r="M572" s="201"/>
      <c r="N572" s="202"/>
      <c r="O572" s="202"/>
      <c r="P572" s="202"/>
      <c r="Q572" s="202"/>
      <c r="R572" s="202"/>
      <c r="S572" s="202"/>
      <c r="T572" s="203"/>
      <c r="AT572" s="204" t="s">
        <v>127</v>
      </c>
      <c r="AU572" s="204" t="s">
        <v>123</v>
      </c>
      <c r="AV572" s="13" t="s">
        <v>80</v>
      </c>
      <c r="AW572" s="13" t="s">
        <v>34</v>
      </c>
      <c r="AX572" s="13" t="s">
        <v>72</v>
      </c>
      <c r="AY572" s="204" t="s">
        <v>114</v>
      </c>
    </row>
    <row r="573" spans="1:65" s="14" customFormat="1" ht="11.25">
      <c r="B573" s="205"/>
      <c r="C573" s="206"/>
      <c r="D573" s="196" t="s">
        <v>127</v>
      </c>
      <c r="E573" s="207" t="s">
        <v>19</v>
      </c>
      <c r="F573" s="208" t="s">
        <v>566</v>
      </c>
      <c r="G573" s="206"/>
      <c r="H573" s="209">
        <v>0.30199999999999999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127</v>
      </c>
      <c r="AU573" s="215" t="s">
        <v>123</v>
      </c>
      <c r="AV573" s="14" t="s">
        <v>123</v>
      </c>
      <c r="AW573" s="14" t="s">
        <v>34</v>
      </c>
      <c r="AX573" s="14" t="s">
        <v>72</v>
      </c>
      <c r="AY573" s="215" t="s">
        <v>114</v>
      </c>
    </row>
    <row r="574" spans="1:65" s="13" customFormat="1" ht="11.25">
      <c r="B574" s="194"/>
      <c r="C574" s="195"/>
      <c r="D574" s="196" t="s">
        <v>127</v>
      </c>
      <c r="E574" s="197" t="s">
        <v>19</v>
      </c>
      <c r="F574" s="198" t="s">
        <v>479</v>
      </c>
      <c r="G574" s="195"/>
      <c r="H574" s="197" t="s">
        <v>19</v>
      </c>
      <c r="I574" s="199"/>
      <c r="J574" s="195"/>
      <c r="K574" s="195"/>
      <c r="L574" s="200"/>
      <c r="M574" s="201"/>
      <c r="N574" s="202"/>
      <c r="O574" s="202"/>
      <c r="P574" s="202"/>
      <c r="Q574" s="202"/>
      <c r="R574" s="202"/>
      <c r="S574" s="202"/>
      <c r="T574" s="203"/>
      <c r="AT574" s="204" t="s">
        <v>127</v>
      </c>
      <c r="AU574" s="204" t="s">
        <v>123</v>
      </c>
      <c r="AV574" s="13" t="s">
        <v>80</v>
      </c>
      <c r="AW574" s="13" t="s">
        <v>34</v>
      </c>
      <c r="AX574" s="13" t="s">
        <v>72</v>
      </c>
      <c r="AY574" s="204" t="s">
        <v>114</v>
      </c>
    </row>
    <row r="575" spans="1:65" s="14" customFormat="1" ht="11.25">
      <c r="B575" s="205"/>
      <c r="C575" s="206"/>
      <c r="D575" s="196" t="s">
        <v>127</v>
      </c>
      <c r="E575" s="207" t="s">
        <v>19</v>
      </c>
      <c r="F575" s="208" t="s">
        <v>567</v>
      </c>
      <c r="G575" s="206"/>
      <c r="H575" s="209">
        <v>0.31</v>
      </c>
      <c r="I575" s="210"/>
      <c r="J575" s="206"/>
      <c r="K575" s="206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127</v>
      </c>
      <c r="AU575" s="215" t="s">
        <v>123</v>
      </c>
      <c r="AV575" s="14" t="s">
        <v>123</v>
      </c>
      <c r="AW575" s="14" t="s">
        <v>34</v>
      </c>
      <c r="AX575" s="14" t="s">
        <v>72</v>
      </c>
      <c r="AY575" s="215" t="s">
        <v>114</v>
      </c>
    </row>
    <row r="576" spans="1:65" s="13" customFormat="1" ht="11.25">
      <c r="B576" s="194"/>
      <c r="C576" s="195"/>
      <c r="D576" s="196" t="s">
        <v>127</v>
      </c>
      <c r="E576" s="197" t="s">
        <v>19</v>
      </c>
      <c r="F576" s="198" t="s">
        <v>481</v>
      </c>
      <c r="G576" s="195"/>
      <c r="H576" s="197" t="s">
        <v>19</v>
      </c>
      <c r="I576" s="199"/>
      <c r="J576" s="195"/>
      <c r="K576" s="195"/>
      <c r="L576" s="200"/>
      <c r="M576" s="201"/>
      <c r="N576" s="202"/>
      <c r="O576" s="202"/>
      <c r="P576" s="202"/>
      <c r="Q576" s="202"/>
      <c r="R576" s="202"/>
      <c r="S576" s="202"/>
      <c r="T576" s="203"/>
      <c r="AT576" s="204" t="s">
        <v>127</v>
      </c>
      <c r="AU576" s="204" t="s">
        <v>123</v>
      </c>
      <c r="AV576" s="13" t="s">
        <v>80</v>
      </c>
      <c r="AW576" s="13" t="s">
        <v>34</v>
      </c>
      <c r="AX576" s="13" t="s">
        <v>72</v>
      </c>
      <c r="AY576" s="204" t="s">
        <v>114</v>
      </c>
    </row>
    <row r="577" spans="1:65" s="14" customFormat="1" ht="11.25">
      <c r="B577" s="205"/>
      <c r="C577" s="206"/>
      <c r="D577" s="196" t="s">
        <v>127</v>
      </c>
      <c r="E577" s="207" t="s">
        <v>19</v>
      </c>
      <c r="F577" s="208" t="s">
        <v>568</v>
      </c>
      <c r="G577" s="206"/>
      <c r="H577" s="209">
        <v>0.30599999999999999</v>
      </c>
      <c r="I577" s="210"/>
      <c r="J577" s="206"/>
      <c r="K577" s="206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127</v>
      </c>
      <c r="AU577" s="215" t="s">
        <v>123</v>
      </c>
      <c r="AV577" s="14" t="s">
        <v>123</v>
      </c>
      <c r="AW577" s="14" t="s">
        <v>34</v>
      </c>
      <c r="AX577" s="14" t="s">
        <v>72</v>
      </c>
      <c r="AY577" s="215" t="s">
        <v>114</v>
      </c>
    </row>
    <row r="578" spans="1:65" s="13" customFormat="1" ht="11.25">
      <c r="B578" s="194"/>
      <c r="C578" s="195"/>
      <c r="D578" s="196" t="s">
        <v>127</v>
      </c>
      <c r="E578" s="197" t="s">
        <v>19</v>
      </c>
      <c r="F578" s="198" t="s">
        <v>482</v>
      </c>
      <c r="G578" s="195"/>
      <c r="H578" s="197" t="s">
        <v>19</v>
      </c>
      <c r="I578" s="199"/>
      <c r="J578" s="195"/>
      <c r="K578" s="195"/>
      <c r="L578" s="200"/>
      <c r="M578" s="201"/>
      <c r="N578" s="202"/>
      <c r="O578" s="202"/>
      <c r="P578" s="202"/>
      <c r="Q578" s="202"/>
      <c r="R578" s="202"/>
      <c r="S578" s="202"/>
      <c r="T578" s="203"/>
      <c r="AT578" s="204" t="s">
        <v>127</v>
      </c>
      <c r="AU578" s="204" t="s">
        <v>123</v>
      </c>
      <c r="AV578" s="13" t="s">
        <v>80</v>
      </c>
      <c r="AW578" s="13" t="s">
        <v>34</v>
      </c>
      <c r="AX578" s="13" t="s">
        <v>72</v>
      </c>
      <c r="AY578" s="204" t="s">
        <v>114</v>
      </c>
    </row>
    <row r="579" spans="1:65" s="14" customFormat="1" ht="11.25">
      <c r="B579" s="205"/>
      <c r="C579" s="206"/>
      <c r="D579" s="196" t="s">
        <v>127</v>
      </c>
      <c r="E579" s="207" t="s">
        <v>19</v>
      </c>
      <c r="F579" s="208" t="s">
        <v>569</v>
      </c>
      <c r="G579" s="206"/>
      <c r="H579" s="209">
        <v>0.311</v>
      </c>
      <c r="I579" s="210"/>
      <c r="J579" s="206"/>
      <c r="K579" s="206"/>
      <c r="L579" s="211"/>
      <c r="M579" s="212"/>
      <c r="N579" s="213"/>
      <c r="O579" s="213"/>
      <c r="P579" s="213"/>
      <c r="Q579" s="213"/>
      <c r="R579" s="213"/>
      <c r="S579" s="213"/>
      <c r="T579" s="214"/>
      <c r="AT579" s="215" t="s">
        <v>127</v>
      </c>
      <c r="AU579" s="215" t="s">
        <v>123</v>
      </c>
      <c r="AV579" s="14" t="s">
        <v>123</v>
      </c>
      <c r="AW579" s="14" t="s">
        <v>34</v>
      </c>
      <c r="AX579" s="14" t="s">
        <v>72</v>
      </c>
      <c r="AY579" s="215" t="s">
        <v>114</v>
      </c>
    </row>
    <row r="580" spans="1:65" s="13" customFormat="1" ht="11.25">
      <c r="B580" s="194"/>
      <c r="C580" s="195"/>
      <c r="D580" s="196" t="s">
        <v>127</v>
      </c>
      <c r="E580" s="197" t="s">
        <v>19</v>
      </c>
      <c r="F580" s="198" t="s">
        <v>484</v>
      </c>
      <c r="G580" s="195"/>
      <c r="H580" s="197" t="s">
        <v>19</v>
      </c>
      <c r="I580" s="199"/>
      <c r="J580" s="195"/>
      <c r="K580" s="195"/>
      <c r="L580" s="200"/>
      <c r="M580" s="201"/>
      <c r="N580" s="202"/>
      <c r="O580" s="202"/>
      <c r="P580" s="202"/>
      <c r="Q580" s="202"/>
      <c r="R580" s="202"/>
      <c r="S580" s="202"/>
      <c r="T580" s="203"/>
      <c r="AT580" s="204" t="s">
        <v>127</v>
      </c>
      <c r="AU580" s="204" t="s">
        <v>123</v>
      </c>
      <c r="AV580" s="13" t="s">
        <v>80</v>
      </c>
      <c r="AW580" s="13" t="s">
        <v>34</v>
      </c>
      <c r="AX580" s="13" t="s">
        <v>72</v>
      </c>
      <c r="AY580" s="204" t="s">
        <v>114</v>
      </c>
    </row>
    <row r="581" spans="1:65" s="14" customFormat="1" ht="11.25">
      <c r="B581" s="205"/>
      <c r="C581" s="206"/>
      <c r="D581" s="196" t="s">
        <v>127</v>
      </c>
      <c r="E581" s="207" t="s">
        <v>19</v>
      </c>
      <c r="F581" s="208" t="s">
        <v>569</v>
      </c>
      <c r="G581" s="206"/>
      <c r="H581" s="209">
        <v>0.311</v>
      </c>
      <c r="I581" s="210"/>
      <c r="J581" s="206"/>
      <c r="K581" s="206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127</v>
      </c>
      <c r="AU581" s="215" t="s">
        <v>123</v>
      </c>
      <c r="AV581" s="14" t="s">
        <v>123</v>
      </c>
      <c r="AW581" s="14" t="s">
        <v>34</v>
      </c>
      <c r="AX581" s="14" t="s">
        <v>72</v>
      </c>
      <c r="AY581" s="215" t="s">
        <v>114</v>
      </c>
    </row>
    <row r="582" spans="1:65" s="13" customFormat="1" ht="11.25">
      <c r="B582" s="194"/>
      <c r="C582" s="195"/>
      <c r="D582" s="196" t="s">
        <v>127</v>
      </c>
      <c r="E582" s="197" t="s">
        <v>19</v>
      </c>
      <c r="F582" s="198" t="s">
        <v>485</v>
      </c>
      <c r="G582" s="195"/>
      <c r="H582" s="197" t="s">
        <v>19</v>
      </c>
      <c r="I582" s="199"/>
      <c r="J582" s="195"/>
      <c r="K582" s="195"/>
      <c r="L582" s="200"/>
      <c r="M582" s="201"/>
      <c r="N582" s="202"/>
      <c r="O582" s="202"/>
      <c r="P582" s="202"/>
      <c r="Q582" s="202"/>
      <c r="R582" s="202"/>
      <c r="S582" s="202"/>
      <c r="T582" s="203"/>
      <c r="AT582" s="204" t="s">
        <v>127</v>
      </c>
      <c r="AU582" s="204" t="s">
        <v>123</v>
      </c>
      <c r="AV582" s="13" t="s">
        <v>80</v>
      </c>
      <c r="AW582" s="13" t="s">
        <v>34</v>
      </c>
      <c r="AX582" s="13" t="s">
        <v>72</v>
      </c>
      <c r="AY582" s="204" t="s">
        <v>114</v>
      </c>
    </row>
    <row r="583" spans="1:65" s="14" customFormat="1" ht="11.25">
      <c r="B583" s="205"/>
      <c r="C583" s="206"/>
      <c r="D583" s="196" t="s">
        <v>127</v>
      </c>
      <c r="E583" s="207" t="s">
        <v>19</v>
      </c>
      <c r="F583" s="208" t="s">
        <v>570</v>
      </c>
      <c r="G583" s="206"/>
      <c r="H583" s="209">
        <v>0.95699999999999996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127</v>
      </c>
      <c r="AU583" s="215" t="s">
        <v>123</v>
      </c>
      <c r="AV583" s="14" t="s">
        <v>123</v>
      </c>
      <c r="AW583" s="14" t="s">
        <v>34</v>
      </c>
      <c r="AX583" s="14" t="s">
        <v>72</v>
      </c>
      <c r="AY583" s="215" t="s">
        <v>114</v>
      </c>
    </row>
    <row r="584" spans="1:65" s="15" customFormat="1" ht="11.25">
      <c r="B584" s="216"/>
      <c r="C584" s="217"/>
      <c r="D584" s="196" t="s">
        <v>127</v>
      </c>
      <c r="E584" s="218" t="s">
        <v>19</v>
      </c>
      <c r="F584" s="219" t="s">
        <v>133</v>
      </c>
      <c r="G584" s="217"/>
      <c r="H584" s="220">
        <v>2.4969999999999999</v>
      </c>
      <c r="I584" s="221"/>
      <c r="J584" s="217"/>
      <c r="K584" s="217"/>
      <c r="L584" s="222"/>
      <c r="M584" s="223"/>
      <c r="N584" s="224"/>
      <c r="O584" s="224"/>
      <c r="P584" s="224"/>
      <c r="Q584" s="224"/>
      <c r="R584" s="224"/>
      <c r="S584" s="224"/>
      <c r="T584" s="225"/>
      <c r="AT584" s="226" t="s">
        <v>127</v>
      </c>
      <c r="AU584" s="226" t="s">
        <v>123</v>
      </c>
      <c r="AV584" s="15" t="s">
        <v>122</v>
      </c>
      <c r="AW584" s="15" t="s">
        <v>34</v>
      </c>
      <c r="AX584" s="15" t="s">
        <v>80</v>
      </c>
      <c r="AY584" s="226" t="s">
        <v>114</v>
      </c>
    </row>
    <row r="585" spans="1:65" s="14" customFormat="1" ht="11.25">
      <c r="B585" s="205"/>
      <c r="C585" s="206"/>
      <c r="D585" s="196" t="s">
        <v>127</v>
      </c>
      <c r="E585" s="206"/>
      <c r="F585" s="208" t="s">
        <v>571</v>
      </c>
      <c r="G585" s="206"/>
      <c r="H585" s="209">
        <v>2.7469999999999999</v>
      </c>
      <c r="I585" s="210"/>
      <c r="J585" s="206"/>
      <c r="K585" s="206"/>
      <c r="L585" s="211"/>
      <c r="M585" s="212"/>
      <c r="N585" s="213"/>
      <c r="O585" s="213"/>
      <c r="P585" s="213"/>
      <c r="Q585" s="213"/>
      <c r="R585" s="213"/>
      <c r="S585" s="213"/>
      <c r="T585" s="214"/>
      <c r="AT585" s="215" t="s">
        <v>127</v>
      </c>
      <c r="AU585" s="215" t="s">
        <v>123</v>
      </c>
      <c r="AV585" s="14" t="s">
        <v>123</v>
      </c>
      <c r="AW585" s="14" t="s">
        <v>4</v>
      </c>
      <c r="AX585" s="14" t="s">
        <v>80</v>
      </c>
      <c r="AY585" s="215" t="s">
        <v>114</v>
      </c>
    </row>
    <row r="586" spans="1:65" s="2" customFormat="1" ht="33" customHeight="1">
      <c r="A586" s="37"/>
      <c r="B586" s="38"/>
      <c r="C586" s="176" t="s">
        <v>572</v>
      </c>
      <c r="D586" s="176" t="s">
        <v>117</v>
      </c>
      <c r="E586" s="177" t="s">
        <v>573</v>
      </c>
      <c r="F586" s="178" t="s">
        <v>574</v>
      </c>
      <c r="G586" s="179" t="s">
        <v>239</v>
      </c>
      <c r="H586" s="180">
        <v>15.356999999999999</v>
      </c>
      <c r="I586" s="181"/>
      <c r="J586" s="182">
        <f>ROUND(I586*H586,2)</f>
        <v>0</v>
      </c>
      <c r="K586" s="178" t="s">
        <v>121</v>
      </c>
      <c r="L586" s="42"/>
      <c r="M586" s="183" t="s">
        <v>19</v>
      </c>
      <c r="N586" s="184" t="s">
        <v>44</v>
      </c>
      <c r="O586" s="67"/>
      <c r="P586" s="185">
        <f>O586*H586</f>
        <v>0</v>
      </c>
      <c r="Q586" s="185">
        <v>0</v>
      </c>
      <c r="R586" s="185">
        <f>Q586*H586</f>
        <v>0</v>
      </c>
      <c r="S586" s="185">
        <v>0</v>
      </c>
      <c r="T586" s="186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187" t="s">
        <v>236</v>
      </c>
      <c r="AT586" s="187" t="s">
        <v>117</v>
      </c>
      <c r="AU586" s="187" t="s">
        <v>123</v>
      </c>
      <c r="AY586" s="20" t="s">
        <v>114</v>
      </c>
      <c r="BE586" s="188">
        <f>IF(N586="základní",J586,0)</f>
        <v>0</v>
      </c>
      <c r="BF586" s="188">
        <f>IF(N586="snížená",J586,0)</f>
        <v>0</v>
      </c>
      <c r="BG586" s="188">
        <f>IF(N586="zákl. přenesená",J586,0)</f>
        <v>0</v>
      </c>
      <c r="BH586" s="188">
        <f>IF(N586="sníž. přenesená",J586,0)</f>
        <v>0</v>
      </c>
      <c r="BI586" s="188">
        <f>IF(N586="nulová",J586,0)</f>
        <v>0</v>
      </c>
      <c r="BJ586" s="20" t="s">
        <v>123</v>
      </c>
      <c r="BK586" s="188">
        <f>ROUND(I586*H586,2)</f>
        <v>0</v>
      </c>
      <c r="BL586" s="20" t="s">
        <v>236</v>
      </c>
      <c r="BM586" s="187" t="s">
        <v>575</v>
      </c>
    </row>
    <row r="587" spans="1:65" s="2" customFormat="1" ht="11.25">
      <c r="A587" s="37"/>
      <c r="B587" s="38"/>
      <c r="C587" s="39"/>
      <c r="D587" s="189" t="s">
        <v>125</v>
      </c>
      <c r="E587" s="39"/>
      <c r="F587" s="190" t="s">
        <v>576</v>
      </c>
      <c r="G587" s="39"/>
      <c r="H587" s="39"/>
      <c r="I587" s="191"/>
      <c r="J587" s="39"/>
      <c r="K587" s="39"/>
      <c r="L587" s="42"/>
      <c r="M587" s="192"/>
      <c r="N587" s="193"/>
      <c r="O587" s="67"/>
      <c r="P587" s="67"/>
      <c r="Q587" s="67"/>
      <c r="R587" s="67"/>
      <c r="S587" s="67"/>
      <c r="T587" s="68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T587" s="20" t="s">
        <v>125</v>
      </c>
      <c r="AU587" s="20" t="s">
        <v>123</v>
      </c>
    </row>
    <row r="588" spans="1:65" s="12" customFormat="1" ht="22.9" customHeight="1">
      <c r="B588" s="160"/>
      <c r="C588" s="161"/>
      <c r="D588" s="162" t="s">
        <v>71</v>
      </c>
      <c r="E588" s="174" t="s">
        <v>577</v>
      </c>
      <c r="F588" s="174" t="s">
        <v>578</v>
      </c>
      <c r="G588" s="161"/>
      <c r="H588" s="161"/>
      <c r="I588" s="164"/>
      <c r="J588" s="175">
        <f>BK588</f>
        <v>0</v>
      </c>
      <c r="K588" s="161"/>
      <c r="L588" s="166"/>
      <c r="M588" s="167"/>
      <c r="N588" s="168"/>
      <c r="O588" s="168"/>
      <c r="P588" s="169">
        <f>SUM(P589:P723)</f>
        <v>0</v>
      </c>
      <c r="Q588" s="168"/>
      <c r="R588" s="169">
        <f>SUM(R589:R723)</f>
        <v>22.595632999999999</v>
      </c>
      <c r="S588" s="168"/>
      <c r="T588" s="170">
        <f>SUM(T589:T723)</f>
        <v>0</v>
      </c>
      <c r="AR588" s="171" t="s">
        <v>123</v>
      </c>
      <c r="AT588" s="172" t="s">
        <v>71</v>
      </c>
      <c r="AU588" s="172" t="s">
        <v>80</v>
      </c>
      <c r="AY588" s="171" t="s">
        <v>114</v>
      </c>
      <c r="BK588" s="173">
        <f>SUM(BK589:BK723)</f>
        <v>0</v>
      </c>
    </row>
    <row r="589" spans="1:65" s="2" customFormat="1" ht="16.5" customHeight="1">
      <c r="A589" s="37"/>
      <c r="B589" s="38"/>
      <c r="C589" s="176" t="s">
        <v>579</v>
      </c>
      <c r="D589" s="176" t="s">
        <v>117</v>
      </c>
      <c r="E589" s="177" t="s">
        <v>580</v>
      </c>
      <c r="F589" s="178" t="s">
        <v>581</v>
      </c>
      <c r="G589" s="179" t="s">
        <v>120</v>
      </c>
      <c r="H589" s="180">
        <v>530.49599999999998</v>
      </c>
      <c r="I589" s="181"/>
      <c r="J589" s="182">
        <f>ROUND(I589*H589,2)</f>
        <v>0</v>
      </c>
      <c r="K589" s="178" t="s">
        <v>121</v>
      </c>
      <c r="L589" s="42"/>
      <c r="M589" s="183" t="s">
        <v>19</v>
      </c>
      <c r="N589" s="184" t="s">
        <v>44</v>
      </c>
      <c r="O589" s="67"/>
      <c r="P589" s="185">
        <f>O589*H589</f>
        <v>0</v>
      </c>
      <c r="Q589" s="185">
        <v>0</v>
      </c>
      <c r="R589" s="185">
        <f>Q589*H589</f>
        <v>0</v>
      </c>
      <c r="S589" s="185">
        <v>0</v>
      </c>
      <c r="T589" s="186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187" t="s">
        <v>236</v>
      </c>
      <c r="AT589" s="187" t="s">
        <v>117</v>
      </c>
      <c r="AU589" s="187" t="s">
        <v>123</v>
      </c>
      <c r="AY589" s="20" t="s">
        <v>114</v>
      </c>
      <c r="BE589" s="188">
        <f>IF(N589="základní",J589,0)</f>
        <v>0</v>
      </c>
      <c r="BF589" s="188">
        <f>IF(N589="snížená",J589,0)</f>
        <v>0</v>
      </c>
      <c r="BG589" s="188">
        <f>IF(N589="zákl. přenesená",J589,0)</f>
        <v>0</v>
      </c>
      <c r="BH589" s="188">
        <f>IF(N589="sníž. přenesená",J589,0)</f>
        <v>0</v>
      </c>
      <c r="BI589" s="188">
        <f>IF(N589="nulová",J589,0)</f>
        <v>0</v>
      </c>
      <c r="BJ589" s="20" t="s">
        <v>123</v>
      </c>
      <c r="BK589" s="188">
        <f>ROUND(I589*H589,2)</f>
        <v>0</v>
      </c>
      <c r="BL589" s="20" t="s">
        <v>236</v>
      </c>
      <c r="BM589" s="187" t="s">
        <v>582</v>
      </c>
    </row>
    <row r="590" spans="1:65" s="2" customFormat="1" ht="11.25">
      <c r="A590" s="37"/>
      <c r="B590" s="38"/>
      <c r="C590" s="39"/>
      <c r="D590" s="189" t="s">
        <v>125</v>
      </c>
      <c r="E590" s="39"/>
      <c r="F590" s="190" t="s">
        <v>583</v>
      </c>
      <c r="G590" s="39"/>
      <c r="H590" s="39"/>
      <c r="I590" s="191"/>
      <c r="J590" s="39"/>
      <c r="K590" s="39"/>
      <c r="L590" s="42"/>
      <c r="M590" s="192"/>
      <c r="N590" s="193"/>
      <c r="O590" s="67"/>
      <c r="P590" s="67"/>
      <c r="Q590" s="67"/>
      <c r="R590" s="67"/>
      <c r="S590" s="67"/>
      <c r="T590" s="68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T590" s="20" t="s">
        <v>125</v>
      </c>
      <c r="AU590" s="20" t="s">
        <v>123</v>
      </c>
    </row>
    <row r="591" spans="1:65" s="13" customFormat="1" ht="11.25">
      <c r="B591" s="194"/>
      <c r="C591" s="195"/>
      <c r="D591" s="196" t="s">
        <v>127</v>
      </c>
      <c r="E591" s="197" t="s">
        <v>19</v>
      </c>
      <c r="F591" s="198" t="s">
        <v>217</v>
      </c>
      <c r="G591" s="195"/>
      <c r="H591" s="197" t="s">
        <v>19</v>
      </c>
      <c r="I591" s="199"/>
      <c r="J591" s="195"/>
      <c r="K591" s="195"/>
      <c r="L591" s="200"/>
      <c r="M591" s="201"/>
      <c r="N591" s="202"/>
      <c r="O591" s="202"/>
      <c r="P591" s="202"/>
      <c r="Q591" s="202"/>
      <c r="R591" s="202"/>
      <c r="S591" s="202"/>
      <c r="T591" s="203"/>
      <c r="AT591" s="204" t="s">
        <v>127</v>
      </c>
      <c r="AU591" s="204" t="s">
        <v>123</v>
      </c>
      <c r="AV591" s="13" t="s">
        <v>80</v>
      </c>
      <c r="AW591" s="13" t="s">
        <v>34</v>
      </c>
      <c r="AX591" s="13" t="s">
        <v>72</v>
      </c>
      <c r="AY591" s="204" t="s">
        <v>114</v>
      </c>
    </row>
    <row r="592" spans="1:65" s="13" customFormat="1" ht="11.25">
      <c r="B592" s="194"/>
      <c r="C592" s="195"/>
      <c r="D592" s="196" t="s">
        <v>127</v>
      </c>
      <c r="E592" s="197" t="s">
        <v>19</v>
      </c>
      <c r="F592" s="198" t="s">
        <v>218</v>
      </c>
      <c r="G592" s="195"/>
      <c r="H592" s="197" t="s">
        <v>19</v>
      </c>
      <c r="I592" s="199"/>
      <c r="J592" s="195"/>
      <c r="K592" s="195"/>
      <c r="L592" s="200"/>
      <c r="M592" s="201"/>
      <c r="N592" s="202"/>
      <c r="O592" s="202"/>
      <c r="P592" s="202"/>
      <c r="Q592" s="202"/>
      <c r="R592" s="202"/>
      <c r="S592" s="202"/>
      <c r="T592" s="203"/>
      <c r="AT592" s="204" t="s">
        <v>127</v>
      </c>
      <c r="AU592" s="204" t="s">
        <v>123</v>
      </c>
      <c r="AV592" s="13" t="s">
        <v>80</v>
      </c>
      <c r="AW592" s="13" t="s">
        <v>34</v>
      </c>
      <c r="AX592" s="13" t="s">
        <v>72</v>
      </c>
      <c r="AY592" s="204" t="s">
        <v>114</v>
      </c>
    </row>
    <row r="593" spans="1:65" s="14" customFormat="1" ht="11.25">
      <c r="B593" s="205"/>
      <c r="C593" s="206"/>
      <c r="D593" s="196" t="s">
        <v>127</v>
      </c>
      <c r="E593" s="207" t="s">
        <v>19</v>
      </c>
      <c r="F593" s="208" t="s">
        <v>182</v>
      </c>
      <c r="G593" s="206"/>
      <c r="H593" s="209">
        <v>66.239999999999995</v>
      </c>
      <c r="I593" s="210"/>
      <c r="J593" s="206"/>
      <c r="K593" s="206"/>
      <c r="L593" s="211"/>
      <c r="M593" s="212"/>
      <c r="N593" s="213"/>
      <c r="O593" s="213"/>
      <c r="P593" s="213"/>
      <c r="Q593" s="213"/>
      <c r="R593" s="213"/>
      <c r="S593" s="213"/>
      <c r="T593" s="214"/>
      <c r="AT593" s="215" t="s">
        <v>127</v>
      </c>
      <c r="AU593" s="215" t="s">
        <v>123</v>
      </c>
      <c r="AV593" s="14" t="s">
        <v>123</v>
      </c>
      <c r="AW593" s="14" t="s">
        <v>34</v>
      </c>
      <c r="AX593" s="14" t="s">
        <v>72</v>
      </c>
      <c r="AY593" s="215" t="s">
        <v>114</v>
      </c>
    </row>
    <row r="594" spans="1:65" s="14" customFormat="1" ht="11.25">
      <c r="B594" s="205"/>
      <c r="C594" s="206"/>
      <c r="D594" s="196" t="s">
        <v>127</v>
      </c>
      <c r="E594" s="207" t="s">
        <v>19</v>
      </c>
      <c r="F594" s="208" t="s">
        <v>183</v>
      </c>
      <c r="G594" s="206"/>
      <c r="H594" s="209">
        <v>132.47999999999999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127</v>
      </c>
      <c r="AU594" s="215" t="s">
        <v>123</v>
      </c>
      <c r="AV594" s="14" t="s">
        <v>123</v>
      </c>
      <c r="AW594" s="14" t="s">
        <v>34</v>
      </c>
      <c r="AX594" s="14" t="s">
        <v>72</v>
      </c>
      <c r="AY594" s="215" t="s">
        <v>114</v>
      </c>
    </row>
    <row r="595" spans="1:65" s="14" customFormat="1" ht="11.25">
      <c r="B595" s="205"/>
      <c r="C595" s="206"/>
      <c r="D595" s="196" t="s">
        <v>127</v>
      </c>
      <c r="E595" s="207" t="s">
        <v>19</v>
      </c>
      <c r="F595" s="208" t="s">
        <v>184</v>
      </c>
      <c r="G595" s="206"/>
      <c r="H595" s="209">
        <v>133.05600000000001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127</v>
      </c>
      <c r="AU595" s="215" t="s">
        <v>123</v>
      </c>
      <c r="AV595" s="14" t="s">
        <v>123</v>
      </c>
      <c r="AW595" s="14" t="s">
        <v>34</v>
      </c>
      <c r="AX595" s="14" t="s">
        <v>72</v>
      </c>
      <c r="AY595" s="215" t="s">
        <v>114</v>
      </c>
    </row>
    <row r="596" spans="1:65" s="14" customFormat="1" ht="11.25">
      <c r="B596" s="205"/>
      <c r="C596" s="206"/>
      <c r="D596" s="196" t="s">
        <v>127</v>
      </c>
      <c r="E596" s="207" t="s">
        <v>19</v>
      </c>
      <c r="F596" s="208" t="s">
        <v>584</v>
      </c>
      <c r="G596" s="206"/>
      <c r="H596" s="209">
        <v>198.72</v>
      </c>
      <c r="I596" s="210"/>
      <c r="J596" s="206"/>
      <c r="K596" s="206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127</v>
      </c>
      <c r="AU596" s="215" t="s">
        <v>123</v>
      </c>
      <c r="AV596" s="14" t="s">
        <v>123</v>
      </c>
      <c r="AW596" s="14" t="s">
        <v>34</v>
      </c>
      <c r="AX596" s="14" t="s">
        <v>72</v>
      </c>
      <c r="AY596" s="215" t="s">
        <v>114</v>
      </c>
    </row>
    <row r="597" spans="1:65" s="15" customFormat="1" ht="11.25">
      <c r="B597" s="216"/>
      <c r="C597" s="217"/>
      <c r="D597" s="196" t="s">
        <v>127</v>
      </c>
      <c r="E597" s="218" t="s">
        <v>19</v>
      </c>
      <c r="F597" s="219" t="s">
        <v>133</v>
      </c>
      <c r="G597" s="217"/>
      <c r="H597" s="220">
        <v>530.49599999999998</v>
      </c>
      <c r="I597" s="221"/>
      <c r="J597" s="217"/>
      <c r="K597" s="217"/>
      <c r="L597" s="222"/>
      <c r="M597" s="223"/>
      <c r="N597" s="224"/>
      <c r="O597" s="224"/>
      <c r="P597" s="224"/>
      <c r="Q597" s="224"/>
      <c r="R597" s="224"/>
      <c r="S597" s="224"/>
      <c r="T597" s="225"/>
      <c r="AT597" s="226" t="s">
        <v>127</v>
      </c>
      <c r="AU597" s="226" t="s">
        <v>123</v>
      </c>
      <c r="AV597" s="15" t="s">
        <v>122</v>
      </c>
      <c r="AW597" s="15" t="s">
        <v>34</v>
      </c>
      <c r="AX597" s="15" t="s">
        <v>80</v>
      </c>
      <c r="AY597" s="226" t="s">
        <v>114</v>
      </c>
    </row>
    <row r="598" spans="1:65" s="2" customFormat="1" ht="16.5" customHeight="1">
      <c r="A598" s="37"/>
      <c r="B598" s="38"/>
      <c r="C598" s="176" t="s">
        <v>585</v>
      </c>
      <c r="D598" s="176" t="s">
        <v>117</v>
      </c>
      <c r="E598" s="177" t="s">
        <v>586</v>
      </c>
      <c r="F598" s="178" t="s">
        <v>587</v>
      </c>
      <c r="G598" s="179" t="s">
        <v>120</v>
      </c>
      <c r="H598" s="180">
        <v>530.49599999999998</v>
      </c>
      <c r="I598" s="181"/>
      <c r="J598" s="182">
        <f>ROUND(I598*H598,2)</f>
        <v>0</v>
      </c>
      <c r="K598" s="178" t="s">
        <v>121</v>
      </c>
      <c r="L598" s="42"/>
      <c r="M598" s="183" t="s">
        <v>19</v>
      </c>
      <c r="N598" s="184" t="s">
        <v>44</v>
      </c>
      <c r="O598" s="67"/>
      <c r="P598" s="185">
        <f>O598*H598</f>
        <v>0</v>
      </c>
      <c r="Q598" s="185">
        <v>2.9999999999999997E-4</v>
      </c>
      <c r="R598" s="185">
        <f>Q598*H598</f>
        <v>0.15914879999999998</v>
      </c>
      <c r="S598" s="185">
        <v>0</v>
      </c>
      <c r="T598" s="186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187" t="s">
        <v>236</v>
      </c>
      <c r="AT598" s="187" t="s">
        <v>117</v>
      </c>
      <c r="AU598" s="187" t="s">
        <v>123</v>
      </c>
      <c r="AY598" s="20" t="s">
        <v>114</v>
      </c>
      <c r="BE598" s="188">
        <f>IF(N598="základní",J598,0)</f>
        <v>0</v>
      </c>
      <c r="BF598" s="188">
        <f>IF(N598="snížená",J598,0)</f>
        <v>0</v>
      </c>
      <c r="BG598" s="188">
        <f>IF(N598="zákl. přenesená",J598,0)</f>
        <v>0</v>
      </c>
      <c r="BH598" s="188">
        <f>IF(N598="sníž. přenesená",J598,0)</f>
        <v>0</v>
      </c>
      <c r="BI598" s="188">
        <f>IF(N598="nulová",J598,0)</f>
        <v>0</v>
      </c>
      <c r="BJ598" s="20" t="s">
        <v>123</v>
      </c>
      <c r="BK598" s="188">
        <f>ROUND(I598*H598,2)</f>
        <v>0</v>
      </c>
      <c r="BL598" s="20" t="s">
        <v>236</v>
      </c>
      <c r="BM598" s="187" t="s">
        <v>588</v>
      </c>
    </row>
    <row r="599" spans="1:65" s="2" customFormat="1" ht="11.25">
      <c r="A599" s="37"/>
      <c r="B599" s="38"/>
      <c r="C599" s="39"/>
      <c r="D599" s="189" t="s">
        <v>125</v>
      </c>
      <c r="E599" s="39"/>
      <c r="F599" s="190" t="s">
        <v>589</v>
      </c>
      <c r="G599" s="39"/>
      <c r="H599" s="39"/>
      <c r="I599" s="191"/>
      <c r="J599" s="39"/>
      <c r="K599" s="39"/>
      <c r="L599" s="42"/>
      <c r="M599" s="192"/>
      <c r="N599" s="193"/>
      <c r="O599" s="67"/>
      <c r="P599" s="67"/>
      <c r="Q599" s="67"/>
      <c r="R599" s="67"/>
      <c r="S599" s="67"/>
      <c r="T599" s="68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T599" s="20" t="s">
        <v>125</v>
      </c>
      <c r="AU599" s="20" t="s">
        <v>123</v>
      </c>
    </row>
    <row r="600" spans="1:65" s="13" customFormat="1" ht="11.25">
      <c r="B600" s="194"/>
      <c r="C600" s="195"/>
      <c r="D600" s="196" t="s">
        <v>127</v>
      </c>
      <c r="E600" s="197" t="s">
        <v>19</v>
      </c>
      <c r="F600" s="198" t="s">
        <v>217</v>
      </c>
      <c r="G600" s="195"/>
      <c r="H600" s="197" t="s">
        <v>19</v>
      </c>
      <c r="I600" s="199"/>
      <c r="J600" s="195"/>
      <c r="K600" s="195"/>
      <c r="L600" s="200"/>
      <c r="M600" s="201"/>
      <c r="N600" s="202"/>
      <c r="O600" s="202"/>
      <c r="P600" s="202"/>
      <c r="Q600" s="202"/>
      <c r="R600" s="202"/>
      <c r="S600" s="202"/>
      <c r="T600" s="203"/>
      <c r="AT600" s="204" t="s">
        <v>127</v>
      </c>
      <c r="AU600" s="204" t="s">
        <v>123</v>
      </c>
      <c r="AV600" s="13" t="s">
        <v>80</v>
      </c>
      <c r="AW600" s="13" t="s">
        <v>34</v>
      </c>
      <c r="AX600" s="13" t="s">
        <v>72</v>
      </c>
      <c r="AY600" s="204" t="s">
        <v>114</v>
      </c>
    </row>
    <row r="601" spans="1:65" s="13" customFormat="1" ht="11.25">
      <c r="B601" s="194"/>
      <c r="C601" s="195"/>
      <c r="D601" s="196" t="s">
        <v>127</v>
      </c>
      <c r="E601" s="197" t="s">
        <v>19</v>
      </c>
      <c r="F601" s="198" t="s">
        <v>218</v>
      </c>
      <c r="G601" s="195"/>
      <c r="H601" s="197" t="s">
        <v>19</v>
      </c>
      <c r="I601" s="199"/>
      <c r="J601" s="195"/>
      <c r="K601" s="195"/>
      <c r="L601" s="200"/>
      <c r="M601" s="201"/>
      <c r="N601" s="202"/>
      <c r="O601" s="202"/>
      <c r="P601" s="202"/>
      <c r="Q601" s="202"/>
      <c r="R601" s="202"/>
      <c r="S601" s="202"/>
      <c r="T601" s="203"/>
      <c r="AT601" s="204" t="s">
        <v>127</v>
      </c>
      <c r="AU601" s="204" t="s">
        <v>123</v>
      </c>
      <c r="AV601" s="13" t="s">
        <v>80</v>
      </c>
      <c r="AW601" s="13" t="s">
        <v>34</v>
      </c>
      <c r="AX601" s="13" t="s">
        <v>72</v>
      </c>
      <c r="AY601" s="204" t="s">
        <v>114</v>
      </c>
    </row>
    <row r="602" spans="1:65" s="14" customFormat="1" ht="11.25">
      <c r="B602" s="205"/>
      <c r="C602" s="206"/>
      <c r="D602" s="196" t="s">
        <v>127</v>
      </c>
      <c r="E602" s="207" t="s">
        <v>19</v>
      </c>
      <c r="F602" s="208" t="s">
        <v>182</v>
      </c>
      <c r="G602" s="206"/>
      <c r="H602" s="209">
        <v>66.239999999999995</v>
      </c>
      <c r="I602" s="210"/>
      <c r="J602" s="206"/>
      <c r="K602" s="206"/>
      <c r="L602" s="211"/>
      <c r="M602" s="212"/>
      <c r="N602" s="213"/>
      <c r="O602" s="213"/>
      <c r="P602" s="213"/>
      <c r="Q602" s="213"/>
      <c r="R602" s="213"/>
      <c r="S602" s="213"/>
      <c r="T602" s="214"/>
      <c r="AT602" s="215" t="s">
        <v>127</v>
      </c>
      <c r="AU602" s="215" t="s">
        <v>123</v>
      </c>
      <c r="AV602" s="14" t="s">
        <v>123</v>
      </c>
      <c r="AW602" s="14" t="s">
        <v>34</v>
      </c>
      <c r="AX602" s="14" t="s">
        <v>72</v>
      </c>
      <c r="AY602" s="215" t="s">
        <v>114</v>
      </c>
    </row>
    <row r="603" spans="1:65" s="14" customFormat="1" ht="11.25">
      <c r="B603" s="205"/>
      <c r="C603" s="206"/>
      <c r="D603" s="196" t="s">
        <v>127</v>
      </c>
      <c r="E603" s="207" t="s">
        <v>19</v>
      </c>
      <c r="F603" s="208" t="s">
        <v>183</v>
      </c>
      <c r="G603" s="206"/>
      <c r="H603" s="209">
        <v>132.47999999999999</v>
      </c>
      <c r="I603" s="210"/>
      <c r="J603" s="206"/>
      <c r="K603" s="206"/>
      <c r="L603" s="211"/>
      <c r="M603" s="212"/>
      <c r="N603" s="213"/>
      <c r="O603" s="213"/>
      <c r="P603" s="213"/>
      <c r="Q603" s="213"/>
      <c r="R603" s="213"/>
      <c r="S603" s="213"/>
      <c r="T603" s="214"/>
      <c r="AT603" s="215" t="s">
        <v>127</v>
      </c>
      <c r="AU603" s="215" t="s">
        <v>123</v>
      </c>
      <c r="AV603" s="14" t="s">
        <v>123</v>
      </c>
      <c r="AW603" s="14" t="s">
        <v>34</v>
      </c>
      <c r="AX603" s="14" t="s">
        <v>72</v>
      </c>
      <c r="AY603" s="215" t="s">
        <v>114</v>
      </c>
    </row>
    <row r="604" spans="1:65" s="14" customFormat="1" ht="11.25">
      <c r="B604" s="205"/>
      <c r="C604" s="206"/>
      <c r="D604" s="196" t="s">
        <v>127</v>
      </c>
      <c r="E604" s="207" t="s">
        <v>19</v>
      </c>
      <c r="F604" s="208" t="s">
        <v>184</v>
      </c>
      <c r="G604" s="206"/>
      <c r="H604" s="209">
        <v>133.05600000000001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127</v>
      </c>
      <c r="AU604" s="215" t="s">
        <v>123</v>
      </c>
      <c r="AV604" s="14" t="s">
        <v>123</v>
      </c>
      <c r="AW604" s="14" t="s">
        <v>34</v>
      </c>
      <c r="AX604" s="14" t="s">
        <v>72</v>
      </c>
      <c r="AY604" s="215" t="s">
        <v>114</v>
      </c>
    </row>
    <row r="605" spans="1:65" s="14" customFormat="1" ht="11.25">
      <c r="B605" s="205"/>
      <c r="C605" s="206"/>
      <c r="D605" s="196" t="s">
        <v>127</v>
      </c>
      <c r="E605" s="207" t="s">
        <v>19</v>
      </c>
      <c r="F605" s="208" t="s">
        <v>584</v>
      </c>
      <c r="G605" s="206"/>
      <c r="H605" s="209">
        <v>198.72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127</v>
      </c>
      <c r="AU605" s="215" t="s">
        <v>123</v>
      </c>
      <c r="AV605" s="14" t="s">
        <v>123</v>
      </c>
      <c r="AW605" s="14" t="s">
        <v>34</v>
      </c>
      <c r="AX605" s="14" t="s">
        <v>72</v>
      </c>
      <c r="AY605" s="215" t="s">
        <v>114</v>
      </c>
    </row>
    <row r="606" spans="1:65" s="15" customFormat="1" ht="11.25">
      <c r="B606" s="216"/>
      <c r="C606" s="217"/>
      <c r="D606" s="196" t="s">
        <v>127</v>
      </c>
      <c r="E606" s="218" t="s">
        <v>19</v>
      </c>
      <c r="F606" s="219" t="s">
        <v>133</v>
      </c>
      <c r="G606" s="217"/>
      <c r="H606" s="220">
        <v>530.49599999999998</v>
      </c>
      <c r="I606" s="221"/>
      <c r="J606" s="217"/>
      <c r="K606" s="217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127</v>
      </c>
      <c r="AU606" s="226" t="s">
        <v>123</v>
      </c>
      <c r="AV606" s="15" t="s">
        <v>122</v>
      </c>
      <c r="AW606" s="15" t="s">
        <v>34</v>
      </c>
      <c r="AX606" s="15" t="s">
        <v>80</v>
      </c>
      <c r="AY606" s="226" t="s">
        <v>114</v>
      </c>
    </row>
    <row r="607" spans="1:65" s="2" customFormat="1" ht="16.5" customHeight="1">
      <c r="A607" s="37"/>
      <c r="B607" s="38"/>
      <c r="C607" s="176" t="s">
        <v>590</v>
      </c>
      <c r="D607" s="176" t="s">
        <v>117</v>
      </c>
      <c r="E607" s="177" t="s">
        <v>591</v>
      </c>
      <c r="F607" s="178" t="s">
        <v>592</v>
      </c>
      <c r="G607" s="179" t="s">
        <v>157</v>
      </c>
      <c r="H607" s="180">
        <v>733.88800000000003</v>
      </c>
      <c r="I607" s="181"/>
      <c r="J607" s="182">
        <f>ROUND(I607*H607,2)</f>
        <v>0</v>
      </c>
      <c r="K607" s="178" t="s">
        <v>121</v>
      </c>
      <c r="L607" s="42"/>
      <c r="M607" s="183" t="s">
        <v>19</v>
      </c>
      <c r="N607" s="184" t="s">
        <v>44</v>
      </c>
      <c r="O607" s="67"/>
      <c r="P607" s="185">
        <f>O607*H607</f>
        <v>0</v>
      </c>
      <c r="Q607" s="185">
        <v>0</v>
      </c>
      <c r="R607" s="185">
        <f>Q607*H607</f>
        <v>0</v>
      </c>
      <c r="S607" s="185">
        <v>0</v>
      </c>
      <c r="T607" s="186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187" t="s">
        <v>236</v>
      </c>
      <c r="AT607" s="187" t="s">
        <v>117</v>
      </c>
      <c r="AU607" s="187" t="s">
        <v>123</v>
      </c>
      <c r="AY607" s="20" t="s">
        <v>114</v>
      </c>
      <c r="BE607" s="188">
        <f>IF(N607="základní",J607,0)</f>
        <v>0</v>
      </c>
      <c r="BF607" s="188">
        <f>IF(N607="snížená",J607,0)</f>
        <v>0</v>
      </c>
      <c r="BG607" s="188">
        <f>IF(N607="zákl. přenesená",J607,0)</f>
        <v>0</v>
      </c>
      <c r="BH607" s="188">
        <f>IF(N607="sníž. přenesená",J607,0)</f>
        <v>0</v>
      </c>
      <c r="BI607" s="188">
        <f>IF(N607="nulová",J607,0)</f>
        <v>0</v>
      </c>
      <c r="BJ607" s="20" t="s">
        <v>123</v>
      </c>
      <c r="BK607" s="188">
        <f>ROUND(I607*H607,2)</f>
        <v>0</v>
      </c>
      <c r="BL607" s="20" t="s">
        <v>236</v>
      </c>
      <c r="BM607" s="187" t="s">
        <v>593</v>
      </c>
    </row>
    <row r="608" spans="1:65" s="2" customFormat="1" ht="11.25">
      <c r="A608" s="37"/>
      <c r="B608" s="38"/>
      <c r="C608" s="39"/>
      <c r="D608" s="189" t="s">
        <v>125</v>
      </c>
      <c r="E608" s="39"/>
      <c r="F608" s="190" t="s">
        <v>594</v>
      </c>
      <c r="G608" s="39"/>
      <c r="H608" s="39"/>
      <c r="I608" s="191"/>
      <c r="J608" s="39"/>
      <c r="K608" s="39"/>
      <c r="L608" s="42"/>
      <c r="M608" s="192"/>
      <c r="N608" s="193"/>
      <c r="O608" s="67"/>
      <c r="P608" s="67"/>
      <c r="Q608" s="67"/>
      <c r="R608" s="67"/>
      <c r="S608" s="67"/>
      <c r="T608" s="68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T608" s="20" t="s">
        <v>125</v>
      </c>
      <c r="AU608" s="20" t="s">
        <v>123</v>
      </c>
    </row>
    <row r="609" spans="1:65" s="13" customFormat="1" ht="11.25">
      <c r="B609" s="194"/>
      <c r="C609" s="195"/>
      <c r="D609" s="196" t="s">
        <v>127</v>
      </c>
      <c r="E609" s="197" t="s">
        <v>19</v>
      </c>
      <c r="F609" s="198" t="s">
        <v>217</v>
      </c>
      <c r="G609" s="195"/>
      <c r="H609" s="197" t="s">
        <v>19</v>
      </c>
      <c r="I609" s="199"/>
      <c r="J609" s="195"/>
      <c r="K609" s="195"/>
      <c r="L609" s="200"/>
      <c r="M609" s="201"/>
      <c r="N609" s="202"/>
      <c r="O609" s="202"/>
      <c r="P609" s="202"/>
      <c r="Q609" s="202"/>
      <c r="R609" s="202"/>
      <c r="S609" s="202"/>
      <c r="T609" s="203"/>
      <c r="AT609" s="204" t="s">
        <v>127</v>
      </c>
      <c r="AU609" s="204" t="s">
        <v>123</v>
      </c>
      <c r="AV609" s="13" t="s">
        <v>80</v>
      </c>
      <c r="AW609" s="13" t="s">
        <v>34</v>
      </c>
      <c r="AX609" s="13" t="s">
        <v>72</v>
      </c>
      <c r="AY609" s="204" t="s">
        <v>114</v>
      </c>
    </row>
    <row r="610" spans="1:65" s="13" customFormat="1" ht="11.25">
      <c r="B610" s="194"/>
      <c r="C610" s="195"/>
      <c r="D610" s="196" t="s">
        <v>127</v>
      </c>
      <c r="E610" s="197" t="s">
        <v>19</v>
      </c>
      <c r="F610" s="198" t="s">
        <v>218</v>
      </c>
      <c r="G610" s="195"/>
      <c r="H610" s="197" t="s">
        <v>19</v>
      </c>
      <c r="I610" s="199"/>
      <c r="J610" s="195"/>
      <c r="K610" s="195"/>
      <c r="L610" s="200"/>
      <c r="M610" s="201"/>
      <c r="N610" s="202"/>
      <c r="O610" s="202"/>
      <c r="P610" s="202"/>
      <c r="Q610" s="202"/>
      <c r="R610" s="202"/>
      <c r="S610" s="202"/>
      <c r="T610" s="203"/>
      <c r="AT610" s="204" t="s">
        <v>127</v>
      </c>
      <c r="AU610" s="204" t="s">
        <v>123</v>
      </c>
      <c r="AV610" s="13" t="s">
        <v>80</v>
      </c>
      <c r="AW610" s="13" t="s">
        <v>34</v>
      </c>
      <c r="AX610" s="13" t="s">
        <v>72</v>
      </c>
      <c r="AY610" s="204" t="s">
        <v>114</v>
      </c>
    </row>
    <row r="611" spans="1:65" s="14" customFormat="1" ht="11.25">
      <c r="B611" s="205"/>
      <c r="C611" s="206"/>
      <c r="D611" s="196" t="s">
        <v>127</v>
      </c>
      <c r="E611" s="207" t="s">
        <v>19</v>
      </c>
      <c r="F611" s="208" t="s">
        <v>595</v>
      </c>
      <c r="G611" s="206"/>
      <c r="H611" s="209">
        <v>90.4</v>
      </c>
      <c r="I611" s="210"/>
      <c r="J611" s="206"/>
      <c r="K611" s="206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127</v>
      </c>
      <c r="AU611" s="215" t="s">
        <v>123</v>
      </c>
      <c r="AV611" s="14" t="s">
        <v>123</v>
      </c>
      <c r="AW611" s="14" t="s">
        <v>34</v>
      </c>
      <c r="AX611" s="14" t="s">
        <v>72</v>
      </c>
      <c r="AY611" s="215" t="s">
        <v>114</v>
      </c>
    </row>
    <row r="612" spans="1:65" s="14" customFormat="1" ht="11.25">
      <c r="B612" s="205"/>
      <c r="C612" s="206"/>
      <c r="D612" s="196" t="s">
        <v>127</v>
      </c>
      <c r="E612" s="207" t="s">
        <v>19</v>
      </c>
      <c r="F612" s="208" t="s">
        <v>596</v>
      </c>
      <c r="G612" s="206"/>
      <c r="H612" s="209">
        <v>176.16</v>
      </c>
      <c r="I612" s="210"/>
      <c r="J612" s="206"/>
      <c r="K612" s="206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127</v>
      </c>
      <c r="AU612" s="215" t="s">
        <v>123</v>
      </c>
      <c r="AV612" s="14" t="s">
        <v>123</v>
      </c>
      <c r="AW612" s="14" t="s">
        <v>34</v>
      </c>
      <c r="AX612" s="14" t="s">
        <v>72</v>
      </c>
      <c r="AY612" s="215" t="s">
        <v>114</v>
      </c>
    </row>
    <row r="613" spans="1:65" s="14" customFormat="1" ht="22.5">
      <c r="B613" s="205"/>
      <c r="C613" s="206"/>
      <c r="D613" s="196" t="s">
        <v>127</v>
      </c>
      <c r="E613" s="207" t="s">
        <v>19</v>
      </c>
      <c r="F613" s="208" t="s">
        <v>597</v>
      </c>
      <c r="G613" s="206"/>
      <c r="H613" s="209">
        <v>437.88799999999998</v>
      </c>
      <c r="I613" s="210"/>
      <c r="J613" s="206"/>
      <c r="K613" s="206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127</v>
      </c>
      <c r="AU613" s="215" t="s">
        <v>123</v>
      </c>
      <c r="AV613" s="14" t="s">
        <v>123</v>
      </c>
      <c r="AW613" s="14" t="s">
        <v>34</v>
      </c>
      <c r="AX613" s="14" t="s">
        <v>72</v>
      </c>
      <c r="AY613" s="215" t="s">
        <v>114</v>
      </c>
    </row>
    <row r="614" spans="1:65" s="14" customFormat="1" ht="11.25">
      <c r="B614" s="205"/>
      <c r="C614" s="206"/>
      <c r="D614" s="196" t="s">
        <v>127</v>
      </c>
      <c r="E614" s="207" t="s">
        <v>19</v>
      </c>
      <c r="F614" s="208" t="s">
        <v>211</v>
      </c>
      <c r="G614" s="206"/>
      <c r="H614" s="209">
        <v>29.44</v>
      </c>
      <c r="I614" s="210"/>
      <c r="J614" s="206"/>
      <c r="K614" s="206"/>
      <c r="L614" s="211"/>
      <c r="M614" s="212"/>
      <c r="N614" s="213"/>
      <c r="O614" s="213"/>
      <c r="P614" s="213"/>
      <c r="Q614" s="213"/>
      <c r="R614" s="213"/>
      <c r="S614" s="213"/>
      <c r="T614" s="214"/>
      <c r="AT614" s="215" t="s">
        <v>127</v>
      </c>
      <c r="AU614" s="215" t="s">
        <v>123</v>
      </c>
      <c r="AV614" s="14" t="s">
        <v>123</v>
      </c>
      <c r="AW614" s="14" t="s">
        <v>34</v>
      </c>
      <c r="AX614" s="14" t="s">
        <v>72</v>
      </c>
      <c r="AY614" s="215" t="s">
        <v>114</v>
      </c>
    </row>
    <row r="615" spans="1:65" s="15" customFormat="1" ht="11.25">
      <c r="B615" s="216"/>
      <c r="C615" s="217"/>
      <c r="D615" s="196" t="s">
        <v>127</v>
      </c>
      <c r="E615" s="218" t="s">
        <v>19</v>
      </c>
      <c r="F615" s="219" t="s">
        <v>133</v>
      </c>
      <c r="G615" s="217"/>
      <c r="H615" s="220">
        <v>733.88800000000003</v>
      </c>
      <c r="I615" s="221"/>
      <c r="J615" s="217"/>
      <c r="K615" s="217"/>
      <c r="L615" s="222"/>
      <c r="M615" s="223"/>
      <c r="N615" s="224"/>
      <c r="O615" s="224"/>
      <c r="P615" s="224"/>
      <c r="Q615" s="224"/>
      <c r="R615" s="224"/>
      <c r="S615" s="224"/>
      <c r="T615" s="225"/>
      <c r="AT615" s="226" t="s">
        <v>127</v>
      </c>
      <c r="AU615" s="226" t="s">
        <v>123</v>
      </c>
      <c r="AV615" s="15" t="s">
        <v>122</v>
      </c>
      <c r="AW615" s="15" t="s">
        <v>34</v>
      </c>
      <c r="AX615" s="15" t="s">
        <v>80</v>
      </c>
      <c r="AY615" s="226" t="s">
        <v>114</v>
      </c>
    </row>
    <row r="616" spans="1:65" s="2" customFormat="1" ht="16.5" customHeight="1">
      <c r="A616" s="37"/>
      <c r="B616" s="38"/>
      <c r="C616" s="244" t="s">
        <v>598</v>
      </c>
      <c r="D616" s="244" t="s">
        <v>442</v>
      </c>
      <c r="E616" s="245" t="s">
        <v>599</v>
      </c>
      <c r="F616" s="246" t="s">
        <v>600</v>
      </c>
      <c r="G616" s="247" t="s">
        <v>157</v>
      </c>
      <c r="H616" s="248">
        <v>733.88800000000003</v>
      </c>
      <c r="I616" s="249"/>
      <c r="J616" s="250">
        <f>ROUND(I616*H616,2)</f>
        <v>0</v>
      </c>
      <c r="K616" s="246" t="s">
        <v>121</v>
      </c>
      <c r="L616" s="251"/>
      <c r="M616" s="252" t="s">
        <v>19</v>
      </c>
      <c r="N616" s="253" t="s">
        <v>44</v>
      </c>
      <c r="O616" s="67"/>
      <c r="P616" s="185">
        <f>O616*H616</f>
        <v>0</v>
      </c>
      <c r="Q616" s="185">
        <v>8.0000000000000007E-5</v>
      </c>
      <c r="R616" s="185">
        <f>Q616*H616</f>
        <v>5.8711040000000006E-2</v>
      </c>
      <c r="S616" s="185">
        <v>0</v>
      </c>
      <c r="T616" s="186">
        <f>S616*H616</f>
        <v>0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R616" s="187" t="s">
        <v>446</v>
      </c>
      <c r="AT616" s="187" t="s">
        <v>442</v>
      </c>
      <c r="AU616" s="187" t="s">
        <v>123</v>
      </c>
      <c r="AY616" s="20" t="s">
        <v>114</v>
      </c>
      <c r="BE616" s="188">
        <f>IF(N616="základní",J616,0)</f>
        <v>0</v>
      </c>
      <c r="BF616" s="188">
        <f>IF(N616="snížená",J616,0)</f>
        <v>0</v>
      </c>
      <c r="BG616" s="188">
        <f>IF(N616="zákl. přenesená",J616,0)</f>
        <v>0</v>
      </c>
      <c r="BH616" s="188">
        <f>IF(N616="sníž. přenesená",J616,0)</f>
        <v>0</v>
      </c>
      <c r="BI616" s="188">
        <f>IF(N616="nulová",J616,0)</f>
        <v>0</v>
      </c>
      <c r="BJ616" s="20" t="s">
        <v>123</v>
      </c>
      <c r="BK616" s="188">
        <f>ROUND(I616*H616,2)</f>
        <v>0</v>
      </c>
      <c r="BL616" s="20" t="s">
        <v>236</v>
      </c>
      <c r="BM616" s="187" t="s">
        <v>601</v>
      </c>
    </row>
    <row r="617" spans="1:65" s="13" customFormat="1" ht="11.25">
      <c r="B617" s="194"/>
      <c r="C617" s="195"/>
      <c r="D617" s="196" t="s">
        <v>127</v>
      </c>
      <c r="E617" s="197" t="s">
        <v>19</v>
      </c>
      <c r="F617" s="198" t="s">
        <v>217</v>
      </c>
      <c r="G617" s="195"/>
      <c r="H617" s="197" t="s">
        <v>19</v>
      </c>
      <c r="I617" s="199"/>
      <c r="J617" s="195"/>
      <c r="K617" s="195"/>
      <c r="L617" s="200"/>
      <c r="M617" s="201"/>
      <c r="N617" s="202"/>
      <c r="O617" s="202"/>
      <c r="P617" s="202"/>
      <c r="Q617" s="202"/>
      <c r="R617" s="202"/>
      <c r="S617" s="202"/>
      <c r="T617" s="203"/>
      <c r="AT617" s="204" t="s">
        <v>127</v>
      </c>
      <c r="AU617" s="204" t="s">
        <v>123</v>
      </c>
      <c r="AV617" s="13" t="s">
        <v>80</v>
      </c>
      <c r="AW617" s="13" t="s">
        <v>34</v>
      </c>
      <c r="AX617" s="13" t="s">
        <v>72</v>
      </c>
      <c r="AY617" s="204" t="s">
        <v>114</v>
      </c>
    </row>
    <row r="618" spans="1:65" s="13" customFormat="1" ht="11.25">
      <c r="B618" s="194"/>
      <c r="C618" s="195"/>
      <c r="D618" s="196" t="s">
        <v>127</v>
      </c>
      <c r="E618" s="197" t="s">
        <v>19</v>
      </c>
      <c r="F618" s="198" t="s">
        <v>218</v>
      </c>
      <c r="G618" s="195"/>
      <c r="H618" s="197" t="s">
        <v>19</v>
      </c>
      <c r="I618" s="199"/>
      <c r="J618" s="195"/>
      <c r="K618" s="195"/>
      <c r="L618" s="200"/>
      <c r="M618" s="201"/>
      <c r="N618" s="202"/>
      <c r="O618" s="202"/>
      <c r="P618" s="202"/>
      <c r="Q618" s="202"/>
      <c r="R618" s="202"/>
      <c r="S618" s="202"/>
      <c r="T618" s="203"/>
      <c r="AT618" s="204" t="s">
        <v>127</v>
      </c>
      <c r="AU618" s="204" t="s">
        <v>123</v>
      </c>
      <c r="AV618" s="13" t="s">
        <v>80</v>
      </c>
      <c r="AW618" s="13" t="s">
        <v>34</v>
      </c>
      <c r="AX618" s="13" t="s">
        <v>72</v>
      </c>
      <c r="AY618" s="204" t="s">
        <v>114</v>
      </c>
    </row>
    <row r="619" spans="1:65" s="14" customFormat="1" ht="11.25">
      <c r="B619" s="205"/>
      <c r="C619" s="206"/>
      <c r="D619" s="196" t="s">
        <v>127</v>
      </c>
      <c r="E619" s="207" t="s">
        <v>19</v>
      </c>
      <c r="F619" s="208" t="s">
        <v>595</v>
      </c>
      <c r="G619" s="206"/>
      <c r="H619" s="209">
        <v>90.4</v>
      </c>
      <c r="I619" s="210"/>
      <c r="J619" s="206"/>
      <c r="K619" s="206"/>
      <c r="L619" s="211"/>
      <c r="M619" s="212"/>
      <c r="N619" s="213"/>
      <c r="O619" s="213"/>
      <c r="P619" s="213"/>
      <c r="Q619" s="213"/>
      <c r="R619" s="213"/>
      <c r="S619" s="213"/>
      <c r="T619" s="214"/>
      <c r="AT619" s="215" t="s">
        <v>127</v>
      </c>
      <c r="AU619" s="215" t="s">
        <v>123</v>
      </c>
      <c r="AV619" s="14" t="s">
        <v>123</v>
      </c>
      <c r="AW619" s="14" t="s">
        <v>34</v>
      </c>
      <c r="AX619" s="14" t="s">
        <v>72</v>
      </c>
      <c r="AY619" s="215" t="s">
        <v>114</v>
      </c>
    </row>
    <row r="620" spans="1:65" s="14" customFormat="1" ht="11.25">
      <c r="B620" s="205"/>
      <c r="C620" s="206"/>
      <c r="D620" s="196" t="s">
        <v>127</v>
      </c>
      <c r="E620" s="207" t="s">
        <v>19</v>
      </c>
      <c r="F620" s="208" t="s">
        <v>596</v>
      </c>
      <c r="G620" s="206"/>
      <c r="H620" s="209">
        <v>176.16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127</v>
      </c>
      <c r="AU620" s="215" t="s">
        <v>123</v>
      </c>
      <c r="AV620" s="14" t="s">
        <v>123</v>
      </c>
      <c r="AW620" s="14" t="s">
        <v>34</v>
      </c>
      <c r="AX620" s="14" t="s">
        <v>72</v>
      </c>
      <c r="AY620" s="215" t="s">
        <v>114</v>
      </c>
    </row>
    <row r="621" spans="1:65" s="14" customFormat="1" ht="22.5">
      <c r="B621" s="205"/>
      <c r="C621" s="206"/>
      <c r="D621" s="196" t="s">
        <v>127</v>
      </c>
      <c r="E621" s="207" t="s">
        <v>19</v>
      </c>
      <c r="F621" s="208" t="s">
        <v>597</v>
      </c>
      <c r="G621" s="206"/>
      <c r="H621" s="209">
        <v>437.88799999999998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127</v>
      </c>
      <c r="AU621" s="215" t="s">
        <v>123</v>
      </c>
      <c r="AV621" s="14" t="s">
        <v>123</v>
      </c>
      <c r="AW621" s="14" t="s">
        <v>34</v>
      </c>
      <c r="AX621" s="14" t="s">
        <v>72</v>
      </c>
      <c r="AY621" s="215" t="s">
        <v>114</v>
      </c>
    </row>
    <row r="622" spans="1:65" s="14" customFormat="1" ht="11.25">
      <c r="B622" s="205"/>
      <c r="C622" s="206"/>
      <c r="D622" s="196" t="s">
        <v>127</v>
      </c>
      <c r="E622" s="207" t="s">
        <v>19</v>
      </c>
      <c r="F622" s="208" t="s">
        <v>211</v>
      </c>
      <c r="G622" s="206"/>
      <c r="H622" s="209">
        <v>29.44</v>
      </c>
      <c r="I622" s="210"/>
      <c r="J622" s="206"/>
      <c r="K622" s="206"/>
      <c r="L622" s="211"/>
      <c r="M622" s="212"/>
      <c r="N622" s="213"/>
      <c r="O622" s="213"/>
      <c r="P622" s="213"/>
      <c r="Q622" s="213"/>
      <c r="R622" s="213"/>
      <c r="S622" s="213"/>
      <c r="T622" s="214"/>
      <c r="AT622" s="215" t="s">
        <v>127</v>
      </c>
      <c r="AU622" s="215" t="s">
        <v>123</v>
      </c>
      <c r="AV622" s="14" t="s">
        <v>123</v>
      </c>
      <c r="AW622" s="14" t="s">
        <v>34</v>
      </c>
      <c r="AX622" s="14" t="s">
        <v>72</v>
      </c>
      <c r="AY622" s="215" t="s">
        <v>114</v>
      </c>
    </row>
    <row r="623" spans="1:65" s="15" customFormat="1" ht="11.25">
      <c r="B623" s="216"/>
      <c r="C623" s="217"/>
      <c r="D623" s="196" t="s">
        <v>127</v>
      </c>
      <c r="E623" s="218" t="s">
        <v>19</v>
      </c>
      <c r="F623" s="219" t="s">
        <v>133</v>
      </c>
      <c r="G623" s="217"/>
      <c r="H623" s="220">
        <v>733.88800000000003</v>
      </c>
      <c r="I623" s="221"/>
      <c r="J623" s="217"/>
      <c r="K623" s="217"/>
      <c r="L623" s="222"/>
      <c r="M623" s="223"/>
      <c r="N623" s="224"/>
      <c r="O623" s="224"/>
      <c r="P623" s="224"/>
      <c r="Q623" s="224"/>
      <c r="R623" s="224"/>
      <c r="S623" s="224"/>
      <c r="T623" s="225"/>
      <c r="AT623" s="226" t="s">
        <v>127</v>
      </c>
      <c r="AU623" s="226" t="s">
        <v>123</v>
      </c>
      <c r="AV623" s="15" t="s">
        <v>122</v>
      </c>
      <c r="AW623" s="15" t="s">
        <v>34</v>
      </c>
      <c r="AX623" s="15" t="s">
        <v>80</v>
      </c>
      <c r="AY623" s="226" t="s">
        <v>114</v>
      </c>
    </row>
    <row r="624" spans="1:65" s="2" customFormat="1" ht="21.75" customHeight="1">
      <c r="A624" s="37"/>
      <c r="B624" s="38"/>
      <c r="C624" s="176" t="s">
        <v>602</v>
      </c>
      <c r="D624" s="176" t="s">
        <v>117</v>
      </c>
      <c r="E624" s="177" t="s">
        <v>603</v>
      </c>
      <c r="F624" s="178" t="s">
        <v>604</v>
      </c>
      <c r="G624" s="179" t="s">
        <v>157</v>
      </c>
      <c r="H624" s="180">
        <v>453.76</v>
      </c>
      <c r="I624" s="181"/>
      <c r="J624" s="182">
        <f>ROUND(I624*H624,2)</f>
        <v>0</v>
      </c>
      <c r="K624" s="178" t="s">
        <v>121</v>
      </c>
      <c r="L624" s="42"/>
      <c r="M624" s="183" t="s">
        <v>19</v>
      </c>
      <c r="N624" s="184" t="s">
        <v>44</v>
      </c>
      <c r="O624" s="67"/>
      <c r="P624" s="185">
        <f>O624*H624</f>
        <v>0</v>
      </c>
      <c r="Q624" s="185">
        <v>3.4000000000000002E-4</v>
      </c>
      <c r="R624" s="185">
        <f>Q624*H624</f>
        <v>0.15427840000000001</v>
      </c>
      <c r="S624" s="185">
        <v>0</v>
      </c>
      <c r="T624" s="186">
        <f>S624*H624</f>
        <v>0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R624" s="187" t="s">
        <v>236</v>
      </c>
      <c r="AT624" s="187" t="s">
        <v>117</v>
      </c>
      <c r="AU624" s="187" t="s">
        <v>123</v>
      </c>
      <c r="AY624" s="20" t="s">
        <v>114</v>
      </c>
      <c r="BE624" s="188">
        <f>IF(N624="základní",J624,0)</f>
        <v>0</v>
      </c>
      <c r="BF624" s="188">
        <f>IF(N624="snížená",J624,0)</f>
        <v>0</v>
      </c>
      <c r="BG624" s="188">
        <f>IF(N624="zákl. přenesená",J624,0)</f>
        <v>0</v>
      </c>
      <c r="BH624" s="188">
        <f>IF(N624="sníž. přenesená",J624,0)</f>
        <v>0</v>
      </c>
      <c r="BI624" s="188">
        <f>IF(N624="nulová",J624,0)</f>
        <v>0</v>
      </c>
      <c r="BJ624" s="20" t="s">
        <v>123</v>
      </c>
      <c r="BK624" s="188">
        <f>ROUND(I624*H624,2)</f>
        <v>0</v>
      </c>
      <c r="BL624" s="20" t="s">
        <v>236</v>
      </c>
      <c r="BM624" s="187" t="s">
        <v>605</v>
      </c>
    </row>
    <row r="625" spans="1:65" s="2" customFormat="1" ht="11.25">
      <c r="A625" s="37"/>
      <c r="B625" s="38"/>
      <c r="C625" s="39"/>
      <c r="D625" s="189" t="s">
        <v>125</v>
      </c>
      <c r="E625" s="39"/>
      <c r="F625" s="190" t="s">
        <v>606</v>
      </c>
      <c r="G625" s="39"/>
      <c r="H625" s="39"/>
      <c r="I625" s="191"/>
      <c r="J625" s="39"/>
      <c r="K625" s="39"/>
      <c r="L625" s="42"/>
      <c r="M625" s="192"/>
      <c r="N625" s="193"/>
      <c r="O625" s="67"/>
      <c r="P625" s="67"/>
      <c r="Q625" s="67"/>
      <c r="R625" s="67"/>
      <c r="S625" s="67"/>
      <c r="T625" s="68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T625" s="20" t="s">
        <v>125</v>
      </c>
      <c r="AU625" s="20" t="s">
        <v>123</v>
      </c>
    </row>
    <row r="626" spans="1:65" s="13" customFormat="1" ht="11.25">
      <c r="B626" s="194"/>
      <c r="C626" s="195"/>
      <c r="D626" s="196" t="s">
        <v>127</v>
      </c>
      <c r="E626" s="197" t="s">
        <v>19</v>
      </c>
      <c r="F626" s="198" t="s">
        <v>217</v>
      </c>
      <c r="G626" s="195"/>
      <c r="H626" s="197" t="s">
        <v>19</v>
      </c>
      <c r="I626" s="199"/>
      <c r="J626" s="195"/>
      <c r="K626" s="195"/>
      <c r="L626" s="200"/>
      <c r="M626" s="201"/>
      <c r="N626" s="202"/>
      <c r="O626" s="202"/>
      <c r="P626" s="202"/>
      <c r="Q626" s="202"/>
      <c r="R626" s="202"/>
      <c r="S626" s="202"/>
      <c r="T626" s="203"/>
      <c r="AT626" s="204" t="s">
        <v>127</v>
      </c>
      <c r="AU626" s="204" t="s">
        <v>123</v>
      </c>
      <c r="AV626" s="13" t="s">
        <v>80</v>
      </c>
      <c r="AW626" s="13" t="s">
        <v>34</v>
      </c>
      <c r="AX626" s="13" t="s">
        <v>72</v>
      </c>
      <c r="AY626" s="204" t="s">
        <v>114</v>
      </c>
    </row>
    <row r="627" spans="1:65" s="13" customFormat="1" ht="11.25">
      <c r="B627" s="194"/>
      <c r="C627" s="195"/>
      <c r="D627" s="196" t="s">
        <v>127</v>
      </c>
      <c r="E627" s="197" t="s">
        <v>19</v>
      </c>
      <c r="F627" s="198" t="s">
        <v>218</v>
      </c>
      <c r="G627" s="195"/>
      <c r="H627" s="197" t="s">
        <v>19</v>
      </c>
      <c r="I627" s="199"/>
      <c r="J627" s="195"/>
      <c r="K627" s="195"/>
      <c r="L627" s="200"/>
      <c r="M627" s="201"/>
      <c r="N627" s="202"/>
      <c r="O627" s="202"/>
      <c r="P627" s="202"/>
      <c r="Q627" s="202"/>
      <c r="R627" s="202"/>
      <c r="S627" s="202"/>
      <c r="T627" s="203"/>
      <c r="AT627" s="204" t="s">
        <v>127</v>
      </c>
      <c r="AU627" s="204" t="s">
        <v>123</v>
      </c>
      <c r="AV627" s="13" t="s">
        <v>80</v>
      </c>
      <c r="AW627" s="13" t="s">
        <v>34</v>
      </c>
      <c r="AX627" s="13" t="s">
        <v>72</v>
      </c>
      <c r="AY627" s="204" t="s">
        <v>114</v>
      </c>
    </row>
    <row r="628" spans="1:65" s="14" customFormat="1" ht="11.25">
      <c r="B628" s="205"/>
      <c r="C628" s="206"/>
      <c r="D628" s="196" t="s">
        <v>127</v>
      </c>
      <c r="E628" s="207" t="s">
        <v>19</v>
      </c>
      <c r="F628" s="208" t="s">
        <v>286</v>
      </c>
      <c r="G628" s="206"/>
      <c r="H628" s="209">
        <v>55.2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127</v>
      </c>
      <c r="AU628" s="215" t="s">
        <v>123</v>
      </c>
      <c r="AV628" s="14" t="s">
        <v>123</v>
      </c>
      <c r="AW628" s="14" t="s">
        <v>34</v>
      </c>
      <c r="AX628" s="14" t="s">
        <v>72</v>
      </c>
      <c r="AY628" s="215" t="s">
        <v>114</v>
      </c>
    </row>
    <row r="629" spans="1:65" s="14" customFormat="1" ht="11.25">
      <c r="B629" s="205"/>
      <c r="C629" s="206"/>
      <c r="D629" s="196" t="s">
        <v>127</v>
      </c>
      <c r="E629" s="207" t="s">
        <v>19</v>
      </c>
      <c r="F629" s="208" t="s">
        <v>287</v>
      </c>
      <c r="G629" s="206"/>
      <c r="H629" s="209">
        <v>112.64</v>
      </c>
      <c r="I629" s="210"/>
      <c r="J629" s="206"/>
      <c r="K629" s="206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127</v>
      </c>
      <c r="AU629" s="215" t="s">
        <v>123</v>
      </c>
      <c r="AV629" s="14" t="s">
        <v>123</v>
      </c>
      <c r="AW629" s="14" t="s">
        <v>34</v>
      </c>
      <c r="AX629" s="14" t="s">
        <v>72</v>
      </c>
      <c r="AY629" s="215" t="s">
        <v>114</v>
      </c>
    </row>
    <row r="630" spans="1:65" s="14" customFormat="1" ht="11.25">
      <c r="B630" s="205"/>
      <c r="C630" s="206"/>
      <c r="D630" s="196" t="s">
        <v>127</v>
      </c>
      <c r="E630" s="207" t="s">
        <v>19</v>
      </c>
      <c r="F630" s="208" t="s">
        <v>288</v>
      </c>
      <c r="G630" s="206"/>
      <c r="H630" s="209">
        <v>285.92</v>
      </c>
      <c r="I630" s="210"/>
      <c r="J630" s="206"/>
      <c r="K630" s="206"/>
      <c r="L630" s="211"/>
      <c r="M630" s="212"/>
      <c r="N630" s="213"/>
      <c r="O630" s="213"/>
      <c r="P630" s="213"/>
      <c r="Q630" s="213"/>
      <c r="R630" s="213"/>
      <c r="S630" s="213"/>
      <c r="T630" s="214"/>
      <c r="AT630" s="215" t="s">
        <v>127</v>
      </c>
      <c r="AU630" s="215" t="s">
        <v>123</v>
      </c>
      <c r="AV630" s="14" t="s">
        <v>123</v>
      </c>
      <c r="AW630" s="14" t="s">
        <v>34</v>
      </c>
      <c r="AX630" s="14" t="s">
        <v>72</v>
      </c>
      <c r="AY630" s="215" t="s">
        <v>114</v>
      </c>
    </row>
    <row r="631" spans="1:65" s="15" customFormat="1" ht="11.25">
      <c r="B631" s="216"/>
      <c r="C631" s="217"/>
      <c r="D631" s="196" t="s">
        <v>127</v>
      </c>
      <c r="E631" s="218" t="s">
        <v>19</v>
      </c>
      <c r="F631" s="219" t="s">
        <v>133</v>
      </c>
      <c r="G631" s="217"/>
      <c r="H631" s="220">
        <v>453.76</v>
      </c>
      <c r="I631" s="221"/>
      <c r="J631" s="217"/>
      <c r="K631" s="217"/>
      <c r="L631" s="222"/>
      <c r="M631" s="223"/>
      <c r="N631" s="224"/>
      <c r="O631" s="224"/>
      <c r="P631" s="224"/>
      <c r="Q631" s="224"/>
      <c r="R631" s="224"/>
      <c r="S631" s="224"/>
      <c r="T631" s="225"/>
      <c r="AT631" s="226" t="s">
        <v>127</v>
      </c>
      <c r="AU631" s="226" t="s">
        <v>123</v>
      </c>
      <c r="AV631" s="15" t="s">
        <v>122</v>
      </c>
      <c r="AW631" s="15" t="s">
        <v>34</v>
      </c>
      <c r="AX631" s="15" t="s">
        <v>80</v>
      </c>
      <c r="AY631" s="226" t="s">
        <v>114</v>
      </c>
    </row>
    <row r="632" spans="1:65" s="2" customFormat="1" ht="16.5" customHeight="1">
      <c r="A632" s="37"/>
      <c r="B632" s="38"/>
      <c r="C632" s="244" t="s">
        <v>607</v>
      </c>
      <c r="D632" s="244" t="s">
        <v>442</v>
      </c>
      <c r="E632" s="245" t="s">
        <v>608</v>
      </c>
      <c r="F632" s="246" t="s">
        <v>609</v>
      </c>
      <c r="G632" s="247" t="s">
        <v>157</v>
      </c>
      <c r="H632" s="248">
        <v>499.13600000000002</v>
      </c>
      <c r="I632" s="249"/>
      <c r="J632" s="250">
        <f>ROUND(I632*H632,2)</f>
        <v>0</v>
      </c>
      <c r="K632" s="246" t="s">
        <v>121</v>
      </c>
      <c r="L632" s="251"/>
      <c r="M632" s="252" t="s">
        <v>19</v>
      </c>
      <c r="N632" s="253" t="s">
        <v>44</v>
      </c>
      <c r="O632" s="67"/>
      <c r="P632" s="185">
        <f>O632*H632</f>
        <v>0</v>
      </c>
      <c r="Q632" s="185">
        <v>9.1E-4</v>
      </c>
      <c r="R632" s="185">
        <f>Q632*H632</f>
        <v>0.45421376000000002</v>
      </c>
      <c r="S632" s="185">
        <v>0</v>
      </c>
      <c r="T632" s="186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187" t="s">
        <v>446</v>
      </c>
      <c r="AT632" s="187" t="s">
        <v>442</v>
      </c>
      <c r="AU632" s="187" t="s">
        <v>123</v>
      </c>
      <c r="AY632" s="20" t="s">
        <v>114</v>
      </c>
      <c r="BE632" s="188">
        <f>IF(N632="základní",J632,0)</f>
        <v>0</v>
      </c>
      <c r="BF632" s="188">
        <f>IF(N632="snížená",J632,0)</f>
        <v>0</v>
      </c>
      <c r="BG632" s="188">
        <f>IF(N632="zákl. přenesená",J632,0)</f>
        <v>0</v>
      </c>
      <c r="BH632" s="188">
        <f>IF(N632="sníž. přenesená",J632,0)</f>
        <v>0</v>
      </c>
      <c r="BI632" s="188">
        <f>IF(N632="nulová",J632,0)</f>
        <v>0</v>
      </c>
      <c r="BJ632" s="20" t="s">
        <v>123</v>
      </c>
      <c r="BK632" s="188">
        <f>ROUND(I632*H632,2)</f>
        <v>0</v>
      </c>
      <c r="BL632" s="20" t="s">
        <v>236</v>
      </c>
      <c r="BM632" s="187" t="s">
        <v>610</v>
      </c>
    </row>
    <row r="633" spans="1:65" s="13" customFormat="1" ht="11.25">
      <c r="B633" s="194"/>
      <c r="C633" s="195"/>
      <c r="D633" s="196" t="s">
        <v>127</v>
      </c>
      <c r="E633" s="197" t="s">
        <v>19</v>
      </c>
      <c r="F633" s="198" t="s">
        <v>217</v>
      </c>
      <c r="G633" s="195"/>
      <c r="H633" s="197" t="s">
        <v>19</v>
      </c>
      <c r="I633" s="199"/>
      <c r="J633" s="195"/>
      <c r="K633" s="195"/>
      <c r="L633" s="200"/>
      <c r="M633" s="201"/>
      <c r="N633" s="202"/>
      <c r="O633" s="202"/>
      <c r="P633" s="202"/>
      <c r="Q633" s="202"/>
      <c r="R633" s="202"/>
      <c r="S633" s="202"/>
      <c r="T633" s="203"/>
      <c r="AT633" s="204" t="s">
        <v>127</v>
      </c>
      <c r="AU633" s="204" t="s">
        <v>123</v>
      </c>
      <c r="AV633" s="13" t="s">
        <v>80</v>
      </c>
      <c r="AW633" s="13" t="s">
        <v>34</v>
      </c>
      <c r="AX633" s="13" t="s">
        <v>72</v>
      </c>
      <c r="AY633" s="204" t="s">
        <v>114</v>
      </c>
    </row>
    <row r="634" spans="1:65" s="13" customFormat="1" ht="11.25">
      <c r="B634" s="194"/>
      <c r="C634" s="195"/>
      <c r="D634" s="196" t="s">
        <v>127</v>
      </c>
      <c r="E634" s="197" t="s">
        <v>19</v>
      </c>
      <c r="F634" s="198" t="s">
        <v>218</v>
      </c>
      <c r="G634" s="195"/>
      <c r="H634" s="197" t="s">
        <v>19</v>
      </c>
      <c r="I634" s="199"/>
      <c r="J634" s="195"/>
      <c r="K634" s="195"/>
      <c r="L634" s="200"/>
      <c r="M634" s="201"/>
      <c r="N634" s="202"/>
      <c r="O634" s="202"/>
      <c r="P634" s="202"/>
      <c r="Q634" s="202"/>
      <c r="R634" s="202"/>
      <c r="S634" s="202"/>
      <c r="T634" s="203"/>
      <c r="AT634" s="204" t="s">
        <v>127</v>
      </c>
      <c r="AU634" s="204" t="s">
        <v>123</v>
      </c>
      <c r="AV634" s="13" t="s">
        <v>80</v>
      </c>
      <c r="AW634" s="13" t="s">
        <v>34</v>
      </c>
      <c r="AX634" s="13" t="s">
        <v>72</v>
      </c>
      <c r="AY634" s="204" t="s">
        <v>114</v>
      </c>
    </row>
    <row r="635" spans="1:65" s="14" customFormat="1" ht="11.25">
      <c r="B635" s="205"/>
      <c r="C635" s="206"/>
      <c r="D635" s="196" t="s">
        <v>127</v>
      </c>
      <c r="E635" s="207" t="s">
        <v>19</v>
      </c>
      <c r="F635" s="208" t="s">
        <v>286</v>
      </c>
      <c r="G635" s="206"/>
      <c r="H635" s="209">
        <v>55.2</v>
      </c>
      <c r="I635" s="210"/>
      <c r="J635" s="206"/>
      <c r="K635" s="206"/>
      <c r="L635" s="211"/>
      <c r="M635" s="212"/>
      <c r="N635" s="213"/>
      <c r="O635" s="213"/>
      <c r="P635" s="213"/>
      <c r="Q635" s="213"/>
      <c r="R635" s="213"/>
      <c r="S635" s="213"/>
      <c r="T635" s="214"/>
      <c r="AT635" s="215" t="s">
        <v>127</v>
      </c>
      <c r="AU635" s="215" t="s">
        <v>123</v>
      </c>
      <c r="AV635" s="14" t="s">
        <v>123</v>
      </c>
      <c r="AW635" s="14" t="s">
        <v>34</v>
      </c>
      <c r="AX635" s="14" t="s">
        <v>72</v>
      </c>
      <c r="AY635" s="215" t="s">
        <v>114</v>
      </c>
    </row>
    <row r="636" spans="1:65" s="14" customFormat="1" ht="11.25">
      <c r="B636" s="205"/>
      <c r="C636" s="206"/>
      <c r="D636" s="196" t="s">
        <v>127</v>
      </c>
      <c r="E636" s="207" t="s">
        <v>19</v>
      </c>
      <c r="F636" s="208" t="s">
        <v>287</v>
      </c>
      <c r="G636" s="206"/>
      <c r="H636" s="209">
        <v>112.64</v>
      </c>
      <c r="I636" s="210"/>
      <c r="J636" s="206"/>
      <c r="K636" s="206"/>
      <c r="L636" s="211"/>
      <c r="M636" s="212"/>
      <c r="N636" s="213"/>
      <c r="O636" s="213"/>
      <c r="P636" s="213"/>
      <c r="Q636" s="213"/>
      <c r="R636" s="213"/>
      <c r="S636" s="213"/>
      <c r="T636" s="214"/>
      <c r="AT636" s="215" t="s">
        <v>127</v>
      </c>
      <c r="AU636" s="215" t="s">
        <v>123</v>
      </c>
      <c r="AV636" s="14" t="s">
        <v>123</v>
      </c>
      <c r="AW636" s="14" t="s">
        <v>34</v>
      </c>
      <c r="AX636" s="14" t="s">
        <v>72</v>
      </c>
      <c r="AY636" s="215" t="s">
        <v>114</v>
      </c>
    </row>
    <row r="637" spans="1:65" s="14" customFormat="1" ht="11.25">
      <c r="B637" s="205"/>
      <c r="C637" s="206"/>
      <c r="D637" s="196" t="s">
        <v>127</v>
      </c>
      <c r="E637" s="207" t="s">
        <v>19</v>
      </c>
      <c r="F637" s="208" t="s">
        <v>288</v>
      </c>
      <c r="G637" s="206"/>
      <c r="H637" s="209">
        <v>285.92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127</v>
      </c>
      <c r="AU637" s="215" t="s">
        <v>123</v>
      </c>
      <c r="AV637" s="14" t="s">
        <v>123</v>
      </c>
      <c r="AW637" s="14" t="s">
        <v>34</v>
      </c>
      <c r="AX637" s="14" t="s">
        <v>72</v>
      </c>
      <c r="AY637" s="215" t="s">
        <v>114</v>
      </c>
    </row>
    <row r="638" spans="1:65" s="15" customFormat="1" ht="11.25">
      <c r="B638" s="216"/>
      <c r="C638" s="217"/>
      <c r="D638" s="196" t="s">
        <v>127</v>
      </c>
      <c r="E638" s="218" t="s">
        <v>19</v>
      </c>
      <c r="F638" s="219" t="s">
        <v>133</v>
      </c>
      <c r="G638" s="217"/>
      <c r="H638" s="220">
        <v>453.76</v>
      </c>
      <c r="I638" s="221"/>
      <c r="J638" s="217"/>
      <c r="K638" s="217"/>
      <c r="L638" s="222"/>
      <c r="M638" s="223"/>
      <c r="N638" s="224"/>
      <c r="O638" s="224"/>
      <c r="P638" s="224"/>
      <c r="Q638" s="224"/>
      <c r="R638" s="224"/>
      <c r="S638" s="224"/>
      <c r="T638" s="225"/>
      <c r="AT638" s="226" t="s">
        <v>127</v>
      </c>
      <c r="AU638" s="226" t="s">
        <v>123</v>
      </c>
      <c r="AV638" s="15" t="s">
        <v>122</v>
      </c>
      <c r="AW638" s="15" t="s">
        <v>34</v>
      </c>
      <c r="AX638" s="15" t="s">
        <v>80</v>
      </c>
      <c r="AY638" s="226" t="s">
        <v>114</v>
      </c>
    </row>
    <row r="639" spans="1:65" s="14" customFormat="1" ht="11.25">
      <c r="B639" s="205"/>
      <c r="C639" s="206"/>
      <c r="D639" s="196" t="s">
        <v>127</v>
      </c>
      <c r="E639" s="206"/>
      <c r="F639" s="208" t="s">
        <v>611</v>
      </c>
      <c r="G639" s="206"/>
      <c r="H639" s="209">
        <v>499.13600000000002</v>
      </c>
      <c r="I639" s="210"/>
      <c r="J639" s="206"/>
      <c r="K639" s="206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127</v>
      </c>
      <c r="AU639" s="215" t="s">
        <v>123</v>
      </c>
      <c r="AV639" s="14" t="s">
        <v>123</v>
      </c>
      <c r="AW639" s="14" t="s">
        <v>4</v>
      </c>
      <c r="AX639" s="14" t="s">
        <v>80</v>
      </c>
      <c r="AY639" s="215" t="s">
        <v>114</v>
      </c>
    </row>
    <row r="640" spans="1:65" s="2" customFormat="1" ht="24.2" customHeight="1">
      <c r="A640" s="37"/>
      <c r="B640" s="38"/>
      <c r="C640" s="176" t="s">
        <v>612</v>
      </c>
      <c r="D640" s="176" t="s">
        <v>117</v>
      </c>
      <c r="E640" s="177" t="s">
        <v>613</v>
      </c>
      <c r="F640" s="178" t="s">
        <v>614</v>
      </c>
      <c r="G640" s="179" t="s">
        <v>157</v>
      </c>
      <c r="H640" s="180">
        <v>733.88800000000003</v>
      </c>
      <c r="I640" s="181"/>
      <c r="J640" s="182">
        <f>ROUND(I640*H640,2)</f>
        <v>0</v>
      </c>
      <c r="K640" s="178" t="s">
        <v>121</v>
      </c>
      <c r="L640" s="42"/>
      <c r="M640" s="183" t="s">
        <v>19</v>
      </c>
      <c r="N640" s="184" t="s">
        <v>44</v>
      </c>
      <c r="O640" s="67"/>
      <c r="P640" s="185">
        <f>O640*H640</f>
        <v>0</v>
      </c>
      <c r="Q640" s="185">
        <v>5.8E-4</v>
      </c>
      <c r="R640" s="185">
        <f>Q640*H640</f>
        <v>0.42565504000000004</v>
      </c>
      <c r="S640" s="185">
        <v>0</v>
      </c>
      <c r="T640" s="186">
        <f>S640*H640</f>
        <v>0</v>
      </c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R640" s="187" t="s">
        <v>236</v>
      </c>
      <c r="AT640" s="187" t="s">
        <v>117</v>
      </c>
      <c r="AU640" s="187" t="s">
        <v>123</v>
      </c>
      <c r="AY640" s="20" t="s">
        <v>114</v>
      </c>
      <c r="BE640" s="188">
        <f>IF(N640="základní",J640,0)</f>
        <v>0</v>
      </c>
      <c r="BF640" s="188">
        <f>IF(N640="snížená",J640,0)</f>
        <v>0</v>
      </c>
      <c r="BG640" s="188">
        <f>IF(N640="zákl. přenesená",J640,0)</f>
        <v>0</v>
      </c>
      <c r="BH640" s="188">
        <f>IF(N640="sníž. přenesená",J640,0)</f>
        <v>0</v>
      </c>
      <c r="BI640" s="188">
        <f>IF(N640="nulová",J640,0)</f>
        <v>0</v>
      </c>
      <c r="BJ640" s="20" t="s">
        <v>123</v>
      </c>
      <c r="BK640" s="188">
        <f>ROUND(I640*H640,2)</f>
        <v>0</v>
      </c>
      <c r="BL640" s="20" t="s">
        <v>236</v>
      </c>
      <c r="BM640" s="187" t="s">
        <v>615</v>
      </c>
    </row>
    <row r="641" spans="1:65" s="2" customFormat="1" ht="11.25">
      <c r="A641" s="37"/>
      <c r="B641" s="38"/>
      <c r="C641" s="39"/>
      <c r="D641" s="189" t="s">
        <v>125</v>
      </c>
      <c r="E641" s="39"/>
      <c r="F641" s="190" t="s">
        <v>616</v>
      </c>
      <c r="G641" s="39"/>
      <c r="H641" s="39"/>
      <c r="I641" s="191"/>
      <c r="J641" s="39"/>
      <c r="K641" s="39"/>
      <c r="L641" s="42"/>
      <c r="M641" s="192"/>
      <c r="N641" s="193"/>
      <c r="O641" s="67"/>
      <c r="P641" s="67"/>
      <c r="Q641" s="67"/>
      <c r="R641" s="67"/>
      <c r="S641" s="67"/>
      <c r="T641" s="68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T641" s="20" t="s">
        <v>125</v>
      </c>
      <c r="AU641" s="20" t="s">
        <v>123</v>
      </c>
    </row>
    <row r="642" spans="1:65" s="13" customFormat="1" ht="11.25">
      <c r="B642" s="194"/>
      <c r="C642" s="195"/>
      <c r="D642" s="196" t="s">
        <v>127</v>
      </c>
      <c r="E642" s="197" t="s">
        <v>19</v>
      </c>
      <c r="F642" s="198" t="s">
        <v>217</v>
      </c>
      <c r="G642" s="195"/>
      <c r="H642" s="197" t="s">
        <v>19</v>
      </c>
      <c r="I642" s="199"/>
      <c r="J642" s="195"/>
      <c r="K642" s="195"/>
      <c r="L642" s="200"/>
      <c r="M642" s="201"/>
      <c r="N642" s="202"/>
      <c r="O642" s="202"/>
      <c r="P642" s="202"/>
      <c r="Q642" s="202"/>
      <c r="R642" s="202"/>
      <c r="S642" s="202"/>
      <c r="T642" s="203"/>
      <c r="AT642" s="204" t="s">
        <v>127</v>
      </c>
      <c r="AU642" s="204" t="s">
        <v>123</v>
      </c>
      <c r="AV642" s="13" t="s">
        <v>80</v>
      </c>
      <c r="AW642" s="13" t="s">
        <v>34</v>
      </c>
      <c r="AX642" s="13" t="s">
        <v>72</v>
      </c>
      <c r="AY642" s="204" t="s">
        <v>114</v>
      </c>
    </row>
    <row r="643" spans="1:65" s="13" customFormat="1" ht="11.25">
      <c r="B643" s="194"/>
      <c r="C643" s="195"/>
      <c r="D643" s="196" t="s">
        <v>127</v>
      </c>
      <c r="E643" s="197" t="s">
        <v>19</v>
      </c>
      <c r="F643" s="198" t="s">
        <v>218</v>
      </c>
      <c r="G643" s="195"/>
      <c r="H643" s="197" t="s">
        <v>19</v>
      </c>
      <c r="I643" s="199"/>
      <c r="J643" s="195"/>
      <c r="K643" s="195"/>
      <c r="L643" s="200"/>
      <c r="M643" s="201"/>
      <c r="N643" s="202"/>
      <c r="O643" s="202"/>
      <c r="P643" s="202"/>
      <c r="Q643" s="202"/>
      <c r="R643" s="202"/>
      <c r="S643" s="202"/>
      <c r="T643" s="203"/>
      <c r="AT643" s="204" t="s">
        <v>127</v>
      </c>
      <c r="AU643" s="204" t="s">
        <v>123</v>
      </c>
      <c r="AV643" s="13" t="s">
        <v>80</v>
      </c>
      <c r="AW643" s="13" t="s">
        <v>34</v>
      </c>
      <c r="AX643" s="13" t="s">
        <v>72</v>
      </c>
      <c r="AY643" s="204" t="s">
        <v>114</v>
      </c>
    </row>
    <row r="644" spans="1:65" s="14" customFormat="1" ht="11.25">
      <c r="B644" s="205"/>
      <c r="C644" s="206"/>
      <c r="D644" s="196" t="s">
        <v>127</v>
      </c>
      <c r="E644" s="207" t="s">
        <v>19</v>
      </c>
      <c r="F644" s="208" t="s">
        <v>595</v>
      </c>
      <c r="G644" s="206"/>
      <c r="H644" s="209">
        <v>90.4</v>
      </c>
      <c r="I644" s="210"/>
      <c r="J644" s="206"/>
      <c r="K644" s="206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127</v>
      </c>
      <c r="AU644" s="215" t="s">
        <v>123</v>
      </c>
      <c r="AV644" s="14" t="s">
        <v>123</v>
      </c>
      <c r="AW644" s="14" t="s">
        <v>34</v>
      </c>
      <c r="AX644" s="14" t="s">
        <v>72</v>
      </c>
      <c r="AY644" s="215" t="s">
        <v>114</v>
      </c>
    </row>
    <row r="645" spans="1:65" s="14" customFormat="1" ht="11.25">
      <c r="B645" s="205"/>
      <c r="C645" s="206"/>
      <c r="D645" s="196" t="s">
        <v>127</v>
      </c>
      <c r="E645" s="207" t="s">
        <v>19</v>
      </c>
      <c r="F645" s="208" t="s">
        <v>596</v>
      </c>
      <c r="G645" s="206"/>
      <c r="H645" s="209">
        <v>176.16</v>
      </c>
      <c r="I645" s="210"/>
      <c r="J645" s="206"/>
      <c r="K645" s="206"/>
      <c r="L645" s="211"/>
      <c r="M645" s="212"/>
      <c r="N645" s="213"/>
      <c r="O645" s="213"/>
      <c r="P645" s="213"/>
      <c r="Q645" s="213"/>
      <c r="R645" s="213"/>
      <c r="S645" s="213"/>
      <c r="T645" s="214"/>
      <c r="AT645" s="215" t="s">
        <v>127</v>
      </c>
      <c r="AU645" s="215" t="s">
        <v>123</v>
      </c>
      <c r="AV645" s="14" t="s">
        <v>123</v>
      </c>
      <c r="AW645" s="14" t="s">
        <v>34</v>
      </c>
      <c r="AX645" s="14" t="s">
        <v>72</v>
      </c>
      <c r="AY645" s="215" t="s">
        <v>114</v>
      </c>
    </row>
    <row r="646" spans="1:65" s="14" customFormat="1" ht="22.5">
      <c r="B646" s="205"/>
      <c r="C646" s="206"/>
      <c r="D646" s="196" t="s">
        <v>127</v>
      </c>
      <c r="E646" s="207" t="s">
        <v>19</v>
      </c>
      <c r="F646" s="208" t="s">
        <v>597</v>
      </c>
      <c r="G646" s="206"/>
      <c r="H646" s="209">
        <v>437.88799999999998</v>
      </c>
      <c r="I646" s="210"/>
      <c r="J646" s="206"/>
      <c r="K646" s="206"/>
      <c r="L646" s="211"/>
      <c r="M646" s="212"/>
      <c r="N646" s="213"/>
      <c r="O646" s="213"/>
      <c r="P646" s="213"/>
      <c r="Q646" s="213"/>
      <c r="R646" s="213"/>
      <c r="S646" s="213"/>
      <c r="T646" s="214"/>
      <c r="AT646" s="215" t="s">
        <v>127</v>
      </c>
      <c r="AU646" s="215" t="s">
        <v>123</v>
      </c>
      <c r="AV646" s="14" t="s">
        <v>123</v>
      </c>
      <c r="AW646" s="14" t="s">
        <v>34</v>
      </c>
      <c r="AX646" s="14" t="s">
        <v>72</v>
      </c>
      <c r="AY646" s="215" t="s">
        <v>114</v>
      </c>
    </row>
    <row r="647" spans="1:65" s="14" customFormat="1" ht="11.25">
      <c r="B647" s="205"/>
      <c r="C647" s="206"/>
      <c r="D647" s="196" t="s">
        <v>127</v>
      </c>
      <c r="E647" s="207" t="s">
        <v>19</v>
      </c>
      <c r="F647" s="208" t="s">
        <v>211</v>
      </c>
      <c r="G647" s="206"/>
      <c r="H647" s="209">
        <v>29.44</v>
      </c>
      <c r="I647" s="210"/>
      <c r="J647" s="206"/>
      <c r="K647" s="206"/>
      <c r="L647" s="211"/>
      <c r="M647" s="212"/>
      <c r="N647" s="213"/>
      <c r="O647" s="213"/>
      <c r="P647" s="213"/>
      <c r="Q647" s="213"/>
      <c r="R647" s="213"/>
      <c r="S647" s="213"/>
      <c r="T647" s="214"/>
      <c r="AT647" s="215" t="s">
        <v>127</v>
      </c>
      <c r="AU647" s="215" t="s">
        <v>123</v>
      </c>
      <c r="AV647" s="14" t="s">
        <v>123</v>
      </c>
      <c r="AW647" s="14" t="s">
        <v>34</v>
      </c>
      <c r="AX647" s="14" t="s">
        <v>72</v>
      </c>
      <c r="AY647" s="215" t="s">
        <v>114</v>
      </c>
    </row>
    <row r="648" spans="1:65" s="15" customFormat="1" ht="11.25">
      <c r="B648" s="216"/>
      <c r="C648" s="217"/>
      <c r="D648" s="196" t="s">
        <v>127</v>
      </c>
      <c r="E648" s="218" t="s">
        <v>19</v>
      </c>
      <c r="F648" s="219" t="s">
        <v>133</v>
      </c>
      <c r="G648" s="217"/>
      <c r="H648" s="220">
        <v>733.88800000000003</v>
      </c>
      <c r="I648" s="221"/>
      <c r="J648" s="217"/>
      <c r="K648" s="217"/>
      <c r="L648" s="222"/>
      <c r="M648" s="223"/>
      <c r="N648" s="224"/>
      <c r="O648" s="224"/>
      <c r="P648" s="224"/>
      <c r="Q648" s="224"/>
      <c r="R648" s="224"/>
      <c r="S648" s="224"/>
      <c r="T648" s="225"/>
      <c r="AT648" s="226" t="s">
        <v>127</v>
      </c>
      <c r="AU648" s="226" t="s">
        <v>123</v>
      </c>
      <c r="AV648" s="15" t="s">
        <v>122</v>
      </c>
      <c r="AW648" s="15" t="s">
        <v>34</v>
      </c>
      <c r="AX648" s="15" t="s">
        <v>80</v>
      </c>
      <c r="AY648" s="226" t="s">
        <v>114</v>
      </c>
    </row>
    <row r="649" spans="1:65" s="2" customFormat="1" ht="16.5" customHeight="1">
      <c r="A649" s="37"/>
      <c r="B649" s="38"/>
      <c r="C649" s="244" t="s">
        <v>617</v>
      </c>
      <c r="D649" s="244" t="s">
        <v>442</v>
      </c>
      <c r="E649" s="245" t="s">
        <v>618</v>
      </c>
      <c r="F649" s="246" t="s">
        <v>619</v>
      </c>
      <c r="G649" s="247" t="s">
        <v>157</v>
      </c>
      <c r="H649" s="248">
        <v>807.27700000000004</v>
      </c>
      <c r="I649" s="249"/>
      <c r="J649" s="250">
        <f>ROUND(I649*H649,2)</f>
        <v>0</v>
      </c>
      <c r="K649" s="246" t="s">
        <v>121</v>
      </c>
      <c r="L649" s="251"/>
      <c r="M649" s="252" t="s">
        <v>19</v>
      </c>
      <c r="N649" s="253" t="s">
        <v>44</v>
      </c>
      <c r="O649" s="67"/>
      <c r="P649" s="185">
        <f>O649*H649</f>
        <v>0</v>
      </c>
      <c r="Q649" s="185">
        <v>2.64E-3</v>
      </c>
      <c r="R649" s="185">
        <f>Q649*H649</f>
        <v>2.13121128</v>
      </c>
      <c r="S649" s="185">
        <v>0</v>
      </c>
      <c r="T649" s="186">
        <f>S649*H649</f>
        <v>0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R649" s="187" t="s">
        <v>446</v>
      </c>
      <c r="AT649" s="187" t="s">
        <v>442</v>
      </c>
      <c r="AU649" s="187" t="s">
        <v>123</v>
      </c>
      <c r="AY649" s="20" t="s">
        <v>114</v>
      </c>
      <c r="BE649" s="188">
        <f>IF(N649="základní",J649,0)</f>
        <v>0</v>
      </c>
      <c r="BF649" s="188">
        <f>IF(N649="snížená",J649,0)</f>
        <v>0</v>
      </c>
      <c r="BG649" s="188">
        <f>IF(N649="zákl. přenesená",J649,0)</f>
        <v>0</v>
      </c>
      <c r="BH649" s="188">
        <f>IF(N649="sníž. přenesená",J649,0)</f>
        <v>0</v>
      </c>
      <c r="BI649" s="188">
        <f>IF(N649="nulová",J649,0)</f>
        <v>0</v>
      </c>
      <c r="BJ649" s="20" t="s">
        <v>123</v>
      </c>
      <c r="BK649" s="188">
        <f>ROUND(I649*H649,2)</f>
        <v>0</v>
      </c>
      <c r="BL649" s="20" t="s">
        <v>236</v>
      </c>
      <c r="BM649" s="187" t="s">
        <v>620</v>
      </c>
    </row>
    <row r="650" spans="1:65" s="13" customFormat="1" ht="11.25">
      <c r="B650" s="194"/>
      <c r="C650" s="195"/>
      <c r="D650" s="196" t="s">
        <v>127</v>
      </c>
      <c r="E650" s="197" t="s">
        <v>19</v>
      </c>
      <c r="F650" s="198" t="s">
        <v>217</v>
      </c>
      <c r="G650" s="195"/>
      <c r="H650" s="197" t="s">
        <v>19</v>
      </c>
      <c r="I650" s="199"/>
      <c r="J650" s="195"/>
      <c r="K650" s="195"/>
      <c r="L650" s="200"/>
      <c r="M650" s="201"/>
      <c r="N650" s="202"/>
      <c r="O650" s="202"/>
      <c r="P650" s="202"/>
      <c r="Q650" s="202"/>
      <c r="R650" s="202"/>
      <c r="S650" s="202"/>
      <c r="T650" s="203"/>
      <c r="AT650" s="204" t="s">
        <v>127</v>
      </c>
      <c r="AU650" s="204" t="s">
        <v>123</v>
      </c>
      <c r="AV650" s="13" t="s">
        <v>80</v>
      </c>
      <c r="AW650" s="13" t="s">
        <v>34</v>
      </c>
      <c r="AX650" s="13" t="s">
        <v>72</v>
      </c>
      <c r="AY650" s="204" t="s">
        <v>114</v>
      </c>
    </row>
    <row r="651" spans="1:65" s="13" customFormat="1" ht="11.25">
      <c r="B651" s="194"/>
      <c r="C651" s="195"/>
      <c r="D651" s="196" t="s">
        <v>127</v>
      </c>
      <c r="E651" s="197" t="s">
        <v>19</v>
      </c>
      <c r="F651" s="198" t="s">
        <v>218</v>
      </c>
      <c r="G651" s="195"/>
      <c r="H651" s="197" t="s">
        <v>19</v>
      </c>
      <c r="I651" s="199"/>
      <c r="J651" s="195"/>
      <c r="K651" s="195"/>
      <c r="L651" s="200"/>
      <c r="M651" s="201"/>
      <c r="N651" s="202"/>
      <c r="O651" s="202"/>
      <c r="P651" s="202"/>
      <c r="Q651" s="202"/>
      <c r="R651" s="202"/>
      <c r="S651" s="202"/>
      <c r="T651" s="203"/>
      <c r="AT651" s="204" t="s">
        <v>127</v>
      </c>
      <c r="AU651" s="204" t="s">
        <v>123</v>
      </c>
      <c r="AV651" s="13" t="s">
        <v>80</v>
      </c>
      <c r="AW651" s="13" t="s">
        <v>34</v>
      </c>
      <c r="AX651" s="13" t="s">
        <v>72</v>
      </c>
      <c r="AY651" s="204" t="s">
        <v>114</v>
      </c>
    </row>
    <row r="652" spans="1:65" s="14" customFormat="1" ht="11.25">
      <c r="B652" s="205"/>
      <c r="C652" s="206"/>
      <c r="D652" s="196" t="s">
        <v>127</v>
      </c>
      <c r="E652" s="207" t="s">
        <v>19</v>
      </c>
      <c r="F652" s="208" t="s">
        <v>595</v>
      </c>
      <c r="G652" s="206"/>
      <c r="H652" s="209">
        <v>90.4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127</v>
      </c>
      <c r="AU652" s="215" t="s">
        <v>123</v>
      </c>
      <c r="AV652" s="14" t="s">
        <v>123</v>
      </c>
      <c r="AW652" s="14" t="s">
        <v>34</v>
      </c>
      <c r="AX652" s="14" t="s">
        <v>72</v>
      </c>
      <c r="AY652" s="215" t="s">
        <v>114</v>
      </c>
    </row>
    <row r="653" spans="1:65" s="14" customFormat="1" ht="11.25">
      <c r="B653" s="205"/>
      <c r="C653" s="206"/>
      <c r="D653" s="196" t="s">
        <v>127</v>
      </c>
      <c r="E653" s="207" t="s">
        <v>19</v>
      </c>
      <c r="F653" s="208" t="s">
        <v>596</v>
      </c>
      <c r="G653" s="206"/>
      <c r="H653" s="209">
        <v>176.16</v>
      </c>
      <c r="I653" s="210"/>
      <c r="J653" s="206"/>
      <c r="K653" s="206"/>
      <c r="L653" s="211"/>
      <c r="M653" s="212"/>
      <c r="N653" s="213"/>
      <c r="O653" s="213"/>
      <c r="P653" s="213"/>
      <c r="Q653" s="213"/>
      <c r="R653" s="213"/>
      <c r="S653" s="213"/>
      <c r="T653" s="214"/>
      <c r="AT653" s="215" t="s">
        <v>127</v>
      </c>
      <c r="AU653" s="215" t="s">
        <v>123</v>
      </c>
      <c r="AV653" s="14" t="s">
        <v>123</v>
      </c>
      <c r="AW653" s="14" t="s">
        <v>34</v>
      </c>
      <c r="AX653" s="14" t="s">
        <v>72</v>
      </c>
      <c r="AY653" s="215" t="s">
        <v>114</v>
      </c>
    </row>
    <row r="654" spans="1:65" s="14" customFormat="1" ht="22.5">
      <c r="B654" s="205"/>
      <c r="C654" s="206"/>
      <c r="D654" s="196" t="s">
        <v>127</v>
      </c>
      <c r="E654" s="207" t="s">
        <v>19</v>
      </c>
      <c r="F654" s="208" t="s">
        <v>597</v>
      </c>
      <c r="G654" s="206"/>
      <c r="H654" s="209">
        <v>437.88799999999998</v>
      </c>
      <c r="I654" s="210"/>
      <c r="J654" s="206"/>
      <c r="K654" s="206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127</v>
      </c>
      <c r="AU654" s="215" t="s">
        <v>123</v>
      </c>
      <c r="AV654" s="14" t="s">
        <v>123</v>
      </c>
      <c r="AW654" s="14" t="s">
        <v>34</v>
      </c>
      <c r="AX654" s="14" t="s">
        <v>72</v>
      </c>
      <c r="AY654" s="215" t="s">
        <v>114</v>
      </c>
    </row>
    <row r="655" spans="1:65" s="14" customFormat="1" ht="11.25">
      <c r="B655" s="205"/>
      <c r="C655" s="206"/>
      <c r="D655" s="196" t="s">
        <v>127</v>
      </c>
      <c r="E655" s="207" t="s">
        <v>19</v>
      </c>
      <c r="F655" s="208" t="s">
        <v>211</v>
      </c>
      <c r="G655" s="206"/>
      <c r="H655" s="209">
        <v>29.44</v>
      </c>
      <c r="I655" s="210"/>
      <c r="J655" s="206"/>
      <c r="K655" s="206"/>
      <c r="L655" s="211"/>
      <c r="M655" s="212"/>
      <c r="N655" s="213"/>
      <c r="O655" s="213"/>
      <c r="P655" s="213"/>
      <c r="Q655" s="213"/>
      <c r="R655" s="213"/>
      <c r="S655" s="213"/>
      <c r="T655" s="214"/>
      <c r="AT655" s="215" t="s">
        <v>127</v>
      </c>
      <c r="AU655" s="215" t="s">
        <v>123</v>
      </c>
      <c r="AV655" s="14" t="s">
        <v>123</v>
      </c>
      <c r="AW655" s="14" t="s">
        <v>34</v>
      </c>
      <c r="AX655" s="14" t="s">
        <v>72</v>
      </c>
      <c r="AY655" s="215" t="s">
        <v>114</v>
      </c>
    </row>
    <row r="656" spans="1:65" s="15" customFormat="1" ht="11.25">
      <c r="B656" s="216"/>
      <c r="C656" s="217"/>
      <c r="D656" s="196" t="s">
        <v>127</v>
      </c>
      <c r="E656" s="218" t="s">
        <v>19</v>
      </c>
      <c r="F656" s="219" t="s">
        <v>133</v>
      </c>
      <c r="G656" s="217"/>
      <c r="H656" s="220">
        <v>733.88800000000003</v>
      </c>
      <c r="I656" s="221"/>
      <c r="J656" s="217"/>
      <c r="K656" s="217"/>
      <c r="L656" s="222"/>
      <c r="M656" s="223"/>
      <c r="N656" s="224"/>
      <c r="O656" s="224"/>
      <c r="P656" s="224"/>
      <c r="Q656" s="224"/>
      <c r="R656" s="224"/>
      <c r="S656" s="224"/>
      <c r="T656" s="225"/>
      <c r="AT656" s="226" t="s">
        <v>127</v>
      </c>
      <c r="AU656" s="226" t="s">
        <v>123</v>
      </c>
      <c r="AV656" s="15" t="s">
        <v>122</v>
      </c>
      <c r="AW656" s="15" t="s">
        <v>34</v>
      </c>
      <c r="AX656" s="15" t="s">
        <v>80</v>
      </c>
      <c r="AY656" s="226" t="s">
        <v>114</v>
      </c>
    </row>
    <row r="657" spans="1:65" s="14" customFormat="1" ht="11.25">
      <c r="B657" s="205"/>
      <c r="C657" s="206"/>
      <c r="D657" s="196" t="s">
        <v>127</v>
      </c>
      <c r="E657" s="206"/>
      <c r="F657" s="208" t="s">
        <v>621</v>
      </c>
      <c r="G657" s="206"/>
      <c r="H657" s="209">
        <v>807.27700000000004</v>
      </c>
      <c r="I657" s="210"/>
      <c r="J657" s="206"/>
      <c r="K657" s="206"/>
      <c r="L657" s="211"/>
      <c r="M657" s="212"/>
      <c r="N657" s="213"/>
      <c r="O657" s="213"/>
      <c r="P657" s="213"/>
      <c r="Q657" s="213"/>
      <c r="R657" s="213"/>
      <c r="S657" s="213"/>
      <c r="T657" s="214"/>
      <c r="AT657" s="215" t="s">
        <v>127</v>
      </c>
      <c r="AU657" s="215" t="s">
        <v>123</v>
      </c>
      <c r="AV657" s="14" t="s">
        <v>123</v>
      </c>
      <c r="AW657" s="14" t="s">
        <v>4</v>
      </c>
      <c r="AX657" s="14" t="s">
        <v>80</v>
      </c>
      <c r="AY657" s="215" t="s">
        <v>114</v>
      </c>
    </row>
    <row r="658" spans="1:65" s="2" customFormat="1" ht="24.2" customHeight="1">
      <c r="A658" s="37"/>
      <c r="B658" s="38"/>
      <c r="C658" s="176" t="s">
        <v>622</v>
      </c>
      <c r="D658" s="176" t="s">
        <v>117</v>
      </c>
      <c r="E658" s="177" t="s">
        <v>623</v>
      </c>
      <c r="F658" s="178" t="s">
        <v>624</v>
      </c>
      <c r="G658" s="179" t="s">
        <v>120</v>
      </c>
      <c r="H658" s="180">
        <v>530.49599999999998</v>
      </c>
      <c r="I658" s="181"/>
      <c r="J658" s="182">
        <f>ROUND(I658*H658,2)</f>
        <v>0</v>
      </c>
      <c r="K658" s="178" t="s">
        <v>121</v>
      </c>
      <c r="L658" s="42"/>
      <c r="M658" s="183" t="s">
        <v>19</v>
      </c>
      <c r="N658" s="184" t="s">
        <v>44</v>
      </c>
      <c r="O658" s="67"/>
      <c r="P658" s="185">
        <f>O658*H658</f>
        <v>0</v>
      </c>
      <c r="Q658" s="185">
        <v>5.3800000000000002E-3</v>
      </c>
      <c r="R658" s="185">
        <f>Q658*H658</f>
        <v>2.85406848</v>
      </c>
      <c r="S658" s="185">
        <v>0</v>
      </c>
      <c r="T658" s="186">
        <f>S658*H658</f>
        <v>0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187" t="s">
        <v>236</v>
      </c>
      <c r="AT658" s="187" t="s">
        <v>117</v>
      </c>
      <c r="AU658" s="187" t="s">
        <v>123</v>
      </c>
      <c r="AY658" s="20" t="s">
        <v>114</v>
      </c>
      <c r="BE658" s="188">
        <f>IF(N658="základní",J658,0)</f>
        <v>0</v>
      </c>
      <c r="BF658" s="188">
        <f>IF(N658="snížená",J658,0)</f>
        <v>0</v>
      </c>
      <c r="BG658" s="188">
        <f>IF(N658="zákl. přenesená",J658,0)</f>
        <v>0</v>
      </c>
      <c r="BH658" s="188">
        <f>IF(N658="sníž. přenesená",J658,0)</f>
        <v>0</v>
      </c>
      <c r="BI658" s="188">
        <f>IF(N658="nulová",J658,0)</f>
        <v>0</v>
      </c>
      <c r="BJ658" s="20" t="s">
        <v>123</v>
      </c>
      <c r="BK658" s="188">
        <f>ROUND(I658*H658,2)</f>
        <v>0</v>
      </c>
      <c r="BL658" s="20" t="s">
        <v>236</v>
      </c>
      <c r="BM658" s="187" t="s">
        <v>625</v>
      </c>
    </row>
    <row r="659" spans="1:65" s="2" customFormat="1" ht="11.25">
      <c r="A659" s="37"/>
      <c r="B659" s="38"/>
      <c r="C659" s="39"/>
      <c r="D659" s="189" t="s">
        <v>125</v>
      </c>
      <c r="E659" s="39"/>
      <c r="F659" s="190" t="s">
        <v>626</v>
      </c>
      <c r="G659" s="39"/>
      <c r="H659" s="39"/>
      <c r="I659" s="191"/>
      <c r="J659" s="39"/>
      <c r="K659" s="39"/>
      <c r="L659" s="42"/>
      <c r="M659" s="192"/>
      <c r="N659" s="193"/>
      <c r="O659" s="67"/>
      <c r="P659" s="67"/>
      <c r="Q659" s="67"/>
      <c r="R659" s="67"/>
      <c r="S659" s="67"/>
      <c r="T659" s="68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T659" s="20" t="s">
        <v>125</v>
      </c>
      <c r="AU659" s="20" t="s">
        <v>123</v>
      </c>
    </row>
    <row r="660" spans="1:65" s="2" customFormat="1" ht="19.5">
      <c r="A660" s="37"/>
      <c r="B660" s="38"/>
      <c r="C660" s="39"/>
      <c r="D660" s="196" t="s">
        <v>627</v>
      </c>
      <c r="E660" s="39"/>
      <c r="F660" s="254" t="s">
        <v>628</v>
      </c>
      <c r="G660" s="39"/>
      <c r="H660" s="39"/>
      <c r="I660" s="191"/>
      <c r="J660" s="39"/>
      <c r="K660" s="39"/>
      <c r="L660" s="42"/>
      <c r="M660" s="192"/>
      <c r="N660" s="193"/>
      <c r="O660" s="67"/>
      <c r="P660" s="67"/>
      <c r="Q660" s="67"/>
      <c r="R660" s="67"/>
      <c r="S660" s="67"/>
      <c r="T660" s="68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T660" s="20" t="s">
        <v>627</v>
      </c>
      <c r="AU660" s="20" t="s">
        <v>123</v>
      </c>
    </row>
    <row r="661" spans="1:65" s="13" customFormat="1" ht="11.25">
      <c r="B661" s="194"/>
      <c r="C661" s="195"/>
      <c r="D661" s="196" t="s">
        <v>127</v>
      </c>
      <c r="E661" s="197" t="s">
        <v>19</v>
      </c>
      <c r="F661" s="198" t="s">
        <v>217</v>
      </c>
      <c r="G661" s="195"/>
      <c r="H661" s="197" t="s">
        <v>19</v>
      </c>
      <c r="I661" s="199"/>
      <c r="J661" s="195"/>
      <c r="K661" s="195"/>
      <c r="L661" s="200"/>
      <c r="M661" s="201"/>
      <c r="N661" s="202"/>
      <c r="O661" s="202"/>
      <c r="P661" s="202"/>
      <c r="Q661" s="202"/>
      <c r="R661" s="202"/>
      <c r="S661" s="202"/>
      <c r="T661" s="203"/>
      <c r="AT661" s="204" t="s">
        <v>127</v>
      </c>
      <c r="AU661" s="204" t="s">
        <v>123</v>
      </c>
      <c r="AV661" s="13" t="s">
        <v>80</v>
      </c>
      <c r="AW661" s="13" t="s">
        <v>34</v>
      </c>
      <c r="AX661" s="13" t="s">
        <v>72</v>
      </c>
      <c r="AY661" s="204" t="s">
        <v>114</v>
      </c>
    </row>
    <row r="662" spans="1:65" s="13" customFormat="1" ht="11.25">
      <c r="B662" s="194"/>
      <c r="C662" s="195"/>
      <c r="D662" s="196" t="s">
        <v>127</v>
      </c>
      <c r="E662" s="197" t="s">
        <v>19</v>
      </c>
      <c r="F662" s="198" t="s">
        <v>218</v>
      </c>
      <c r="G662" s="195"/>
      <c r="H662" s="197" t="s">
        <v>19</v>
      </c>
      <c r="I662" s="199"/>
      <c r="J662" s="195"/>
      <c r="K662" s="195"/>
      <c r="L662" s="200"/>
      <c r="M662" s="201"/>
      <c r="N662" s="202"/>
      <c r="O662" s="202"/>
      <c r="P662" s="202"/>
      <c r="Q662" s="202"/>
      <c r="R662" s="202"/>
      <c r="S662" s="202"/>
      <c r="T662" s="203"/>
      <c r="AT662" s="204" t="s">
        <v>127</v>
      </c>
      <c r="AU662" s="204" t="s">
        <v>123</v>
      </c>
      <c r="AV662" s="13" t="s">
        <v>80</v>
      </c>
      <c r="AW662" s="13" t="s">
        <v>34</v>
      </c>
      <c r="AX662" s="13" t="s">
        <v>72</v>
      </c>
      <c r="AY662" s="204" t="s">
        <v>114</v>
      </c>
    </row>
    <row r="663" spans="1:65" s="14" customFormat="1" ht="11.25">
      <c r="B663" s="205"/>
      <c r="C663" s="206"/>
      <c r="D663" s="196" t="s">
        <v>127</v>
      </c>
      <c r="E663" s="207" t="s">
        <v>19</v>
      </c>
      <c r="F663" s="208" t="s">
        <v>182</v>
      </c>
      <c r="G663" s="206"/>
      <c r="H663" s="209">
        <v>66.239999999999995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127</v>
      </c>
      <c r="AU663" s="215" t="s">
        <v>123</v>
      </c>
      <c r="AV663" s="14" t="s">
        <v>123</v>
      </c>
      <c r="AW663" s="14" t="s">
        <v>34</v>
      </c>
      <c r="AX663" s="14" t="s">
        <v>72</v>
      </c>
      <c r="AY663" s="215" t="s">
        <v>114</v>
      </c>
    </row>
    <row r="664" spans="1:65" s="14" customFormat="1" ht="11.25">
      <c r="B664" s="205"/>
      <c r="C664" s="206"/>
      <c r="D664" s="196" t="s">
        <v>127</v>
      </c>
      <c r="E664" s="207" t="s">
        <v>19</v>
      </c>
      <c r="F664" s="208" t="s">
        <v>183</v>
      </c>
      <c r="G664" s="206"/>
      <c r="H664" s="209">
        <v>132.47999999999999</v>
      </c>
      <c r="I664" s="210"/>
      <c r="J664" s="206"/>
      <c r="K664" s="206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127</v>
      </c>
      <c r="AU664" s="215" t="s">
        <v>123</v>
      </c>
      <c r="AV664" s="14" t="s">
        <v>123</v>
      </c>
      <c r="AW664" s="14" t="s">
        <v>34</v>
      </c>
      <c r="AX664" s="14" t="s">
        <v>72</v>
      </c>
      <c r="AY664" s="215" t="s">
        <v>114</v>
      </c>
    </row>
    <row r="665" spans="1:65" s="14" customFormat="1" ht="11.25">
      <c r="B665" s="205"/>
      <c r="C665" s="206"/>
      <c r="D665" s="196" t="s">
        <v>127</v>
      </c>
      <c r="E665" s="207" t="s">
        <v>19</v>
      </c>
      <c r="F665" s="208" t="s">
        <v>184</v>
      </c>
      <c r="G665" s="206"/>
      <c r="H665" s="209">
        <v>133.05600000000001</v>
      </c>
      <c r="I665" s="210"/>
      <c r="J665" s="206"/>
      <c r="K665" s="206"/>
      <c r="L665" s="211"/>
      <c r="M665" s="212"/>
      <c r="N665" s="213"/>
      <c r="O665" s="213"/>
      <c r="P665" s="213"/>
      <c r="Q665" s="213"/>
      <c r="R665" s="213"/>
      <c r="S665" s="213"/>
      <c r="T665" s="214"/>
      <c r="AT665" s="215" t="s">
        <v>127</v>
      </c>
      <c r="AU665" s="215" t="s">
        <v>123</v>
      </c>
      <c r="AV665" s="14" t="s">
        <v>123</v>
      </c>
      <c r="AW665" s="14" t="s">
        <v>34</v>
      </c>
      <c r="AX665" s="14" t="s">
        <v>72</v>
      </c>
      <c r="AY665" s="215" t="s">
        <v>114</v>
      </c>
    </row>
    <row r="666" spans="1:65" s="14" customFormat="1" ht="11.25">
      <c r="B666" s="205"/>
      <c r="C666" s="206"/>
      <c r="D666" s="196" t="s">
        <v>127</v>
      </c>
      <c r="E666" s="207" t="s">
        <v>19</v>
      </c>
      <c r="F666" s="208" t="s">
        <v>584</v>
      </c>
      <c r="G666" s="206"/>
      <c r="H666" s="209">
        <v>198.72</v>
      </c>
      <c r="I666" s="210"/>
      <c r="J666" s="206"/>
      <c r="K666" s="206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127</v>
      </c>
      <c r="AU666" s="215" t="s">
        <v>123</v>
      </c>
      <c r="AV666" s="14" t="s">
        <v>123</v>
      </c>
      <c r="AW666" s="14" t="s">
        <v>34</v>
      </c>
      <c r="AX666" s="14" t="s">
        <v>72</v>
      </c>
      <c r="AY666" s="215" t="s">
        <v>114</v>
      </c>
    </row>
    <row r="667" spans="1:65" s="15" customFormat="1" ht="11.25">
      <c r="B667" s="216"/>
      <c r="C667" s="217"/>
      <c r="D667" s="196" t="s">
        <v>127</v>
      </c>
      <c r="E667" s="218" t="s">
        <v>19</v>
      </c>
      <c r="F667" s="219" t="s">
        <v>133</v>
      </c>
      <c r="G667" s="217"/>
      <c r="H667" s="220">
        <v>530.49599999999998</v>
      </c>
      <c r="I667" s="221"/>
      <c r="J667" s="217"/>
      <c r="K667" s="217"/>
      <c r="L667" s="222"/>
      <c r="M667" s="223"/>
      <c r="N667" s="224"/>
      <c r="O667" s="224"/>
      <c r="P667" s="224"/>
      <c r="Q667" s="224"/>
      <c r="R667" s="224"/>
      <c r="S667" s="224"/>
      <c r="T667" s="225"/>
      <c r="AT667" s="226" t="s">
        <v>127</v>
      </c>
      <c r="AU667" s="226" t="s">
        <v>123</v>
      </c>
      <c r="AV667" s="15" t="s">
        <v>122</v>
      </c>
      <c r="AW667" s="15" t="s">
        <v>34</v>
      </c>
      <c r="AX667" s="15" t="s">
        <v>80</v>
      </c>
      <c r="AY667" s="226" t="s">
        <v>114</v>
      </c>
    </row>
    <row r="668" spans="1:65" s="2" customFormat="1" ht="21.75" customHeight="1">
      <c r="A668" s="37"/>
      <c r="B668" s="38"/>
      <c r="C668" s="244" t="s">
        <v>629</v>
      </c>
      <c r="D668" s="244" t="s">
        <v>442</v>
      </c>
      <c r="E668" s="245" t="s">
        <v>630</v>
      </c>
      <c r="F668" s="246" t="s">
        <v>631</v>
      </c>
      <c r="G668" s="247" t="s">
        <v>120</v>
      </c>
      <c r="H668" s="248">
        <v>583.54600000000005</v>
      </c>
      <c r="I668" s="249"/>
      <c r="J668" s="250">
        <f>ROUND(I668*H668,2)</f>
        <v>0</v>
      </c>
      <c r="K668" s="246" t="s">
        <v>121</v>
      </c>
      <c r="L668" s="251"/>
      <c r="M668" s="252" t="s">
        <v>19</v>
      </c>
      <c r="N668" s="253" t="s">
        <v>44</v>
      </c>
      <c r="O668" s="67"/>
      <c r="P668" s="185">
        <f>O668*H668</f>
        <v>0</v>
      </c>
      <c r="Q668" s="185">
        <v>2.1999999999999999E-2</v>
      </c>
      <c r="R668" s="185">
        <f>Q668*H668</f>
        <v>12.838012000000001</v>
      </c>
      <c r="S668" s="185">
        <v>0</v>
      </c>
      <c r="T668" s="186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187" t="s">
        <v>446</v>
      </c>
      <c r="AT668" s="187" t="s">
        <v>442</v>
      </c>
      <c r="AU668" s="187" t="s">
        <v>123</v>
      </c>
      <c r="AY668" s="20" t="s">
        <v>114</v>
      </c>
      <c r="BE668" s="188">
        <f>IF(N668="základní",J668,0)</f>
        <v>0</v>
      </c>
      <c r="BF668" s="188">
        <f>IF(N668="snížená",J668,0)</f>
        <v>0</v>
      </c>
      <c r="BG668" s="188">
        <f>IF(N668="zákl. přenesená",J668,0)</f>
        <v>0</v>
      </c>
      <c r="BH668" s="188">
        <f>IF(N668="sníž. přenesená",J668,0)</f>
        <v>0</v>
      </c>
      <c r="BI668" s="188">
        <f>IF(N668="nulová",J668,0)</f>
        <v>0</v>
      </c>
      <c r="BJ668" s="20" t="s">
        <v>123</v>
      </c>
      <c r="BK668" s="188">
        <f>ROUND(I668*H668,2)</f>
        <v>0</v>
      </c>
      <c r="BL668" s="20" t="s">
        <v>236</v>
      </c>
      <c r="BM668" s="187" t="s">
        <v>632</v>
      </c>
    </row>
    <row r="669" spans="1:65" s="13" customFormat="1" ht="11.25">
      <c r="B669" s="194"/>
      <c r="C669" s="195"/>
      <c r="D669" s="196" t="s">
        <v>127</v>
      </c>
      <c r="E669" s="197" t="s">
        <v>19</v>
      </c>
      <c r="F669" s="198" t="s">
        <v>217</v>
      </c>
      <c r="G669" s="195"/>
      <c r="H669" s="197" t="s">
        <v>19</v>
      </c>
      <c r="I669" s="199"/>
      <c r="J669" s="195"/>
      <c r="K669" s="195"/>
      <c r="L669" s="200"/>
      <c r="M669" s="201"/>
      <c r="N669" s="202"/>
      <c r="O669" s="202"/>
      <c r="P669" s="202"/>
      <c r="Q669" s="202"/>
      <c r="R669" s="202"/>
      <c r="S669" s="202"/>
      <c r="T669" s="203"/>
      <c r="AT669" s="204" t="s">
        <v>127</v>
      </c>
      <c r="AU669" s="204" t="s">
        <v>123</v>
      </c>
      <c r="AV669" s="13" t="s">
        <v>80</v>
      </c>
      <c r="AW669" s="13" t="s">
        <v>34</v>
      </c>
      <c r="AX669" s="13" t="s">
        <v>72</v>
      </c>
      <c r="AY669" s="204" t="s">
        <v>114</v>
      </c>
    </row>
    <row r="670" spans="1:65" s="13" customFormat="1" ht="11.25">
      <c r="B670" s="194"/>
      <c r="C670" s="195"/>
      <c r="D670" s="196" t="s">
        <v>127</v>
      </c>
      <c r="E670" s="197" t="s">
        <v>19</v>
      </c>
      <c r="F670" s="198" t="s">
        <v>218</v>
      </c>
      <c r="G670" s="195"/>
      <c r="H670" s="197" t="s">
        <v>19</v>
      </c>
      <c r="I670" s="199"/>
      <c r="J670" s="195"/>
      <c r="K670" s="195"/>
      <c r="L670" s="200"/>
      <c r="M670" s="201"/>
      <c r="N670" s="202"/>
      <c r="O670" s="202"/>
      <c r="P670" s="202"/>
      <c r="Q670" s="202"/>
      <c r="R670" s="202"/>
      <c r="S670" s="202"/>
      <c r="T670" s="203"/>
      <c r="AT670" s="204" t="s">
        <v>127</v>
      </c>
      <c r="AU670" s="204" t="s">
        <v>123</v>
      </c>
      <c r="AV670" s="13" t="s">
        <v>80</v>
      </c>
      <c r="AW670" s="13" t="s">
        <v>34</v>
      </c>
      <c r="AX670" s="13" t="s">
        <v>72</v>
      </c>
      <c r="AY670" s="204" t="s">
        <v>114</v>
      </c>
    </row>
    <row r="671" spans="1:65" s="14" customFormat="1" ht="11.25">
      <c r="B671" s="205"/>
      <c r="C671" s="206"/>
      <c r="D671" s="196" t="s">
        <v>127</v>
      </c>
      <c r="E671" s="207" t="s">
        <v>19</v>
      </c>
      <c r="F671" s="208" t="s">
        <v>182</v>
      </c>
      <c r="G671" s="206"/>
      <c r="H671" s="209">
        <v>66.239999999999995</v>
      </c>
      <c r="I671" s="210"/>
      <c r="J671" s="206"/>
      <c r="K671" s="206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127</v>
      </c>
      <c r="AU671" s="215" t="s">
        <v>123</v>
      </c>
      <c r="AV671" s="14" t="s">
        <v>123</v>
      </c>
      <c r="AW671" s="14" t="s">
        <v>34</v>
      </c>
      <c r="AX671" s="14" t="s">
        <v>72</v>
      </c>
      <c r="AY671" s="215" t="s">
        <v>114</v>
      </c>
    </row>
    <row r="672" spans="1:65" s="14" customFormat="1" ht="11.25">
      <c r="B672" s="205"/>
      <c r="C672" s="206"/>
      <c r="D672" s="196" t="s">
        <v>127</v>
      </c>
      <c r="E672" s="207" t="s">
        <v>19</v>
      </c>
      <c r="F672" s="208" t="s">
        <v>183</v>
      </c>
      <c r="G672" s="206"/>
      <c r="H672" s="209">
        <v>132.47999999999999</v>
      </c>
      <c r="I672" s="210"/>
      <c r="J672" s="206"/>
      <c r="K672" s="206"/>
      <c r="L672" s="211"/>
      <c r="M672" s="212"/>
      <c r="N672" s="213"/>
      <c r="O672" s="213"/>
      <c r="P672" s="213"/>
      <c r="Q672" s="213"/>
      <c r="R672" s="213"/>
      <c r="S672" s="213"/>
      <c r="T672" s="214"/>
      <c r="AT672" s="215" t="s">
        <v>127</v>
      </c>
      <c r="AU672" s="215" t="s">
        <v>123</v>
      </c>
      <c r="AV672" s="14" t="s">
        <v>123</v>
      </c>
      <c r="AW672" s="14" t="s">
        <v>34</v>
      </c>
      <c r="AX672" s="14" t="s">
        <v>72</v>
      </c>
      <c r="AY672" s="215" t="s">
        <v>114</v>
      </c>
    </row>
    <row r="673" spans="1:65" s="14" customFormat="1" ht="11.25">
      <c r="B673" s="205"/>
      <c r="C673" s="206"/>
      <c r="D673" s="196" t="s">
        <v>127</v>
      </c>
      <c r="E673" s="207" t="s">
        <v>19</v>
      </c>
      <c r="F673" s="208" t="s">
        <v>184</v>
      </c>
      <c r="G673" s="206"/>
      <c r="H673" s="209">
        <v>133.05600000000001</v>
      </c>
      <c r="I673" s="210"/>
      <c r="J673" s="206"/>
      <c r="K673" s="206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127</v>
      </c>
      <c r="AU673" s="215" t="s">
        <v>123</v>
      </c>
      <c r="AV673" s="14" t="s">
        <v>123</v>
      </c>
      <c r="AW673" s="14" t="s">
        <v>34</v>
      </c>
      <c r="AX673" s="14" t="s">
        <v>72</v>
      </c>
      <c r="AY673" s="215" t="s">
        <v>114</v>
      </c>
    </row>
    <row r="674" spans="1:65" s="14" customFormat="1" ht="11.25">
      <c r="B674" s="205"/>
      <c r="C674" s="206"/>
      <c r="D674" s="196" t="s">
        <v>127</v>
      </c>
      <c r="E674" s="207" t="s">
        <v>19</v>
      </c>
      <c r="F674" s="208" t="s">
        <v>584</v>
      </c>
      <c r="G674" s="206"/>
      <c r="H674" s="209">
        <v>198.72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127</v>
      </c>
      <c r="AU674" s="215" t="s">
        <v>123</v>
      </c>
      <c r="AV674" s="14" t="s">
        <v>123</v>
      </c>
      <c r="AW674" s="14" t="s">
        <v>34</v>
      </c>
      <c r="AX674" s="14" t="s">
        <v>72</v>
      </c>
      <c r="AY674" s="215" t="s">
        <v>114</v>
      </c>
    </row>
    <row r="675" spans="1:65" s="15" customFormat="1" ht="11.25">
      <c r="B675" s="216"/>
      <c r="C675" s="217"/>
      <c r="D675" s="196" t="s">
        <v>127</v>
      </c>
      <c r="E675" s="218" t="s">
        <v>19</v>
      </c>
      <c r="F675" s="219" t="s">
        <v>133</v>
      </c>
      <c r="G675" s="217"/>
      <c r="H675" s="220">
        <v>530.49599999999998</v>
      </c>
      <c r="I675" s="221"/>
      <c r="J675" s="217"/>
      <c r="K675" s="217"/>
      <c r="L675" s="222"/>
      <c r="M675" s="223"/>
      <c r="N675" s="224"/>
      <c r="O675" s="224"/>
      <c r="P675" s="224"/>
      <c r="Q675" s="224"/>
      <c r="R675" s="224"/>
      <c r="S675" s="224"/>
      <c r="T675" s="225"/>
      <c r="AT675" s="226" t="s">
        <v>127</v>
      </c>
      <c r="AU675" s="226" t="s">
        <v>123</v>
      </c>
      <c r="AV675" s="15" t="s">
        <v>122</v>
      </c>
      <c r="AW675" s="15" t="s">
        <v>34</v>
      </c>
      <c r="AX675" s="15" t="s">
        <v>80</v>
      </c>
      <c r="AY675" s="226" t="s">
        <v>114</v>
      </c>
    </row>
    <row r="676" spans="1:65" s="14" customFormat="1" ht="11.25">
      <c r="B676" s="205"/>
      <c r="C676" s="206"/>
      <c r="D676" s="196" t="s">
        <v>127</v>
      </c>
      <c r="E676" s="206"/>
      <c r="F676" s="208" t="s">
        <v>633</v>
      </c>
      <c r="G676" s="206"/>
      <c r="H676" s="209">
        <v>583.54600000000005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127</v>
      </c>
      <c r="AU676" s="215" t="s">
        <v>123</v>
      </c>
      <c r="AV676" s="14" t="s">
        <v>123</v>
      </c>
      <c r="AW676" s="14" t="s">
        <v>4</v>
      </c>
      <c r="AX676" s="14" t="s">
        <v>80</v>
      </c>
      <c r="AY676" s="215" t="s">
        <v>114</v>
      </c>
    </row>
    <row r="677" spans="1:65" s="2" customFormat="1" ht="24.2" customHeight="1">
      <c r="A677" s="37"/>
      <c r="B677" s="38"/>
      <c r="C677" s="176" t="s">
        <v>634</v>
      </c>
      <c r="D677" s="176" t="s">
        <v>117</v>
      </c>
      <c r="E677" s="177" t="s">
        <v>635</v>
      </c>
      <c r="F677" s="178" t="s">
        <v>636</v>
      </c>
      <c r="G677" s="179" t="s">
        <v>120</v>
      </c>
      <c r="H677" s="180">
        <v>530.49599999999998</v>
      </c>
      <c r="I677" s="181"/>
      <c r="J677" s="182">
        <f>ROUND(I677*H677,2)</f>
        <v>0</v>
      </c>
      <c r="K677" s="178" t="s">
        <v>121</v>
      </c>
      <c r="L677" s="42"/>
      <c r="M677" s="183" t="s">
        <v>19</v>
      </c>
      <c r="N677" s="184" t="s">
        <v>44</v>
      </c>
      <c r="O677" s="67"/>
      <c r="P677" s="185">
        <f>O677*H677</f>
        <v>0</v>
      </c>
      <c r="Q677" s="185">
        <v>0</v>
      </c>
      <c r="R677" s="185">
        <f>Q677*H677</f>
        <v>0</v>
      </c>
      <c r="S677" s="185">
        <v>0</v>
      </c>
      <c r="T677" s="186">
        <f>S677*H677</f>
        <v>0</v>
      </c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R677" s="187" t="s">
        <v>236</v>
      </c>
      <c r="AT677" s="187" t="s">
        <v>117</v>
      </c>
      <c r="AU677" s="187" t="s">
        <v>123</v>
      </c>
      <c r="AY677" s="20" t="s">
        <v>114</v>
      </c>
      <c r="BE677" s="188">
        <f>IF(N677="základní",J677,0)</f>
        <v>0</v>
      </c>
      <c r="BF677" s="188">
        <f>IF(N677="snížená",J677,0)</f>
        <v>0</v>
      </c>
      <c r="BG677" s="188">
        <f>IF(N677="zákl. přenesená",J677,0)</f>
        <v>0</v>
      </c>
      <c r="BH677" s="188">
        <f>IF(N677="sníž. přenesená",J677,0)</f>
        <v>0</v>
      </c>
      <c r="BI677" s="188">
        <f>IF(N677="nulová",J677,0)</f>
        <v>0</v>
      </c>
      <c r="BJ677" s="20" t="s">
        <v>123</v>
      </c>
      <c r="BK677" s="188">
        <f>ROUND(I677*H677,2)</f>
        <v>0</v>
      </c>
      <c r="BL677" s="20" t="s">
        <v>236</v>
      </c>
      <c r="BM677" s="187" t="s">
        <v>637</v>
      </c>
    </row>
    <row r="678" spans="1:65" s="2" customFormat="1" ht="11.25">
      <c r="A678" s="37"/>
      <c r="B678" s="38"/>
      <c r="C678" s="39"/>
      <c r="D678" s="189" t="s">
        <v>125</v>
      </c>
      <c r="E678" s="39"/>
      <c r="F678" s="190" t="s">
        <v>638</v>
      </c>
      <c r="G678" s="39"/>
      <c r="H678" s="39"/>
      <c r="I678" s="191"/>
      <c r="J678" s="39"/>
      <c r="K678" s="39"/>
      <c r="L678" s="42"/>
      <c r="M678" s="192"/>
      <c r="N678" s="193"/>
      <c r="O678" s="67"/>
      <c r="P678" s="67"/>
      <c r="Q678" s="67"/>
      <c r="R678" s="67"/>
      <c r="S678" s="67"/>
      <c r="T678" s="68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T678" s="20" t="s">
        <v>125</v>
      </c>
      <c r="AU678" s="20" t="s">
        <v>123</v>
      </c>
    </row>
    <row r="679" spans="1:65" s="13" customFormat="1" ht="11.25">
      <c r="B679" s="194"/>
      <c r="C679" s="195"/>
      <c r="D679" s="196" t="s">
        <v>127</v>
      </c>
      <c r="E679" s="197" t="s">
        <v>19</v>
      </c>
      <c r="F679" s="198" t="s">
        <v>217</v>
      </c>
      <c r="G679" s="195"/>
      <c r="H679" s="197" t="s">
        <v>19</v>
      </c>
      <c r="I679" s="199"/>
      <c r="J679" s="195"/>
      <c r="K679" s="195"/>
      <c r="L679" s="200"/>
      <c r="M679" s="201"/>
      <c r="N679" s="202"/>
      <c r="O679" s="202"/>
      <c r="P679" s="202"/>
      <c r="Q679" s="202"/>
      <c r="R679" s="202"/>
      <c r="S679" s="202"/>
      <c r="T679" s="203"/>
      <c r="AT679" s="204" t="s">
        <v>127</v>
      </c>
      <c r="AU679" s="204" t="s">
        <v>123</v>
      </c>
      <c r="AV679" s="13" t="s">
        <v>80</v>
      </c>
      <c r="AW679" s="13" t="s">
        <v>34</v>
      </c>
      <c r="AX679" s="13" t="s">
        <v>72</v>
      </c>
      <c r="AY679" s="204" t="s">
        <v>114</v>
      </c>
    </row>
    <row r="680" spans="1:65" s="13" customFormat="1" ht="11.25">
      <c r="B680" s="194"/>
      <c r="C680" s="195"/>
      <c r="D680" s="196" t="s">
        <v>127</v>
      </c>
      <c r="E680" s="197" t="s">
        <v>19</v>
      </c>
      <c r="F680" s="198" t="s">
        <v>218</v>
      </c>
      <c r="G680" s="195"/>
      <c r="H680" s="197" t="s">
        <v>19</v>
      </c>
      <c r="I680" s="199"/>
      <c r="J680" s="195"/>
      <c r="K680" s="195"/>
      <c r="L680" s="200"/>
      <c r="M680" s="201"/>
      <c r="N680" s="202"/>
      <c r="O680" s="202"/>
      <c r="P680" s="202"/>
      <c r="Q680" s="202"/>
      <c r="R680" s="202"/>
      <c r="S680" s="202"/>
      <c r="T680" s="203"/>
      <c r="AT680" s="204" t="s">
        <v>127</v>
      </c>
      <c r="AU680" s="204" t="s">
        <v>123</v>
      </c>
      <c r="AV680" s="13" t="s">
        <v>80</v>
      </c>
      <c r="AW680" s="13" t="s">
        <v>34</v>
      </c>
      <c r="AX680" s="13" t="s">
        <v>72</v>
      </c>
      <c r="AY680" s="204" t="s">
        <v>114</v>
      </c>
    </row>
    <row r="681" spans="1:65" s="14" customFormat="1" ht="11.25">
      <c r="B681" s="205"/>
      <c r="C681" s="206"/>
      <c r="D681" s="196" t="s">
        <v>127</v>
      </c>
      <c r="E681" s="207" t="s">
        <v>19</v>
      </c>
      <c r="F681" s="208" t="s">
        <v>182</v>
      </c>
      <c r="G681" s="206"/>
      <c r="H681" s="209">
        <v>66.239999999999995</v>
      </c>
      <c r="I681" s="210"/>
      <c r="J681" s="206"/>
      <c r="K681" s="206"/>
      <c r="L681" s="211"/>
      <c r="M681" s="212"/>
      <c r="N681" s="213"/>
      <c r="O681" s="213"/>
      <c r="P681" s="213"/>
      <c r="Q681" s="213"/>
      <c r="R681" s="213"/>
      <c r="S681" s="213"/>
      <c r="T681" s="214"/>
      <c r="AT681" s="215" t="s">
        <v>127</v>
      </c>
      <c r="AU681" s="215" t="s">
        <v>123</v>
      </c>
      <c r="AV681" s="14" t="s">
        <v>123</v>
      </c>
      <c r="AW681" s="14" t="s">
        <v>34</v>
      </c>
      <c r="AX681" s="14" t="s">
        <v>72</v>
      </c>
      <c r="AY681" s="215" t="s">
        <v>114</v>
      </c>
    </row>
    <row r="682" spans="1:65" s="14" customFormat="1" ht="11.25">
      <c r="B682" s="205"/>
      <c r="C682" s="206"/>
      <c r="D682" s="196" t="s">
        <v>127</v>
      </c>
      <c r="E682" s="207" t="s">
        <v>19</v>
      </c>
      <c r="F682" s="208" t="s">
        <v>183</v>
      </c>
      <c r="G682" s="206"/>
      <c r="H682" s="209">
        <v>132.47999999999999</v>
      </c>
      <c r="I682" s="210"/>
      <c r="J682" s="206"/>
      <c r="K682" s="206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127</v>
      </c>
      <c r="AU682" s="215" t="s">
        <v>123</v>
      </c>
      <c r="AV682" s="14" t="s">
        <v>123</v>
      </c>
      <c r="AW682" s="14" t="s">
        <v>34</v>
      </c>
      <c r="AX682" s="14" t="s">
        <v>72</v>
      </c>
      <c r="AY682" s="215" t="s">
        <v>114</v>
      </c>
    </row>
    <row r="683" spans="1:65" s="14" customFormat="1" ht="11.25">
      <c r="B683" s="205"/>
      <c r="C683" s="206"/>
      <c r="D683" s="196" t="s">
        <v>127</v>
      </c>
      <c r="E683" s="207" t="s">
        <v>19</v>
      </c>
      <c r="F683" s="208" t="s">
        <v>184</v>
      </c>
      <c r="G683" s="206"/>
      <c r="H683" s="209">
        <v>133.05600000000001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127</v>
      </c>
      <c r="AU683" s="215" t="s">
        <v>123</v>
      </c>
      <c r="AV683" s="14" t="s">
        <v>123</v>
      </c>
      <c r="AW683" s="14" t="s">
        <v>34</v>
      </c>
      <c r="AX683" s="14" t="s">
        <v>72</v>
      </c>
      <c r="AY683" s="215" t="s">
        <v>114</v>
      </c>
    </row>
    <row r="684" spans="1:65" s="14" customFormat="1" ht="11.25">
      <c r="B684" s="205"/>
      <c r="C684" s="206"/>
      <c r="D684" s="196" t="s">
        <v>127</v>
      </c>
      <c r="E684" s="207" t="s">
        <v>19</v>
      </c>
      <c r="F684" s="208" t="s">
        <v>584</v>
      </c>
      <c r="G684" s="206"/>
      <c r="H684" s="209">
        <v>198.72</v>
      </c>
      <c r="I684" s="210"/>
      <c r="J684" s="206"/>
      <c r="K684" s="206"/>
      <c r="L684" s="211"/>
      <c r="M684" s="212"/>
      <c r="N684" s="213"/>
      <c r="O684" s="213"/>
      <c r="P684" s="213"/>
      <c r="Q684" s="213"/>
      <c r="R684" s="213"/>
      <c r="S684" s="213"/>
      <c r="T684" s="214"/>
      <c r="AT684" s="215" t="s">
        <v>127</v>
      </c>
      <c r="AU684" s="215" t="s">
        <v>123</v>
      </c>
      <c r="AV684" s="14" t="s">
        <v>123</v>
      </c>
      <c r="AW684" s="14" t="s">
        <v>34</v>
      </c>
      <c r="AX684" s="14" t="s">
        <v>72</v>
      </c>
      <c r="AY684" s="215" t="s">
        <v>114</v>
      </c>
    </row>
    <row r="685" spans="1:65" s="15" customFormat="1" ht="11.25">
      <c r="B685" s="216"/>
      <c r="C685" s="217"/>
      <c r="D685" s="196" t="s">
        <v>127</v>
      </c>
      <c r="E685" s="218" t="s">
        <v>19</v>
      </c>
      <c r="F685" s="219" t="s">
        <v>133</v>
      </c>
      <c r="G685" s="217"/>
      <c r="H685" s="220">
        <v>530.49599999999998</v>
      </c>
      <c r="I685" s="221"/>
      <c r="J685" s="217"/>
      <c r="K685" s="217"/>
      <c r="L685" s="222"/>
      <c r="M685" s="223"/>
      <c r="N685" s="224"/>
      <c r="O685" s="224"/>
      <c r="P685" s="224"/>
      <c r="Q685" s="224"/>
      <c r="R685" s="224"/>
      <c r="S685" s="224"/>
      <c r="T685" s="225"/>
      <c r="AT685" s="226" t="s">
        <v>127</v>
      </c>
      <c r="AU685" s="226" t="s">
        <v>123</v>
      </c>
      <c r="AV685" s="15" t="s">
        <v>122</v>
      </c>
      <c r="AW685" s="15" t="s">
        <v>34</v>
      </c>
      <c r="AX685" s="15" t="s">
        <v>80</v>
      </c>
      <c r="AY685" s="226" t="s">
        <v>114</v>
      </c>
    </row>
    <row r="686" spans="1:65" s="2" customFormat="1" ht="16.5" customHeight="1">
      <c r="A686" s="37"/>
      <c r="B686" s="38"/>
      <c r="C686" s="176" t="s">
        <v>639</v>
      </c>
      <c r="D686" s="176" t="s">
        <v>117</v>
      </c>
      <c r="E686" s="177" t="s">
        <v>640</v>
      </c>
      <c r="F686" s="178" t="s">
        <v>641</v>
      </c>
      <c r="G686" s="179" t="s">
        <v>157</v>
      </c>
      <c r="H686" s="180">
        <v>733.88800000000003</v>
      </c>
      <c r="I686" s="181"/>
      <c r="J686" s="182">
        <f>ROUND(I686*H686,2)</f>
        <v>0</v>
      </c>
      <c r="K686" s="178" t="s">
        <v>121</v>
      </c>
      <c r="L686" s="42"/>
      <c r="M686" s="183" t="s">
        <v>19</v>
      </c>
      <c r="N686" s="184" t="s">
        <v>44</v>
      </c>
      <c r="O686" s="67"/>
      <c r="P686" s="185">
        <f>O686*H686</f>
        <v>0</v>
      </c>
      <c r="Q686" s="185">
        <v>3.0000000000000001E-5</v>
      </c>
      <c r="R686" s="185">
        <f>Q686*H686</f>
        <v>2.2016640000000001E-2</v>
      </c>
      <c r="S686" s="185">
        <v>0</v>
      </c>
      <c r="T686" s="186">
        <f>S686*H686</f>
        <v>0</v>
      </c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R686" s="187" t="s">
        <v>236</v>
      </c>
      <c r="AT686" s="187" t="s">
        <v>117</v>
      </c>
      <c r="AU686" s="187" t="s">
        <v>123</v>
      </c>
      <c r="AY686" s="20" t="s">
        <v>114</v>
      </c>
      <c r="BE686" s="188">
        <f>IF(N686="základní",J686,0)</f>
        <v>0</v>
      </c>
      <c r="BF686" s="188">
        <f>IF(N686="snížená",J686,0)</f>
        <v>0</v>
      </c>
      <c r="BG686" s="188">
        <f>IF(N686="zákl. přenesená",J686,0)</f>
        <v>0</v>
      </c>
      <c r="BH686" s="188">
        <f>IF(N686="sníž. přenesená",J686,0)</f>
        <v>0</v>
      </c>
      <c r="BI686" s="188">
        <f>IF(N686="nulová",J686,0)</f>
        <v>0</v>
      </c>
      <c r="BJ686" s="20" t="s">
        <v>123</v>
      </c>
      <c r="BK686" s="188">
        <f>ROUND(I686*H686,2)</f>
        <v>0</v>
      </c>
      <c r="BL686" s="20" t="s">
        <v>236</v>
      </c>
      <c r="BM686" s="187" t="s">
        <v>642</v>
      </c>
    </row>
    <row r="687" spans="1:65" s="2" customFormat="1" ht="11.25">
      <c r="A687" s="37"/>
      <c r="B687" s="38"/>
      <c r="C687" s="39"/>
      <c r="D687" s="189" t="s">
        <v>125</v>
      </c>
      <c r="E687" s="39"/>
      <c r="F687" s="190" t="s">
        <v>643</v>
      </c>
      <c r="G687" s="39"/>
      <c r="H687" s="39"/>
      <c r="I687" s="191"/>
      <c r="J687" s="39"/>
      <c r="K687" s="39"/>
      <c r="L687" s="42"/>
      <c r="M687" s="192"/>
      <c r="N687" s="193"/>
      <c r="O687" s="67"/>
      <c r="P687" s="67"/>
      <c r="Q687" s="67"/>
      <c r="R687" s="67"/>
      <c r="S687" s="67"/>
      <c r="T687" s="68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T687" s="20" t="s">
        <v>125</v>
      </c>
      <c r="AU687" s="20" t="s">
        <v>123</v>
      </c>
    </row>
    <row r="688" spans="1:65" s="13" customFormat="1" ht="11.25">
      <c r="B688" s="194"/>
      <c r="C688" s="195"/>
      <c r="D688" s="196" t="s">
        <v>127</v>
      </c>
      <c r="E688" s="197" t="s">
        <v>19</v>
      </c>
      <c r="F688" s="198" t="s">
        <v>217</v>
      </c>
      <c r="G688" s="195"/>
      <c r="H688" s="197" t="s">
        <v>19</v>
      </c>
      <c r="I688" s="199"/>
      <c r="J688" s="195"/>
      <c r="K688" s="195"/>
      <c r="L688" s="200"/>
      <c r="M688" s="201"/>
      <c r="N688" s="202"/>
      <c r="O688" s="202"/>
      <c r="P688" s="202"/>
      <c r="Q688" s="202"/>
      <c r="R688" s="202"/>
      <c r="S688" s="202"/>
      <c r="T688" s="203"/>
      <c r="AT688" s="204" t="s">
        <v>127</v>
      </c>
      <c r="AU688" s="204" t="s">
        <v>123</v>
      </c>
      <c r="AV688" s="13" t="s">
        <v>80</v>
      </c>
      <c r="AW688" s="13" t="s">
        <v>34</v>
      </c>
      <c r="AX688" s="13" t="s">
        <v>72</v>
      </c>
      <c r="AY688" s="204" t="s">
        <v>114</v>
      </c>
    </row>
    <row r="689" spans="1:65" s="13" customFormat="1" ht="11.25">
      <c r="B689" s="194"/>
      <c r="C689" s="195"/>
      <c r="D689" s="196" t="s">
        <v>127</v>
      </c>
      <c r="E689" s="197" t="s">
        <v>19</v>
      </c>
      <c r="F689" s="198" t="s">
        <v>218</v>
      </c>
      <c r="G689" s="195"/>
      <c r="H689" s="197" t="s">
        <v>19</v>
      </c>
      <c r="I689" s="199"/>
      <c r="J689" s="195"/>
      <c r="K689" s="195"/>
      <c r="L689" s="200"/>
      <c r="M689" s="201"/>
      <c r="N689" s="202"/>
      <c r="O689" s="202"/>
      <c r="P689" s="202"/>
      <c r="Q689" s="202"/>
      <c r="R689" s="202"/>
      <c r="S689" s="202"/>
      <c r="T689" s="203"/>
      <c r="AT689" s="204" t="s">
        <v>127</v>
      </c>
      <c r="AU689" s="204" t="s">
        <v>123</v>
      </c>
      <c r="AV689" s="13" t="s">
        <v>80</v>
      </c>
      <c r="AW689" s="13" t="s">
        <v>34</v>
      </c>
      <c r="AX689" s="13" t="s">
        <v>72</v>
      </c>
      <c r="AY689" s="204" t="s">
        <v>114</v>
      </c>
    </row>
    <row r="690" spans="1:65" s="14" customFormat="1" ht="11.25">
      <c r="B690" s="205"/>
      <c r="C690" s="206"/>
      <c r="D690" s="196" t="s">
        <v>127</v>
      </c>
      <c r="E690" s="207" t="s">
        <v>19</v>
      </c>
      <c r="F690" s="208" t="s">
        <v>595</v>
      </c>
      <c r="G690" s="206"/>
      <c r="H690" s="209">
        <v>90.4</v>
      </c>
      <c r="I690" s="210"/>
      <c r="J690" s="206"/>
      <c r="K690" s="206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127</v>
      </c>
      <c r="AU690" s="215" t="s">
        <v>123</v>
      </c>
      <c r="AV690" s="14" t="s">
        <v>123</v>
      </c>
      <c r="AW690" s="14" t="s">
        <v>34</v>
      </c>
      <c r="AX690" s="14" t="s">
        <v>72</v>
      </c>
      <c r="AY690" s="215" t="s">
        <v>114</v>
      </c>
    </row>
    <row r="691" spans="1:65" s="14" customFormat="1" ht="11.25">
      <c r="B691" s="205"/>
      <c r="C691" s="206"/>
      <c r="D691" s="196" t="s">
        <v>127</v>
      </c>
      <c r="E691" s="207" t="s">
        <v>19</v>
      </c>
      <c r="F691" s="208" t="s">
        <v>596</v>
      </c>
      <c r="G691" s="206"/>
      <c r="H691" s="209">
        <v>176.16</v>
      </c>
      <c r="I691" s="210"/>
      <c r="J691" s="206"/>
      <c r="K691" s="206"/>
      <c r="L691" s="211"/>
      <c r="M691" s="212"/>
      <c r="N691" s="213"/>
      <c r="O691" s="213"/>
      <c r="P691" s="213"/>
      <c r="Q691" s="213"/>
      <c r="R691" s="213"/>
      <c r="S691" s="213"/>
      <c r="T691" s="214"/>
      <c r="AT691" s="215" t="s">
        <v>127</v>
      </c>
      <c r="AU691" s="215" t="s">
        <v>123</v>
      </c>
      <c r="AV691" s="14" t="s">
        <v>123</v>
      </c>
      <c r="AW691" s="14" t="s">
        <v>34</v>
      </c>
      <c r="AX691" s="14" t="s">
        <v>72</v>
      </c>
      <c r="AY691" s="215" t="s">
        <v>114</v>
      </c>
    </row>
    <row r="692" spans="1:65" s="14" customFormat="1" ht="22.5">
      <c r="B692" s="205"/>
      <c r="C692" s="206"/>
      <c r="D692" s="196" t="s">
        <v>127</v>
      </c>
      <c r="E692" s="207" t="s">
        <v>19</v>
      </c>
      <c r="F692" s="208" t="s">
        <v>597</v>
      </c>
      <c r="G692" s="206"/>
      <c r="H692" s="209">
        <v>437.88799999999998</v>
      </c>
      <c r="I692" s="210"/>
      <c r="J692" s="206"/>
      <c r="K692" s="206"/>
      <c r="L692" s="211"/>
      <c r="M692" s="212"/>
      <c r="N692" s="213"/>
      <c r="O692" s="213"/>
      <c r="P692" s="213"/>
      <c r="Q692" s="213"/>
      <c r="R692" s="213"/>
      <c r="S692" s="213"/>
      <c r="T692" s="214"/>
      <c r="AT692" s="215" t="s">
        <v>127</v>
      </c>
      <c r="AU692" s="215" t="s">
        <v>123</v>
      </c>
      <c r="AV692" s="14" t="s">
        <v>123</v>
      </c>
      <c r="AW692" s="14" t="s">
        <v>34</v>
      </c>
      <c r="AX692" s="14" t="s">
        <v>72</v>
      </c>
      <c r="AY692" s="215" t="s">
        <v>114</v>
      </c>
    </row>
    <row r="693" spans="1:65" s="14" customFormat="1" ht="11.25">
      <c r="B693" s="205"/>
      <c r="C693" s="206"/>
      <c r="D693" s="196" t="s">
        <v>127</v>
      </c>
      <c r="E693" s="207" t="s">
        <v>19</v>
      </c>
      <c r="F693" s="208" t="s">
        <v>211</v>
      </c>
      <c r="G693" s="206"/>
      <c r="H693" s="209">
        <v>29.44</v>
      </c>
      <c r="I693" s="210"/>
      <c r="J693" s="206"/>
      <c r="K693" s="206"/>
      <c r="L693" s="211"/>
      <c r="M693" s="212"/>
      <c r="N693" s="213"/>
      <c r="O693" s="213"/>
      <c r="P693" s="213"/>
      <c r="Q693" s="213"/>
      <c r="R693" s="213"/>
      <c r="S693" s="213"/>
      <c r="T693" s="214"/>
      <c r="AT693" s="215" t="s">
        <v>127</v>
      </c>
      <c r="AU693" s="215" t="s">
        <v>123</v>
      </c>
      <c r="AV693" s="14" t="s">
        <v>123</v>
      </c>
      <c r="AW693" s="14" t="s">
        <v>34</v>
      </c>
      <c r="AX693" s="14" t="s">
        <v>72</v>
      </c>
      <c r="AY693" s="215" t="s">
        <v>114</v>
      </c>
    </row>
    <row r="694" spans="1:65" s="15" customFormat="1" ht="11.25">
      <c r="B694" s="216"/>
      <c r="C694" s="217"/>
      <c r="D694" s="196" t="s">
        <v>127</v>
      </c>
      <c r="E694" s="218" t="s">
        <v>19</v>
      </c>
      <c r="F694" s="219" t="s">
        <v>133</v>
      </c>
      <c r="G694" s="217"/>
      <c r="H694" s="220">
        <v>733.88800000000003</v>
      </c>
      <c r="I694" s="221"/>
      <c r="J694" s="217"/>
      <c r="K694" s="217"/>
      <c r="L694" s="222"/>
      <c r="M694" s="223"/>
      <c r="N694" s="224"/>
      <c r="O694" s="224"/>
      <c r="P694" s="224"/>
      <c r="Q694" s="224"/>
      <c r="R694" s="224"/>
      <c r="S694" s="224"/>
      <c r="T694" s="225"/>
      <c r="AT694" s="226" t="s">
        <v>127</v>
      </c>
      <c r="AU694" s="226" t="s">
        <v>123</v>
      </c>
      <c r="AV694" s="15" t="s">
        <v>122</v>
      </c>
      <c r="AW694" s="15" t="s">
        <v>34</v>
      </c>
      <c r="AX694" s="15" t="s">
        <v>80</v>
      </c>
      <c r="AY694" s="226" t="s">
        <v>114</v>
      </c>
    </row>
    <row r="695" spans="1:65" s="2" customFormat="1" ht="16.5" customHeight="1">
      <c r="A695" s="37"/>
      <c r="B695" s="38"/>
      <c r="C695" s="176" t="s">
        <v>644</v>
      </c>
      <c r="D695" s="176" t="s">
        <v>117</v>
      </c>
      <c r="E695" s="177" t="s">
        <v>645</v>
      </c>
      <c r="F695" s="178" t="s">
        <v>646</v>
      </c>
      <c r="G695" s="179" t="s">
        <v>120</v>
      </c>
      <c r="H695" s="180">
        <v>530.49599999999998</v>
      </c>
      <c r="I695" s="181"/>
      <c r="J695" s="182">
        <f>ROUND(I695*H695,2)</f>
        <v>0</v>
      </c>
      <c r="K695" s="178" t="s">
        <v>121</v>
      </c>
      <c r="L695" s="42"/>
      <c r="M695" s="183" t="s">
        <v>19</v>
      </c>
      <c r="N695" s="184" t="s">
        <v>44</v>
      </c>
      <c r="O695" s="67"/>
      <c r="P695" s="185">
        <f>O695*H695</f>
        <v>0</v>
      </c>
      <c r="Q695" s="185">
        <v>4.0000000000000001E-3</v>
      </c>
      <c r="R695" s="185">
        <f>Q695*H695</f>
        <v>2.1219839999999999</v>
      </c>
      <c r="S695" s="185">
        <v>0</v>
      </c>
      <c r="T695" s="186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187" t="s">
        <v>236</v>
      </c>
      <c r="AT695" s="187" t="s">
        <v>117</v>
      </c>
      <c r="AU695" s="187" t="s">
        <v>123</v>
      </c>
      <c r="AY695" s="20" t="s">
        <v>114</v>
      </c>
      <c r="BE695" s="188">
        <f>IF(N695="základní",J695,0)</f>
        <v>0</v>
      </c>
      <c r="BF695" s="188">
        <f>IF(N695="snížená",J695,0)</f>
        <v>0</v>
      </c>
      <c r="BG695" s="188">
        <f>IF(N695="zákl. přenesená",J695,0)</f>
        <v>0</v>
      </c>
      <c r="BH695" s="188">
        <f>IF(N695="sníž. přenesená",J695,0)</f>
        <v>0</v>
      </c>
      <c r="BI695" s="188">
        <f>IF(N695="nulová",J695,0)</f>
        <v>0</v>
      </c>
      <c r="BJ695" s="20" t="s">
        <v>123</v>
      </c>
      <c r="BK695" s="188">
        <f>ROUND(I695*H695,2)</f>
        <v>0</v>
      </c>
      <c r="BL695" s="20" t="s">
        <v>236</v>
      </c>
      <c r="BM695" s="187" t="s">
        <v>647</v>
      </c>
    </row>
    <row r="696" spans="1:65" s="2" customFormat="1" ht="11.25">
      <c r="A696" s="37"/>
      <c r="B696" s="38"/>
      <c r="C696" s="39"/>
      <c r="D696" s="189" t="s">
        <v>125</v>
      </c>
      <c r="E696" s="39"/>
      <c r="F696" s="190" t="s">
        <v>648</v>
      </c>
      <c r="G696" s="39"/>
      <c r="H696" s="39"/>
      <c r="I696" s="191"/>
      <c r="J696" s="39"/>
      <c r="K696" s="39"/>
      <c r="L696" s="42"/>
      <c r="M696" s="192"/>
      <c r="N696" s="193"/>
      <c r="O696" s="67"/>
      <c r="P696" s="67"/>
      <c r="Q696" s="67"/>
      <c r="R696" s="67"/>
      <c r="S696" s="67"/>
      <c r="T696" s="68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T696" s="20" t="s">
        <v>125</v>
      </c>
      <c r="AU696" s="20" t="s">
        <v>123</v>
      </c>
    </row>
    <row r="697" spans="1:65" s="13" customFormat="1" ht="11.25">
      <c r="B697" s="194"/>
      <c r="C697" s="195"/>
      <c r="D697" s="196" t="s">
        <v>127</v>
      </c>
      <c r="E697" s="197" t="s">
        <v>19</v>
      </c>
      <c r="F697" s="198" t="s">
        <v>217</v>
      </c>
      <c r="G697" s="195"/>
      <c r="H697" s="197" t="s">
        <v>19</v>
      </c>
      <c r="I697" s="199"/>
      <c r="J697" s="195"/>
      <c r="K697" s="195"/>
      <c r="L697" s="200"/>
      <c r="M697" s="201"/>
      <c r="N697" s="202"/>
      <c r="O697" s="202"/>
      <c r="P697" s="202"/>
      <c r="Q697" s="202"/>
      <c r="R697" s="202"/>
      <c r="S697" s="202"/>
      <c r="T697" s="203"/>
      <c r="AT697" s="204" t="s">
        <v>127</v>
      </c>
      <c r="AU697" s="204" t="s">
        <v>123</v>
      </c>
      <c r="AV697" s="13" t="s">
        <v>80</v>
      </c>
      <c r="AW697" s="13" t="s">
        <v>34</v>
      </c>
      <c r="AX697" s="13" t="s">
        <v>72</v>
      </c>
      <c r="AY697" s="204" t="s">
        <v>114</v>
      </c>
    </row>
    <row r="698" spans="1:65" s="13" customFormat="1" ht="11.25">
      <c r="B698" s="194"/>
      <c r="C698" s="195"/>
      <c r="D698" s="196" t="s">
        <v>127</v>
      </c>
      <c r="E698" s="197" t="s">
        <v>19</v>
      </c>
      <c r="F698" s="198" t="s">
        <v>218</v>
      </c>
      <c r="G698" s="195"/>
      <c r="H698" s="197" t="s">
        <v>19</v>
      </c>
      <c r="I698" s="199"/>
      <c r="J698" s="195"/>
      <c r="K698" s="195"/>
      <c r="L698" s="200"/>
      <c r="M698" s="201"/>
      <c r="N698" s="202"/>
      <c r="O698" s="202"/>
      <c r="P698" s="202"/>
      <c r="Q698" s="202"/>
      <c r="R698" s="202"/>
      <c r="S698" s="202"/>
      <c r="T698" s="203"/>
      <c r="AT698" s="204" t="s">
        <v>127</v>
      </c>
      <c r="AU698" s="204" t="s">
        <v>123</v>
      </c>
      <c r="AV698" s="13" t="s">
        <v>80</v>
      </c>
      <c r="AW698" s="13" t="s">
        <v>34</v>
      </c>
      <c r="AX698" s="13" t="s">
        <v>72</v>
      </c>
      <c r="AY698" s="204" t="s">
        <v>114</v>
      </c>
    </row>
    <row r="699" spans="1:65" s="14" customFormat="1" ht="11.25">
      <c r="B699" s="205"/>
      <c r="C699" s="206"/>
      <c r="D699" s="196" t="s">
        <v>127</v>
      </c>
      <c r="E699" s="207" t="s">
        <v>19</v>
      </c>
      <c r="F699" s="208" t="s">
        <v>182</v>
      </c>
      <c r="G699" s="206"/>
      <c r="H699" s="209">
        <v>66.239999999999995</v>
      </c>
      <c r="I699" s="210"/>
      <c r="J699" s="206"/>
      <c r="K699" s="206"/>
      <c r="L699" s="211"/>
      <c r="M699" s="212"/>
      <c r="N699" s="213"/>
      <c r="O699" s="213"/>
      <c r="P699" s="213"/>
      <c r="Q699" s="213"/>
      <c r="R699" s="213"/>
      <c r="S699" s="213"/>
      <c r="T699" s="214"/>
      <c r="AT699" s="215" t="s">
        <v>127</v>
      </c>
      <c r="AU699" s="215" t="s">
        <v>123</v>
      </c>
      <c r="AV699" s="14" t="s">
        <v>123</v>
      </c>
      <c r="AW699" s="14" t="s">
        <v>34</v>
      </c>
      <c r="AX699" s="14" t="s">
        <v>72</v>
      </c>
      <c r="AY699" s="215" t="s">
        <v>114</v>
      </c>
    </row>
    <row r="700" spans="1:65" s="14" customFormat="1" ht="11.25">
      <c r="B700" s="205"/>
      <c r="C700" s="206"/>
      <c r="D700" s="196" t="s">
        <v>127</v>
      </c>
      <c r="E700" s="207" t="s">
        <v>19</v>
      </c>
      <c r="F700" s="208" t="s">
        <v>183</v>
      </c>
      <c r="G700" s="206"/>
      <c r="H700" s="209">
        <v>132.47999999999999</v>
      </c>
      <c r="I700" s="210"/>
      <c r="J700" s="206"/>
      <c r="K700" s="206"/>
      <c r="L700" s="211"/>
      <c r="M700" s="212"/>
      <c r="N700" s="213"/>
      <c r="O700" s="213"/>
      <c r="P700" s="213"/>
      <c r="Q700" s="213"/>
      <c r="R700" s="213"/>
      <c r="S700" s="213"/>
      <c r="T700" s="214"/>
      <c r="AT700" s="215" t="s">
        <v>127</v>
      </c>
      <c r="AU700" s="215" t="s">
        <v>123</v>
      </c>
      <c r="AV700" s="14" t="s">
        <v>123</v>
      </c>
      <c r="AW700" s="14" t="s">
        <v>34</v>
      </c>
      <c r="AX700" s="14" t="s">
        <v>72</v>
      </c>
      <c r="AY700" s="215" t="s">
        <v>114</v>
      </c>
    </row>
    <row r="701" spans="1:65" s="14" customFormat="1" ht="11.25">
      <c r="B701" s="205"/>
      <c r="C701" s="206"/>
      <c r="D701" s="196" t="s">
        <v>127</v>
      </c>
      <c r="E701" s="207" t="s">
        <v>19</v>
      </c>
      <c r="F701" s="208" t="s">
        <v>184</v>
      </c>
      <c r="G701" s="206"/>
      <c r="H701" s="209">
        <v>133.05600000000001</v>
      </c>
      <c r="I701" s="210"/>
      <c r="J701" s="206"/>
      <c r="K701" s="206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127</v>
      </c>
      <c r="AU701" s="215" t="s">
        <v>123</v>
      </c>
      <c r="AV701" s="14" t="s">
        <v>123</v>
      </c>
      <c r="AW701" s="14" t="s">
        <v>34</v>
      </c>
      <c r="AX701" s="14" t="s">
        <v>72</v>
      </c>
      <c r="AY701" s="215" t="s">
        <v>114</v>
      </c>
    </row>
    <row r="702" spans="1:65" s="14" customFormat="1" ht="11.25">
      <c r="B702" s="205"/>
      <c r="C702" s="206"/>
      <c r="D702" s="196" t="s">
        <v>127</v>
      </c>
      <c r="E702" s="207" t="s">
        <v>19</v>
      </c>
      <c r="F702" s="208" t="s">
        <v>584</v>
      </c>
      <c r="G702" s="206"/>
      <c r="H702" s="209">
        <v>198.72</v>
      </c>
      <c r="I702" s="210"/>
      <c r="J702" s="206"/>
      <c r="K702" s="206"/>
      <c r="L702" s="211"/>
      <c r="M702" s="212"/>
      <c r="N702" s="213"/>
      <c r="O702" s="213"/>
      <c r="P702" s="213"/>
      <c r="Q702" s="213"/>
      <c r="R702" s="213"/>
      <c r="S702" s="213"/>
      <c r="T702" s="214"/>
      <c r="AT702" s="215" t="s">
        <v>127</v>
      </c>
      <c r="AU702" s="215" t="s">
        <v>123</v>
      </c>
      <c r="AV702" s="14" t="s">
        <v>123</v>
      </c>
      <c r="AW702" s="14" t="s">
        <v>34</v>
      </c>
      <c r="AX702" s="14" t="s">
        <v>72</v>
      </c>
      <c r="AY702" s="215" t="s">
        <v>114</v>
      </c>
    </row>
    <row r="703" spans="1:65" s="15" customFormat="1" ht="11.25">
      <c r="B703" s="216"/>
      <c r="C703" s="217"/>
      <c r="D703" s="196" t="s">
        <v>127</v>
      </c>
      <c r="E703" s="218" t="s">
        <v>19</v>
      </c>
      <c r="F703" s="219" t="s">
        <v>133</v>
      </c>
      <c r="G703" s="217"/>
      <c r="H703" s="220">
        <v>530.49599999999998</v>
      </c>
      <c r="I703" s="221"/>
      <c r="J703" s="217"/>
      <c r="K703" s="217"/>
      <c r="L703" s="222"/>
      <c r="M703" s="223"/>
      <c r="N703" s="224"/>
      <c r="O703" s="224"/>
      <c r="P703" s="224"/>
      <c r="Q703" s="224"/>
      <c r="R703" s="224"/>
      <c r="S703" s="224"/>
      <c r="T703" s="225"/>
      <c r="AT703" s="226" t="s">
        <v>127</v>
      </c>
      <c r="AU703" s="226" t="s">
        <v>123</v>
      </c>
      <c r="AV703" s="15" t="s">
        <v>122</v>
      </c>
      <c r="AW703" s="15" t="s">
        <v>34</v>
      </c>
      <c r="AX703" s="15" t="s">
        <v>80</v>
      </c>
      <c r="AY703" s="226" t="s">
        <v>114</v>
      </c>
    </row>
    <row r="704" spans="1:65" s="2" customFormat="1" ht="16.5" customHeight="1">
      <c r="A704" s="37"/>
      <c r="B704" s="38"/>
      <c r="C704" s="244" t="s">
        <v>649</v>
      </c>
      <c r="D704" s="244" t="s">
        <v>442</v>
      </c>
      <c r="E704" s="245" t="s">
        <v>650</v>
      </c>
      <c r="F704" s="246" t="s">
        <v>651</v>
      </c>
      <c r="G704" s="247" t="s">
        <v>120</v>
      </c>
      <c r="H704" s="248">
        <v>557.02099999999996</v>
      </c>
      <c r="I704" s="249"/>
      <c r="J704" s="250">
        <f>ROUND(I704*H704,2)</f>
        <v>0</v>
      </c>
      <c r="K704" s="246" t="s">
        <v>121</v>
      </c>
      <c r="L704" s="251"/>
      <c r="M704" s="252" t="s">
        <v>19</v>
      </c>
      <c r="N704" s="253" t="s">
        <v>44</v>
      </c>
      <c r="O704" s="67"/>
      <c r="P704" s="185">
        <f>O704*H704</f>
        <v>0</v>
      </c>
      <c r="Q704" s="185">
        <v>5.9999999999999995E-4</v>
      </c>
      <c r="R704" s="185">
        <f>Q704*H704</f>
        <v>0.33421259999999997</v>
      </c>
      <c r="S704" s="185">
        <v>0</v>
      </c>
      <c r="T704" s="186">
        <f>S704*H704</f>
        <v>0</v>
      </c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R704" s="187" t="s">
        <v>446</v>
      </c>
      <c r="AT704" s="187" t="s">
        <v>442</v>
      </c>
      <c r="AU704" s="187" t="s">
        <v>123</v>
      </c>
      <c r="AY704" s="20" t="s">
        <v>114</v>
      </c>
      <c r="BE704" s="188">
        <f>IF(N704="základní",J704,0)</f>
        <v>0</v>
      </c>
      <c r="BF704" s="188">
        <f>IF(N704="snížená",J704,0)</f>
        <v>0</v>
      </c>
      <c r="BG704" s="188">
        <f>IF(N704="zákl. přenesená",J704,0)</f>
        <v>0</v>
      </c>
      <c r="BH704" s="188">
        <f>IF(N704="sníž. přenesená",J704,0)</f>
        <v>0</v>
      </c>
      <c r="BI704" s="188">
        <f>IF(N704="nulová",J704,0)</f>
        <v>0</v>
      </c>
      <c r="BJ704" s="20" t="s">
        <v>123</v>
      </c>
      <c r="BK704" s="188">
        <f>ROUND(I704*H704,2)</f>
        <v>0</v>
      </c>
      <c r="BL704" s="20" t="s">
        <v>236</v>
      </c>
      <c r="BM704" s="187" t="s">
        <v>652</v>
      </c>
    </row>
    <row r="705" spans="1:65" s="13" customFormat="1" ht="11.25">
      <c r="B705" s="194"/>
      <c r="C705" s="195"/>
      <c r="D705" s="196" t="s">
        <v>127</v>
      </c>
      <c r="E705" s="197" t="s">
        <v>19</v>
      </c>
      <c r="F705" s="198" t="s">
        <v>217</v>
      </c>
      <c r="G705" s="195"/>
      <c r="H705" s="197" t="s">
        <v>19</v>
      </c>
      <c r="I705" s="199"/>
      <c r="J705" s="195"/>
      <c r="K705" s="195"/>
      <c r="L705" s="200"/>
      <c r="M705" s="201"/>
      <c r="N705" s="202"/>
      <c r="O705" s="202"/>
      <c r="P705" s="202"/>
      <c r="Q705" s="202"/>
      <c r="R705" s="202"/>
      <c r="S705" s="202"/>
      <c r="T705" s="203"/>
      <c r="AT705" s="204" t="s">
        <v>127</v>
      </c>
      <c r="AU705" s="204" t="s">
        <v>123</v>
      </c>
      <c r="AV705" s="13" t="s">
        <v>80</v>
      </c>
      <c r="AW705" s="13" t="s">
        <v>34</v>
      </c>
      <c r="AX705" s="13" t="s">
        <v>72</v>
      </c>
      <c r="AY705" s="204" t="s">
        <v>114</v>
      </c>
    </row>
    <row r="706" spans="1:65" s="13" customFormat="1" ht="11.25">
      <c r="B706" s="194"/>
      <c r="C706" s="195"/>
      <c r="D706" s="196" t="s">
        <v>127</v>
      </c>
      <c r="E706" s="197" t="s">
        <v>19</v>
      </c>
      <c r="F706" s="198" t="s">
        <v>218</v>
      </c>
      <c r="G706" s="195"/>
      <c r="H706" s="197" t="s">
        <v>19</v>
      </c>
      <c r="I706" s="199"/>
      <c r="J706" s="195"/>
      <c r="K706" s="195"/>
      <c r="L706" s="200"/>
      <c r="M706" s="201"/>
      <c r="N706" s="202"/>
      <c r="O706" s="202"/>
      <c r="P706" s="202"/>
      <c r="Q706" s="202"/>
      <c r="R706" s="202"/>
      <c r="S706" s="202"/>
      <c r="T706" s="203"/>
      <c r="AT706" s="204" t="s">
        <v>127</v>
      </c>
      <c r="AU706" s="204" t="s">
        <v>123</v>
      </c>
      <c r="AV706" s="13" t="s">
        <v>80</v>
      </c>
      <c r="AW706" s="13" t="s">
        <v>34</v>
      </c>
      <c r="AX706" s="13" t="s">
        <v>72</v>
      </c>
      <c r="AY706" s="204" t="s">
        <v>114</v>
      </c>
    </row>
    <row r="707" spans="1:65" s="14" customFormat="1" ht="11.25">
      <c r="B707" s="205"/>
      <c r="C707" s="206"/>
      <c r="D707" s="196" t="s">
        <v>127</v>
      </c>
      <c r="E707" s="207" t="s">
        <v>19</v>
      </c>
      <c r="F707" s="208" t="s">
        <v>182</v>
      </c>
      <c r="G707" s="206"/>
      <c r="H707" s="209">
        <v>66.239999999999995</v>
      </c>
      <c r="I707" s="210"/>
      <c r="J707" s="206"/>
      <c r="K707" s="206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127</v>
      </c>
      <c r="AU707" s="215" t="s">
        <v>123</v>
      </c>
      <c r="AV707" s="14" t="s">
        <v>123</v>
      </c>
      <c r="AW707" s="14" t="s">
        <v>34</v>
      </c>
      <c r="AX707" s="14" t="s">
        <v>72</v>
      </c>
      <c r="AY707" s="215" t="s">
        <v>114</v>
      </c>
    </row>
    <row r="708" spans="1:65" s="14" customFormat="1" ht="11.25">
      <c r="B708" s="205"/>
      <c r="C708" s="206"/>
      <c r="D708" s="196" t="s">
        <v>127</v>
      </c>
      <c r="E708" s="207" t="s">
        <v>19</v>
      </c>
      <c r="F708" s="208" t="s">
        <v>183</v>
      </c>
      <c r="G708" s="206"/>
      <c r="H708" s="209">
        <v>132.47999999999999</v>
      </c>
      <c r="I708" s="210"/>
      <c r="J708" s="206"/>
      <c r="K708" s="206"/>
      <c r="L708" s="211"/>
      <c r="M708" s="212"/>
      <c r="N708" s="213"/>
      <c r="O708" s="213"/>
      <c r="P708" s="213"/>
      <c r="Q708" s="213"/>
      <c r="R708" s="213"/>
      <c r="S708" s="213"/>
      <c r="T708" s="214"/>
      <c r="AT708" s="215" t="s">
        <v>127</v>
      </c>
      <c r="AU708" s="215" t="s">
        <v>123</v>
      </c>
      <c r="AV708" s="14" t="s">
        <v>123</v>
      </c>
      <c r="AW708" s="14" t="s">
        <v>34</v>
      </c>
      <c r="AX708" s="14" t="s">
        <v>72</v>
      </c>
      <c r="AY708" s="215" t="s">
        <v>114</v>
      </c>
    </row>
    <row r="709" spans="1:65" s="14" customFormat="1" ht="11.25">
      <c r="B709" s="205"/>
      <c r="C709" s="206"/>
      <c r="D709" s="196" t="s">
        <v>127</v>
      </c>
      <c r="E709" s="207" t="s">
        <v>19</v>
      </c>
      <c r="F709" s="208" t="s">
        <v>184</v>
      </c>
      <c r="G709" s="206"/>
      <c r="H709" s="209">
        <v>133.05600000000001</v>
      </c>
      <c r="I709" s="210"/>
      <c r="J709" s="206"/>
      <c r="K709" s="206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127</v>
      </c>
      <c r="AU709" s="215" t="s">
        <v>123</v>
      </c>
      <c r="AV709" s="14" t="s">
        <v>123</v>
      </c>
      <c r="AW709" s="14" t="s">
        <v>34</v>
      </c>
      <c r="AX709" s="14" t="s">
        <v>72</v>
      </c>
      <c r="AY709" s="215" t="s">
        <v>114</v>
      </c>
    </row>
    <row r="710" spans="1:65" s="14" customFormat="1" ht="11.25">
      <c r="B710" s="205"/>
      <c r="C710" s="206"/>
      <c r="D710" s="196" t="s">
        <v>127</v>
      </c>
      <c r="E710" s="207" t="s">
        <v>19</v>
      </c>
      <c r="F710" s="208" t="s">
        <v>584</v>
      </c>
      <c r="G710" s="206"/>
      <c r="H710" s="209">
        <v>198.72</v>
      </c>
      <c r="I710" s="210"/>
      <c r="J710" s="206"/>
      <c r="K710" s="206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127</v>
      </c>
      <c r="AU710" s="215" t="s">
        <v>123</v>
      </c>
      <c r="AV710" s="14" t="s">
        <v>123</v>
      </c>
      <c r="AW710" s="14" t="s">
        <v>34</v>
      </c>
      <c r="AX710" s="14" t="s">
        <v>72</v>
      </c>
      <c r="AY710" s="215" t="s">
        <v>114</v>
      </c>
    </row>
    <row r="711" spans="1:65" s="15" customFormat="1" ht="11.25">
      <c r="B711" s="216"/>
      <c r="C711" s="217"/>
      <c r="D711" s="196" t="s">
        <v>127</v>
      </c>
      <c r="E711" s="218" t="s">
        <v>19</v>
      </c>
      <c r="F711" s="219" t="s">
        <v>133</v>
      </c>
      <c r="G711" s="217"/>
      <c r="H711" s="220">
        <v>530.49599999999998</v>
      </c>
      <c r="I711" s="221"/>
      <c r="J711" s="217"/>
      <c r="K711" s="217"/>
      <c r="L711" s="222"/>
      <c r="M711" s="223"/>
      <c r="N711" s="224"/>
      <c r="O711" s="224"/>
      <c r="P711" s="224"/>
      <c r="Q711" s="224"/>
      <c r="R711" s="224"/>
      <c r="S711" s="224"/>
      <c r="T711" s="225"/>
      <c r="AT711" s="226" t="s">
        <v>127</v>
      </c>
      <c r="AU711" s="226" t="s">
        <v>123</v>
      </c>
      <c r="AV711" s="15" t="s">
        <v>122</v>
      </c>
      <c r="AW711" s="15" t="s">
        <v>34</v>
      </c>
      <c r="AX711" s="15" t="s">
        <v>80</v>
      </c>
      <c r="AY711" s="226" t="s">
        <v>114</v>
      </c>
    </row>
    <row r="712" spans="1:65" s="14" customFormat="1" ht="11.25">
      <c r="B712" s="205"/>
      <c r="C712" s="206"/>
      <c r="D712" s="196" t="s">
        <v>127</v>
      </c>
      <c r="E712" s="206"/>
      <c r="F712" s="208" t="s">
        <v>653</v>
      </c>
      <c r="G712" s="206"/>
      <c r="H712" s="209">
        <v>557.02099999999996</v>
      </c>
      <c r="I712" s="210"/>
      <c r="J712" s="206"/>
      <c r="K712" s="206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127</v>
      </c>
      <c r="AU712" s="215" t="s">
        <v>123</v>
      </c>
      <c r="AV712" s="14" t="s">
        <v>123</v>
      </c>
      <c r="AW712" s="14" t="s">
        <v>4</v>
      </c>
      <c r="AX712" s="14" t="s">
        <v>80</v>
      </c>
      <c r="AY712" s="215" t="s">
        <v>114</v>
      </c>
    </row>
    <row r="713" spans="1:65" s="2" customFormat="1" ht="16.5" customHeight="1">
      <c r="A713" s="37"/>
      <c r="B713" s="38"/>
      <c r="C713" s="176" t="s">
        <v>654</v>
      </c>
      <c r="D713" s="176" t="s">
        <v>117</v>
      </c>
      <c r="E713" s="177" t="s">
        <v>655</v>
      </c>
      <c r="F713" s="178" t="s">
        <v>656</v>
      </c>
      <c r="G713" s="179" t="s">
        <v>157</v>
      </c>
      <c r="H713" s="180">
        <v>733.88800000000003</v>
      </c>
      <c r="I713" s="181"/>
      <c r="J713" s="182">
        <f>ROUND(I713*H713,2)</f>
        <v>0</v>
      </c>
      <c r="K713" s="178" t="s">
        <v>121</v>
      </c>
      <c r="L713" s="42"/>
      <c r="M713" s="183" t="s">
        <v>19</v>
      </c>
      <c r="N713" s="184" t="s">
        <v>44</v>
      </c>
      <c r="O713" s="67"/>
      <c r="P713" s="185">
        <f>O713*H713</f>
        <v>0</v>
      </c>
      <c r="Q713" s="185">
        <v>1.42E-3</v>
      </c>
      <c r="R713" s="185">
        <f>Q713*H713</f>
        <v>1.0421209600000001</v>
      </c>
      <c r="S713" s="185">
        <v>0</v>
      </c>
      <c r="T713" s="186">
        <f>S713*H713</f>
        <v>0</v>
      </c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R713" s="187" t="s">
        <v>236</v>
      </c>
      <c r="AT713" s="187" t="s">
        <v>117</v>
      </c>
      <c r="AU713" s="187" t="s">
        <v>123</v>
      </c>
      <c r="AY713" s="20" t="s">
        <v>114</v>
      </c>
      <c r="BE713" s="188">
        <f>IF(N713="základní",J713,0)</f>
        <v>0</v>
      </c>
      <c r="BF713" s="188">
        <f>IF(N713="snížená",J713,0)</f>
        <v>0</v>
      </c>
      <c r="BG713" s="188">
        <f>IF(N713="zákl. přenesená",J713,0)</f>
        <v>0</v>
      </c>
      <c r="BH713" s="188">
        <f>IF(N713="sníž. přenesená",J713,0)</f>
        <v>0</v>
      </c>
      <c r="BI713" s="188">
        <f>IF(N713="nulová",J713,0)</f>
        <v>0</v>
      </c>
      <c r="BJ713" s="20" t="s">
        <v>123</v>
      </c>
      <c r="BK713" s="188">
        <f>ROUND(I713*H713,2)</f>
        <v>0</v>
      </c>
      <c r="BL713" s="20" t="s">
        <v>236</v>
      </c>
      <c r="BM713" s="187" t="s">
        <v>657</v>
      </c>
    </row>
    <row r="714" spans="1:65" s="2" customFormat="1" ht="11.25">
      <c r="A714" s="37"/>
      <c r="B714" s="38"/>
      <c r="C714" s="39"/>
      <c r="D714" s="189" t="s">
        <v>125</v>
      </c>
      <c r="E714" s="39"/>
      <c r="F714" s="190" t="s">
        <v>658</v>
      </c>
      <c r="G714" s="39"/>
      <c r="H714" s="39"/>
      <c r="I714" s="191"/>
      <c r="J714" s="39"/>
      <c r="K714" s="39"/>
      <c r="L714" s="42"/>
      <c r="M714" s="192"/>
      <c r="N714" s="193"/>
      <c r="O714" s="67"/>
      <c r="P714" s="67"/>
      <c r="Q714" s="67"/>
      <c r="R714" s="67"/>
      <c r="S714" s="67"/>
      <c r="T714" s="68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T714" s="20" t="s">
        <v>125</v>
      </c>
      <c r="AU714" s="20" t="s">
        <v>123</v>
      </c>
    </row>
    <row r="715" spans="1:65" s="13" customFormat="1" ht="11.25">
      <c r="B715" s="194"/>
      <c r="C715" s="195"/>
      <c r="D715" s="196" t="s">
        <v>127</v>
      </c>
      <c r="E715" s="197" t="s">
        <v>19</v>
      </c>
      <c r="F715" s="198" t="s">
        <v>217</v>
      </c>
      <c r="G715" s="195"/>
      <c r="H715" s="197" t="s">
        <v>19</v>
      </c>
      <c r="I715" s="199"/>
      <c r="J715" s="195"/>
      <c r="K715" s="195"/>
      <c r="L715" s="200"/>
      <c r="M715" s="201"/>
      <c r="N715" s="202"/>
      <c r="O715" s="202"/>
      <c r="P715" s="202"/>
      <c r="Q715" s="202"/>
      <c r="R715" s="202"/>
      <c r="S715" s="202"/>
      <c r="T715" s="203"/>
      <c r="AT715" s="204" t="s">
        <v>127</v>
      </c>
      <c r="AU715" s="204" t="s">
        <v>123</v>
      </c>
      <c r="AV715" s="13" t="s">
        <v>80</v>
      </c>
      <c r="AW715" s="13" t="s">
        <v>34</v>
      </c>
      <c r="AX715" s="13" t="s">
        <v>72</v>
      </c>
      <c r="AY715" s="204" t="s">
        <v>114</v>
      </c>
    </row>
    <row r="716" spans="1:65" s="13" customFormat="1" ht="11.25">
      <c r="B716" s="194"/>
      <c r="C716" s="195"/>
      <c r="D716" s="196" t="s">
        <v>127</v>
      </c>
      <c r="E716" s="197" t="s">
        <v>19</v>
      </c>
      <c r="F716" s="198" t="s">
        <v>218</v>
      </c>
      <c r="G716" s="195"/>
      <c r="H716" s="197" t="s">
        <v>19</v>
      </c>
      <c r="I716" s="199"/>
      <c r="J716" s="195"/>
      <c r="K716" s="195"/>
      <c r="L716" s="200"/>
      <c r="M716" s="201"/>
      <c r="N716" s="202"/>
      <c r="O716" s="202"/>
      <c r="P716" s="202"/>
      <c r="Q716" s="202"/>
      <c r="R716" s="202"/>
      <c r="S716" s="202"/>
      <c r="T716" s="203"/>
      <c r="AT716" s="204" t="s">
        <v>127</v>
      </c>
      <c r="AU716" s="204" t="s">
        <v>123</v>
      </c>
      <c r="AV716" s="13" t="s">
        <v>80</v>
      </c>
      <c r="AW716" s="13" t="s">
        <v>34</v>
      </c>
      <c r="AX716" s="13" t="s">
        <v>72</v>
      </c>
      <c r="AY716" s="204" t="s">
        <v>114</v>
      </c>
    </row>
    <row r="717" spans="1:65" s="14" customFormat="1" ht="11.25">
      <c r="B717" s="205"/>
      <c r="C717" s="206"/>
      <c r="D717" s="196" t="s">
        <v>127</v>
      </c>
      <c r="E717" s="207" t="s">
        <v>19</v>
      </c>
      <c r="F717" s="208" t="s">
        <v>595</v>
      </c>
      <c r="G717" s="206"/>
      <c r="H717" s="209">
        <v>90.4</v>
      </c>
      <c r="I717" s="210"/>
      <c r="J717" s="206"/>
      <c r="K717" s="206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127</v>
      </c>
      <c r="AU717" s="215" t="s">
        <v>123</v>
      </c>
      <c r="AV717" s="14" t="s">
        <v>123</v>
      </c>
      <c r="AW717" s="14" t="s">
        <v>34</v>
      </c>
      <c r="AX717" s="14" t="s">
        <v>72</v>
      </c>
      <c r="AY717" s="215" t="s">
        <v>114</v>
      </c>
    </row>
    <row r="718" spans="1:65" s="14" customFormat="1" ht="11.25">
      <c r="B718" s="205"/>
      <c r="C718" s="206"/>
      <c r="D718" s="196" t="s">
        <v>127</v>
      </c>
      <c r="E718" s="207" t="s">
        <v>19</v>
      </c>
      <c r="F718" s="208" t="s">
        <v>596</v>
      </c>
      <c r="G718" s="206"/>
      <c r="H718" s="209">
        <v>176.16</v>
      </c>
      <c r="I718" s="210"/>
      <c r="J718" s="206"/>
      <c r="K718" s="206"/>
      <c r="L718" s="211"/>
      <c r="M718" s="212"/>
      <c r="N718" s="213"/>
      <c r="O718" s="213"/>
      <c r="P718" s="213"/>
      <c r="Q718" s="213"/>
      <c r="R718" s="213"/>
      <c r="S718" s="213"/>
      <c r="T718" s="214"/>
      <c r="AT718" s="215" t="s">
        <v>127</v>
      </c>
      <c r="AU718" s="215" t="s">
        <v>123</v>
      </c>
      <c r="AV718" s="14" t="s">
        <v>123</v>
      </c>
      <c r="AW718" s="14" t="s">
        <v>34</v>
      </c>
      <c r="AX718" s="14" t="s">
        <v>72</v>
      </c>
      <c r="AY718" s="215" t="s">
        <v>114</v>
      </c>
    </row>
    <row r="719" spans="1:65" s="14" customFormat="1" ht="22.5">
      <c r="B719" s="205"/>
      <c r="C719" s="206"/>
      <c r="D719" s="196" t="s">
        <v>127</v>
      </c>
      <c r="E719" s="207" t="s">
        <v>19</v>
      </c>
      <c r="F719" s="208" t="s">
        <v>597</v>
      </c>
      <c r="G719" s="206"/>
      <c r="H719" s="209">
        <v>437.88799999999998</v>
      </c>
      <c r="I719" s="210"/>
      <c r="J719" s="206"/>
      <c r="K719" s="206"/>
      <c r="L719" s="211"/>
      <c r="M719" s="212"/>
      <c r="N719" s="213"/>
      <c r="O719" s="213"/>
      <c r="P719" s="213"/>
      <c r="Q719" s="213"/>
      <c r="R719" s="213"/>
      <c r="S719" s="213"/>
      <c r="T719" s="214"/>
      <c r="AT719" s="215" t="s">
        <v>127</v>
      </c>
      <c r="AU719" s="215" t="s">
        <v>123</v>
      </c>
      <c r="AV719" s="14" t="s">
        <v>123</v>
      </c>
      <c r="AW719" s="14" t="s">
        <v>34</v>
      </c>
      <c r="AX719" s="14" t="s">
        <v>72</v>
      </c>
      <c r="AY719" s="215" t="s">
        <v>114</v>
      </c>
    </row>
    <row r="720" spans="1:65" s="14" customFormat="1" ht="11.25">
      <c r="B720" s="205"/>
      <c r="C720" s="206"/>
      <c r="D720" s="196" t="s">
        <v>127</v>
      </c>
      <c r="E720" s="207" t="s">
        <v>19</v>
      </c>
      <c r="F720" s="208" t="s">
        <v>211</v>
      </c>
      <c r="G720" s="206"/>
      <c r="H720" s="209">
        <v>29.44</v>
      </c>
      <c r="I720" s="210"/>
      <c r="J720" s="206"/>
      <c r="K720" s="206"/>
      <c r="L720" s="211"/>
      <c r="M720" s="212"/>
      <c r="N720" s="213"/>
      <c r="O720" s="213"/>
      <c r="P720" s="213"/>
      <c r="Q720" s="213"/>
      <c r="R720" s="213"/>
      <c r="S720" s="213"/>
      <c r="T720" s="214"/>
      <c r="AT720" s="215" t="s">
        <v>127</v>
      </c>
      <c r="AU720" s="215" t="s">
        <v>123</v>
      </c>
      <c r="AV720" s="14" t="s">
        <v>123</v>
      </c>
      <c r="AW720" s="14" t="s">
        <v>34</v>
      </c>
      <c r="AX720" s="14" t="s">
        <v>72</v>
      </c>
      <c r="AY720" s="215" t="s">
        <v>114</v>
      </c>
    </row>
    <row r="721" spans="1:65" s="15" customFormat="1" ht="11.25">
      <c r="B721" s="216"/>
      <c r="C721" s="217"/>
      <c r="D721" s="196" t="s">
        <v>127</v>
      </c>
      <c r="E721" s="218" t="s">
        <v>19</v>
      </c>
      <c r="F721" s="219" t="s">
        <v>133</v>
      </c>
      <c r="G721" s="217"/>
      <c r="H721" s="220">
        <v>733.88800000000003</v>
      </c>
      <c r="I721" s="221"/>
      <c r="J721" s="217"/>
      <c r="K721" s="217"/>
      <c r="L721" s="222"/>
      <c r="M721" s="223"/>
      <c r="N721" s="224"/>
      <c r="O721" s="224"/>
      <c r="P721" s="224"/>
      <c r="Q721" s="224"/>
      <c r="R721" s="224"/>
      <c r="S721" s="224"/>
      <c r="T721" s="225"/>
      <c r="AT721" s="226" t="s">
        <v>127</v>
      </c>
      <c r="AU721" s="226" t="s">
        <v>123</v>
      </c>
      <c r="AV721" s="15" t="s">
        <v>122</v>
      </c>
      <c r="AW721" s="15" t="s">
        <v>34</v>
      </c>
      <c r="AX721" s="15" t="s">
        <v>80</v>
      </c>
      <c r="AY721" s="226" t="s">
        <v>114</v>
      </c>
    </row>
    <row r="722" spans="1:65" s="2" customFormat="1" ht="24.2" customHeight="1">
      <c r="A722" s="37"/>
      <c r="B722" s="38"/>
      <c r="C722" s="176" t="s">
        <v>659</v>
      </c>
      <c r="D722" s="176" t="s">
        <v>117</v>
      </c>
      <c r="E722" s="177" t="s">
        <v>660</v>
      </c>
      <c r="F722" s="178" t="s">
        <v>661</v>
      </c>
      <c r="G722" s="179" t="s">
        <v>239</v>
      </c>
      <c r="H722" s="180">
        <v>22.596</v>
      </c>
      <c r="I722" s="181"/>
      <c r="J722" s="182">
        <f>ROUND(I722*H722,2)</f>
        <v>0</v>
      </c>
      <c r="K722" s="178" t="s">
        <v>121</v>
      </c>
      <c r="L722" s="42"/>
      <c r="M722" s="183" t="s">
        <v>19</v>
      </c>
      <c r="N722" s="184" t="s">
        <v>44</v>
      </c>
      <c r="O722" s="67"/>
      <c r="P722" s="185">
        <f>O722*H722</f>
        <v>0</v>
      </c>
      <c r="Q722" s="185">
        <v>0</v>
      </c>
      <c r="R722" s="185">
        <f>Q722*H722</f>
        <v>0</v>
      </c>
      <c r="S722" s="185">
        <v>0</v>
      </c>
      <c r="T722" s="186">
        <f>S722*H722</f>
        <v>0</v>
      </c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R722" s="187" t="s">
        <v>236</v>
      </c>
      <c r="AT722" s="187" t="s">
        <v>117</v>
      </c>
      <c r="AU722" s="187" t="s">
        <v>123</v>
      </c>
      <c r="AY722" s="20" t="s">
        <v>114</v>
      </c>
      <c r="BE722" s="188">
        <f>IF(N722="základní",J722,0)</f>
        <v>0</v>
      </c>
      <c r="BF722" s="188">
        <f>IF(N722="snížená",J722,0)</f>
        <v>0</v>
      </c>
      <c r="BG722" s="188">
        <f>IF(N722="zákl. přenesená",J722,0)</f>
        <v>0</v>
      </c>
      <c r="BH722" s="188">
        <f>IF(N722="sníž. přenesená",J722,0)</f>
        <v>0</v>
      </c>
      <c r="BI722" s="188">
        <f>IF(N722="nulová",J722,0)</f>
        <v>0</v>
      </c>
      <c r="BJ722" s="20" t="s">
        <v>123</v>
      </c>
      <c r="BK722" s="188">
        <f>ROUND(I722*H722,2)</f>
        <v>0</v>
      </c>
      <c r="BL722" s="20" t="s">
        <v>236</v>
      </c>
      <c r="BM722" s="187" t="s">
        <v>662</v>
      </c>
    </row>
    <row r="723" spans="1:65" s="2" customFormat="1" ht="11.25">
      <c r="A723" s="37"/>
      <c r="B723" s="38"/>
      <c r="C723" s="39"/>
      <c r="D723" s="189" t="s">
        <v>125</v>
      </c>
      <c r="E723" s="39"/>
      <c r="F723" s="190" t="s">
        <v>663</v>
      </c>
      <c r="G723" s="39"/>
      <c r="H723" s="39"/>
      <c r="I723" s="191"/>
      <c r="J723" s="39"/>
      <c r="K723" s="39"/>
      <c r="L723" s="42"/>
      <c r="M723" s="192"/>
      <c r="N723" s="193"/>
      <c r="O723" s="67"/>
      <c r="P723" s="67"/>
      <c r="Q723" s="67"/>
      <c r="R723" s="67"/>
      <c r="S723" s="67"/>
      <c r="T723" s="68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T723" s="20" t="s">
        <v>125</v>
      </c>
      <c r="AU723" s="20" t="s">
        <v>123</v>
      </c>
    </row>
    <row r="724" spans="1:65" s="12" customFormat="1" ht="22.9" customHeight="1">
      <c r="B724" s="160"/>
      <c r="C724" s="161"/>
      <c r="D724" s="162" t="s">
        <v>71</v>
      </c>
      <c r="E724" s="174" t="s">
        <v>664</v>
      </c>
      <c r="F724" s="174" t="s">
        <v>665</v>
      </c>
      <c r="G724" s="161"/>
      <c r="H724" s="161"/>
      <c r="I724" s="164"/>
      <c r="J724" s="175">
        <f>BK724</f>
        <v>0</v>
      </c>
      <c r="K724" s="161"/>
      <c r="L724" s="166"/>
      <c r="M724" s="167"/>
      <c r="N724" s="168"/>
      <c r="O724" s="168"/>
      <c r="P724" s="169">
        <f>SUM(P725:P876)</f>
        <v>0</v>
      </c>
      <c r="Q724" s="168"/>
      <c r="R724" s="169">
        <f>SUM(R725:R876)</f>
        <v>0.20076160000000001</v>
      </c>
      <c r="S724" s="168"/>
      <c r="T724" s="170">
        <f>SUM(T725:T876)</f>
        <v>0</v>
      </c>
      <c r="AR724" s="171" t="s">
        <v>123</v>
      </c>
      <c r="AT724" s="172" t="s">
        <v>71</v>
      </c>
      <c r="AU724" s="172" t="s">
        <v>80</v>
      </c>
      <c r="AY724" s="171" t="s">
        <v>114</v>
      </c>
      <c r="BK724" s="173">
        <f>SUM(BK725:BK876)</f>
        <v>0</v>
      </c>
    </row>
    <row r="725" spans="1:65" s="2" customFormat="1" ht="24.2" customHeight="1">
      <c r="A725" s="37"/>
      <c r="B725" s="38"/>
      <c r="C725" s="176" t="s">
        <v>666</v>
      </c>
      <c r="D725" s="176" t="s">
        <v>117</v>
      </c>
      <c r="E725" s="177" t="s">
        <v>667</v>
      </c>
      <c r="F725" s="178" t="s">
        <v>668</v>
      </c>
      <c r="G725" s="179" t="s">
        <v>120</v>
      </c>
      <c r="H725" s="180">
        <v>2509.52</v>
      </c>
      <c r="I725" s="181"/>
      <c r="J725" s="182">
        <f>ROUND(I725*H725,2)</f>
        <v>0</v>
      </c>
      <c r="K725" s="178" t="s">
        <v>121</v>
      </c>
      <c r="L725" s="42"/>
      <c r="M725" s="183" t="s">
        <v>19</v>
      </c>
      <c r="N725" s="184" t="s">
        <v>44</v>
      </c>
      <c r="O725" s="67"/>
      <c r="P725" s="185">
        <f>O725*H725</f>
        <v>0</v>
      </c>
      <c r="Q725" s="185">
        <v>8.0000000000000007E-5</v>
      </c>
      <c r="R725" s="185">
        <f>Q725*H725</f>
        <v>0.20076160000000001</v>
      </c>
      <c r="S725" s="185">
        <v>0</v>
      </c>
      <c r="T725" s="186">
        <f>S725*H725</f>
        <v>0</v>
      </c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R725" s="187" t="s">
        <v>236</v>
      </c>
      <c r="AT725" s="187" t="s">
        <v>117</v>
      </c>
      <c r="AU725" s="187" t="s">
        <v>123</v>
      </c>
      <c r="AY725" s="20" t="s">
        <v>114</v>
      </c>
      <c r="BE725" s="188">
        <f>IF(N725="základní",J725,0)</f>
        <v>0</v>
      </c>
      <c r="BF725" s="188">
        <f>IF(N725="snížená",J725,0)</f>
        <v>0</v>
      </c>
      <c r="BG725" s="188">
        <f>IF(N725="zákl. přenesená",J725,0)</f>
        <v>0</v>
      </c>
      <c r="BH725" s="188">
        <f>IF(N725="sníž. přenesená",J725,0)</f>
        <v>0</v>
      </c>
      <c r="BI725" s="188">
        <f>IF(N725="nulová",J725,0)</f>
        <v>0</v>
      </c>
      <c r="BJ725" s="20" t="s">
        <v>123</v>
      </c>
      <c r="BK725" s="188">
        <f>ROUND(I725*H725,2)</f>
        <v>0</v>
      </c>
      <c r="BL725" s="20" t="s">
        <v>236</v>
      </c>
      <c r="BM725" s="187" t="s">
        <v>669</v>
      </c>
    </row>
    <row r="726" spans="1:65" s="2" customFormat="1" ht="11.25">
      <c r="A726" s="37"/>
      <c r="B726" s="38"/>
      <c r="C726" s="39"/>
      <c r="D726" s="189" t="s">
        <v>125</v>
      </c>
      <c r="E726" s="39"/>
      <c r="F726" s="190" t="s">
        <v>670</v>
      </c>
      <c r="G726" s="39"/>
      <c r="H726" s="39"/>
      <c r="I726" s="191"/>
      <c r="J726" s="39"/>
      <c r="K726" s="39"/>
      <c r="L726" s="42"/>
      <c r="M726" s="192"/>
      <c r="N726" s="193"/>
      <c r="O726" s="67"/>
      <c r="P726" s="67"/>
      <c r="Q726" s="67"/>
      <c r="R726" s="67"/>
      <c r="S726" s="67"/>
      <c r="T726" s="68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T726" s="20" t="s">
        <v>125</v>
      </c>
      <c r="AU726" s="20" t="s">
        <v>123</v>
      </c>
    </row>
    <row r="727" spans="1:65" s="13" customFormat="1" ht="11.25">
      <c r="B727" s="194"/>
      <c r="C727" s="195"/>
      <c r="D727" s="196" t="s">
        <v>127</v>
      </c>
      <c r="E727" s="197" t="s">
        <v>19</v>
      </c>
      <c r="F727" s="198" t="s">
        <v>369</v>
      </c>
      <c r="G727" s="195"/>
      <c r="H727" s="197" t="s">
        <v>19</v>
      </c>
      <c r="I727" s="199"/>
      <c r="J727" s="195"/>
      <c r="K727" s="195"/>
      <c r="L727" s="200"/>
      <c r="M727" s="201"/>
      <c r="N727" s="202"/>
      <c r="O727" s="202"/>
      <c r="P727" s="202"/>
      <c r="Q727" s="202"/>
      <c r="R727" s="202"/>
      <c r="S727" s="202"/>
      <c r="T727" s="203"/>
      <c r="AT727" s="204" t="s">
        <v>127</v>
      </c>
      <c r="AU727" s="204" t="s">
        <v>123</v>
      </c>
      <c r="AV727" s="13" t="s">
        <v>80</v>
      </c>
      <c r="AW727" s="13" t="s">
        <v>34</v>
      </c>
      <c r="AX727" s="13" t="s">
        <v>72</v>
      </c>
      <c r="AY727" s="204" t="s">
        <v>114</v>
      </c>
    </row>
    <row r="728" spans="1:65" s="13" customFormat="1" ht="11.25">
      <c r="B728" s="194"/>
      <c r="C728" s="195"/>
      <c r="D728" s="196" t="s">
        <v>127</v>
      </c>
      <c r="E728" s="197" t="s">
        <v>19</v>
      </c>
      <c r="F728" s="198" t="s">
        <v>671</v>
      </c>
      <c r="G728" s="195"/>
      <c r="H728" s="197" t="s">
        <v>19</v>
      </c>
      <c r="I728" s="199"/>
      <c r="J728" s="195"/>
      <c r="K728" s="195"/>
      <c r="L728" s="200"/>
      <c r="M728" s="201"/>
      <c r="N728" s="202"/>
      <c r="O728" s="202"/>
      <c r="P728" s="202"/>
      <c r="Q728" s="202"/>
      <c r="R728" s="202"/>
      <c r="S728" s="202"/>
      <c r="T728" s="203"/>
      <c r="AT728" s="204" t="s">
        <v>127</v>
      </c>
      <c r="AU728" s="204" t="s">
        <v>123</v>
      </c>
      <c r="AV728" s="13" t="s">
        <v>80</v>
      </c>
      <c r="AW728" s="13" t="s">
        <v>34</v>
      </c>
      <c r="AX728" s="13" t="s">
        <v>72</v>
      </c>
      <c r="AY728" s="204" t="s">
        <v>114</v>
      </c>
    </row>
    <row r="729" spans="1:65" s="13" customFormat="1" ht="11.25">
      <c r="B729" s="194"/>
      <c r="C729" s="195"/>
      <c r="D729" s="196" t="s">
        <v>127</v>
      </c>
      <c r="E729" s="197" t="s">
        <v>19</v>
      </c>
      <c r="F729" s="198" t="s">
        <v>370</v>
      </c>
      <c r="G729" s="195"/>
      <c r="H729" s="197" t="s">
        <v>19</v>
      </c>
      <c r="I729" s="199"/>
      <c r="J729" s="195"/>
      <c r="K729" s="195"/>
      <c r="L729" s="200"/>
      <c r="M729" s="201"/>
      <c r="N729" s="202"/>
      <c r="O729" s="202"/>
      <c r="P729" s="202"/>
      <c r="Q729" s="202"/>
      <c r="R729" s="202"/>
      <c r="S729" s="202"/>
      <c r="T729" s="203"/>
      <c r="AT729" s="204" t="s">
        <v>127</v>
      </c>
      <c r="AU729" s="204" t="s">
        <v>123</v>
      </c>
      <c r="AV729" s="13" t="s">
        <v>80</v>
      </c>
      <c r="AW729" s="13" t="s">
        <v>34</v>
      </c>
      <c r="AX729" s="13" t="s">
        <v>72</v>
      </c>
      <c r="AY729" s="204" t="s">
        <v>114</v>
      </c>
    </row>
    <row r="730" spans="1:65" s="14" customFormat="1" ht="11.25">
      <c r="B730" s="205"/>
      <c r="C730" s="206"/>
      <c r="D730" s="196" t="s">
        <v>127</v>
      </c>
      <c r="E730" s="207" t="s">
        <v>19</v>
      </c>
      <c r="F730" s="208" t="s">
        <v>672</v>
      </c>
      <c r="G730" s="206"/>
      <c r="H730" s="209">
        <v>8.7490000000000006</v>
      </c>
      <c r="I730" s="210"/>
      <c r="J730" s="206"/>
      <c r="K730" s="206"/>
      <c r="L730" s="211"/>
      <c r="M730" s="212"/>
      <c r="N730" s="213"/>
      <c r="O730" s="213"/>
      <c r="P730" s="213"/>
      <c r="Q730" s="213"/>
      <c r="R730" s="213"/>
      <c r="S730" s="213"/>
      <c r="T730" s="214"/>
      <c r="AT730" s="215" t="s">
        <v>127</v>
      </c>
      <c r="AU730" s="215" t="s">
        <v>123</v>
      </c>
      <c r="AV730" s="14" t="s">
        <v>123</v>
      </c>
      <c r="AW730" s="14" t="s">
        <v>34</v>
      </c>
      <c r="AX730" s="14" t="s">
        <v>72</v>
      </c>
      <c r="AY730" s="215" t="s">
        <v>114</v>
      </c>
    </row>
    <row r="731" spans="1:65" s="14" customFormat="1" ht="11.25">
      <c r="B731" s="205"/>
      <c r="C731" s="206"/>
      <c r="D731" s="196" t="s">
        <v>127</v>
      </c>
      <c r="E731" s="207" t="s">
        <v>19</v>
      </c>
      <c r="F731" s="208" t="s">
        <v>673</v>
      </c>
      <c r="G731" s="206"/>
      <c r="H731" s="209">
        <v>5.4720000000000004</v>
      </c>
      <c r="I731" s="210"/>
      <c r="J731" s="206"/>
      <c r="K731" s="206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127</v>
      </c>
      <c r="AU731" s="215" t="s">
        <v>123</v>
      </c>
      <c r="AV731" s="14" t="s">
        <v>123</v>
      </c>
      <c r="AW731" s="14" t="s">
        <v>34</v>
      </c>
      <c r="AX731" s="14" t="s">
        <v>72</v>
      </c>
      <c r="AY731" s="215" t="s">
        <v>114</v>
      </c>
    </row>
    <row r="732" spans="1:65" s="13" customFormat="1" ht="11.25">
      <c r="B732" s="194"/>
      <c r="C732" s="195"/>
      <c r="D732" s="196" t="s">
        <v>127</v>
      </c>
      <c r="E732" s="197" t="s">
        <v>19</v>
      </c>
      <c r="F732" s="198" t="s">
        <v>479</v>
      </c>
      <c r="G732" s="195"/>
      <c r="H732" s="197" t="s">
        <v>19</v>
      </c>
      <c r="I732" s="199"/>
      <c r="J732" s="195"/>
      <c r="K732" s="195"/>
      <c r="L732" s="200"/>
      <c r="M732" s="201"/>
      <c r="N732" s="202"/>
      <c r="O732" s="202"/>
      <c r="P732" s="202"/>
      <c r="Q732" s="202"/>
      <c r="R732" s="202"/>
      <c r="S732" s="202"/>
      <c r="T732" s="203"/>
      <c r="AT732" s="204" t="s">
        <v>127</v>
      </c>
      <c r="AU732" s="204" t="s">
        <v>123</v>
      </c>
      <c r="AV732" s="13" t="s">
        <v>80</v>
      </c>
      <c r="AW732" s="13" t="s">
        <v>34</v>
      </c>
      <c r="AX732" s="13" t="s">
        <v>72</v>
      </c>
      <c r="AY732" s="204" t="s">
        <v>114</v>
      </c>
    </row>
    <row r="733" spans="1:65" s="14" customFormat="1" ht="11.25">
      <c r="B733" s="205"/>
      <c r="C733" s="206"/>
      <c r="D733" s="196" t="s">
        <v>127</v>
      </c>
      <c r="E733" s="207" t="s">
        <v>19</v>
      </c>
      <c r="F733" s="208" t="s">
        <v>672</v>
      </c>
      <c r="G733" s="206"/>
      <c r="H733" s="209">
        <v>8.7490000000000006</v>
      </c>
      <c r="I733" s="210"/>
      <c r="J733" s="206"/>
      <c r="K733" s="206"/>
      <c r="L733" s="211"/>
      <c r="M733" s="212"/>
      <c r="N733" s="213"/>
      <c r="O733" s="213"/>
      <c r="P733" s="213"/>
      <c r="Q733" s="213"/>
      <c r="R733" s="213"/>
      <c r="S733" s="213"/>
      <c r="T733" s="214"/>
      <c r="AT733" s="215" t="s">
        <v>127</v>
      </c>
      <c r="AU733" s="215" t="s">
        <v>123</v>
      </c>
      <c r="AV733" s="14" t="s">
        <v>123</v>
      </c>
      <c r="AW733" s="14" t="s">
        <v>34</v>
      </c>
      <c r="AX733" s="14" t="s">
        <v>72</v>
      </c>
      <c r="AY733" s="215" t="s">
        <v>114</v>
      </c>
    </row>
    <row r="734" spans="1:65" s="14" customFormat="1" ht="11.25">
      <c r="B734" s="205"/>
      <c r="C734" s="206"/>
      <c r="D734" s="196" t="s">
        <v>127</v>
      </c>
      <c r="E734" s="207" t="s">
        <v>19</v>
      </c>
      <c r="F734" s="208" t="s">
        <v>673</v>
      </c>
      <c r="G734" s="206"/>
      <c r="H734" s="209">
        <v>5.4720000000000004</v>
      </c>
      <c r="I734" s="210"/>
      <c r="J734" s="206"/>
      <c r="K734" s="206"/>
      <c r="L734" s="211"/>
      <c r="M734" s="212"/>
      <c r="N734" s="213"/>
      <c r="O734" s="213"/>
      <c r="P734" s="213"/>
      <c r="Q734" s="213"/>
      <c r="R734" s="213"/>
      <c r="S734" s="213"/>
      <c r="T734" s="214"/>
      <c r="AT734" s="215" t="s">
        <v>127</v>
      </c>
      <c r="AU734" s="215" t="s">
        <v>123</v>
      </c>
      <c r="AV734" s="14" t="s">
        <v>123</v>
      </c>
      <c r="AW734" s="14" t="s">
        <v>34</v>
      </c>
      <c r="AX734" s="14" t="s">
        <v>72</v>
      </c>
      <c r="AY734" s="215" t="s">
        <v>114</v>
      </c>
    </row>
    <row r="735" spans="1:65" s="13" customFormat="1" ht="11.25">
      <c r="B735" s="194"/>
      <c r="C735" s="195"/>
      <c r="D735" s="196" t="s">
        <v>127</v>
      </c>
      <c r="E735" s="197" t="s">
        <v>19</v>
      </c>
      <c r="F735" s="198" t="s">
        <v>481</v>
      </c>
      <c r="G735" s="195"/>
      <c r="H735" s="197" t="s">
        <v>19</v>
      </c>
      <c r="I735" s="199"/>
      <c r="J735" s="195"/>
      <c r="K735" s="195"/>
      <c r="L735" s="200"/>
      <c r="M735" s="201"/>
      <c r="N735" s="202"/>
      <c r="O735" s="202"/>
      <c r="P735" s="202"/>
      <c r="Q735" s="202"/>
      <c r="R735" s="202"/>
      <c r="S735" s="202"/>
      <c r="T735" s="203"/>
      <c r="AT735" s="204" t="s">
        <v>127</v>
      </c>
      <c r="AU735" s="204" t="s">
        <v>123</v>
      </c>
      <c r="AV735" s="13" t="s">
        <v>80</v>
      </c>
      <c r="AW735" s="13" t="s">
        <v>34</v>
      </c>
      <c r="AX735" s="13" t="s">
        <v>72</v>
      </c>
      <c r="AY735" s="204" t="s">
        <v>114</v>
      </c>
    </row>
    <row r="736" spans="1:65" s="14" customFormat="1" ht="11.25">
      <c r="B736" s="205"/>
      <c r="C736" s="206"/>
      <c r="D736" s="196" t="s">
        <v>127</v>
      </c>
      <c r="E736" s="207" t="s">
        <v>19</v>
      </c>
      <c r="F736" s="208" t="s">
        <v>672</v>
      </c>
      <c r="G736" s="206"/>
      <c r="H736" s="209">
        <v>8.7490000000000006</v>
      </c>
      <c r="I736" s="210"/>
      <c r="J736" s="206"/>
      <c r="K736" s="206"/>
      <c r="L736" s="211"/>
      <c r="M736" s="212"/>
      <c r="N736" s="213"/>
      <c r="O736" s="213"/>
      <c r="P736" s="213"/>
      <c r="Q736" s="213"/>
      <c r="R736" s="213"/>
      <c r="S736" s="213"/>
      <c r="T736" s="214"/>
      <c r="AT736" s="215" t="s">
        <v>127</v>
      </c>
      <c r="AU736" s="215" t="s">
        <v>123</v>
      </c>
      <c r="AV736" s="14" t="s">
        <v>123</v>
      </c>
      <c r="AW736" s="14" t="s">
        <v>34</v>
      </c>
      <c r="AX736" s="14" t="s">
        <v>72</v>
      </c>
      <c r="AY736" s="215" t="s">
        <v>114</v>
      </c>
    </row>
    <row r="737" spans="2:51" s="14" customFormat="1" ht="11.25">
      <c r="B737" s="205"/>
      <c r="C737" s="206"/>
      <c r="D737" s="196" t="s">
        <v>127</v>
      </c>
      <c r="E737" s="207" t="s">
        <v>19</v>
      </c>
      <c r="F737" s="208" t="s">
        <v>673</v>
      </c>
      <c r="G737" s="206"/>
      <c r="H737" s="209">
        <v>5.4720000000000004</v>
      </c>
      <c r="I737" s="210"/>
      <c r="J737" s="206"/>
      <c r="K737" s="206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127</v>
      </c>
      <c r="AU737" s="215" t="s">
        <v>123</v>
      </c>
      <c r="AV737" s="14" t="s">
        <v>123</v>
      </c>
      <c r="AW737" s="14" t="s">
        <v>34</v>
      </c>
      <c r="AX737" s="14" t="s">
        <v>72</v>
      </c>
      <c r="AY737" s="215" t="s">
        <v>114</v>
      </c>
    </row>
    <row r="738" spans="2:51" s="13" customFormat="1" ht="11.25">
      <c r="B738" s="194"/>
      <c r="C738" s="195"/>
      <c r="D738" s="196" t="s">
        <v>127</v>
      </c>
      <c r="E738" s="197" t="s">
        <v>19</v>
      </c>
      <c r="F738" s="198" t="s">
        <v>482</v>
      </c>
      <c r="G738" s="195"/>
      <c r="H738" s="197" t="s">
        <v>19</v>
      </c>
      <c r="I738" s="199"/>
      <c r="J738" s="195"/>
      <c r="K738" s="195"/>
      <c r="L738" s="200"/>
      <c r="M738" s="201"/>
      <c r="N738" s="202"/>
      <c r="O738" s="202"/>
      <c r="P738" s="202"/>
      <c r="Q738" s="202"/>
      <c r="R738" s="202"/>
      <c r="S738" s="202"/>
      <c r="T738" s="203"/>
      <c r="AT738" s="204" t="s">
        <v>127</v>
      </c>
      <c r="AU738" s="204" t="s">
        <v>123</v>
      </c>
      <c r="AV738" s="13" t="s">
        <v>80</v>
      </c>
      <c r="AW738" s="13" t="s">
        <v>34</v>
      </c>
      <c r="AX738" s="13" t="s">
        <v>72</v>
      </c>
      <c r="AY738" s="204" t="s">
        <v>114</v>
      </c>
    </row>
    <row r="739" spans="2:51" s="14" customFormat="1" ht="11.25">
      <c r="B739" s="205"/>
      <c r="C739" s="206"/>
      <c r="D739" s="196" t="s">
        <v>127</v>
      </c>
      <c r="E739" s="207" t="s">
        <v>19</v>
      </c>
      <c r="F739" s="208" t="s">
        <v>672</v>
      </c>
      <c r="G739" s="206"/>
      <c r="H739" s="209">
        <v>8.7490000000000006</v>
      </c>
      <c r="I739" s="210"/>
      <c r="J739" s="206"/>
      <c r="K739" s="206"/>
      <c r="L739" s="211"/>
      <c r="M739" s="212"/>
      <c r="N739" s="213"/>
      <c r="O739" s="213"/>
      <c r="P739" s="213"/>
      <c r="Q739" s="213"/>
      <c r="R739" s="213"/>
      <c r="S739" s="213"/>
      <c r="T739" s="214"/>
      <c r="AT739" s="215" t="s">
        <v>127</v>
      </c>
      <c r="AU739" s="215" t="s">
        <v>123</v>
      </c>
      <c r="AV739" s="14" t="s">
        <v>123</v>
      </c>
      <c r="AW739" s="14" t="s">
        <v>34</v>
      </c>
      <c r="AX739" s="14" t="s">
        <v>72</v>
      </c>
      <c r="AY739" s="215" t="s">
        <v>114</v>
      </c>
    </row>
    <row r="740" spans="2:51" s="14" customFormat="1" ht="11.25">
      <c r="B740" s="205"/>
      <c r="C740" s="206"/>
      <c r="D740" s="196" t="s">
        <v>127</v>
      </c>
      <c r="E740" s="207" t="s">
        <v>19</v>
      </c>
      <c r="F740" s="208" t="s">
        <v>673</v>
      </c>
      <c r="G740" s="206"/>
      <c r="H740" s="209">
        <v>5.4720000000000004</v>
      </c>
      <c r="I740" s="210"/>
      <c r="J740" s="206"/>
      <c r="K740" s="206"/>
      <c r="L740" s="211"/>
      <c r="M740" s="212"/>
      <c r="N740" s="213"/>
      <c r="O740" s="213"/>
      <c r="P740" s="213"/>
      <c r="Q740" s="213"/>
      <c r="R740" s="213"/>
      <c r="S740" s="213"/>
      <c r="T740" s="214"/>
      <c r="AT740" s="215" t="s">
        <v>127</v>
      </c>
      <c r="AU740" s="215" t="s">
        <v>123</v>
      </c>
      <c r="AV740" s="14" t="s">
        <v>123</v>
      </c>
      <c r="AW740" s="14" t="s">
        <v>34</v>
      </c>
      <c r="AX740" s="14" t="s">
        <v>72</v>
      </c>
      <c r="AY740" s="215" t="s">
        <v>114</v>
      </c>
    </row>
    <row r="741" spans="2:51" s="13" customFormat="1" ht="11.25">
      <c r="B741" s="194"/>
      <c r="C741" s="195"/>
      <c r="D741" s="196" t="s">
        <v>127</v>
      </c>
      <c r="E741" s="197" t="s">
        <v>19</v>
      </c>
      <c r="F741" s="198" t="s">
        <v>484</v>
      </c>
      <c r="G741" s="195"/>
      <c r="H741" s="197" t="s">
        <v>19</v>
      </c>
      <c r="I741" s="199"/>
      <c r="J741" s="195"/>
      <c r="K741" s="195"/>
      <c r="L741" s="200"/>
      <c r="M741" s="201"/>
      <c r="N741" s="202"/>
      <c r="O741" s="202"/>
      <c r="P741" s="202"/>
      <c r="Q741" s="202"/>
      <c r="R741" s="202"/>
      <c r="S741" s="202"/>
      <c r="T741" s="203"/>
      <c r="AT741" s="204" t="s">
        <v>127</v>
      </c>
      <c r="AU741" s="204" t="s">
        <v>123</v>
      </c>
      <c r="AV741" s="13" t="s">
        <v>80</v>
      </c>
      <c r="AW741" s="13" t="s">
        <v>34</v>
      </c>
      <c r="AX741" s="13" t="s">
        <v>72</v>
      </c>
      <c r="AY741" s="204" t="s">
        <v>114</v>
      </c>
    </row>
    <row r="742" spans="2:51" s="14" customFormat="1" ht="11.25">
      <c r="B742" s="205"/>
      <c r="C742" s="206"/>
      <c r="D742" s="196" t="s">
        <v>127</v>
      </c>
      <c r="E742" s="207" t="s">
        <v>19</v>
      </c>
      <c r="F742" s="208" t="s">
        <v>672</v>
      </c>
      <c r="G742" s="206"/>
      <c r="H742" s="209">
        <v>8.7490000000000006</v>
      </c>
      <c r="I742" s="210"/>
      <c r="J742" s="206"/>
      <c r="K742" s="206"/>
      <c r="L742" s="211"/>
      <c r="M742" s="212"/>
      <c r="N742" s="213"/>
      <c r="O742" s="213"/>
      <c r="P742" s="213"/>
      <c r="Q742" s="213"/>
      <c r="R742" s="213"/>
      <c r="S742" s="213"/>
      <c r="T742" s="214"/>
      <c r="AT742" s="215" t="s">
        <v>127</v>
      </c>
      <c r="AU742" s="215" t="s">
        <v>123</v>
      </c>
      <c r="AV742" s="14" t="s">
        <v>123</v>
      </c>
      <c r="AW742" s="14" t="s">
        <v>34</v>
      </c>
      <c r="AX742" s="14" t="s">
        <v>72</v>
      </c>
      <c r="AY742" s="215" t="s">
        <v>114</v>
      </c>
    </row>
    <row r="743" spans="2:51" s="14" customFormat="1" ht="11.25">
      <c r="B743" s="205"/>
      <c r="C743" s="206"/>
      <c r="D743" s="196" t="s">
        <v>127</v>
      </c>
      <c r="E743" s="207" t="s">
        <v>19</v>
      </c>
      <c r="F743" s="208" t="s">
        <v>673</v>
      </c>
      <c r="G743" s="206"/>
      <c r="H743" s="209">
        <v>5.4720000000000004</v>
      </c>
      <c r="I743" s="210"/>
      <c r="J743" s="206"/>
      <c r="K743" s="206"/>
      <c r="L743" s="211"/>
      <c r="M743" s="212"/>
      <c r="N743" s="213"/>
      <c r="O743" s="213"/>
      <c r="P743" s="213"/>
      <c r="Q743" s="213"/>
      <c r="R743" s="213"/>
      <c r="S743" s="213"/>
      <c r="T743" s="214"/>
      <c r="AT743" s="215" t="s">
        <v>127</v>
      </c>
      <c r="AU743" s="215" t="s">
        <v>123</v>
      </c>
      <c r="AV743" s="14" t="s">
        <v>123</v>
      </c>
      <c r="AW743" s="14" t="s">
        <v>34</v>
      </c>
      <c r="AX743" s="14" t="s">
        <v>72</v>
      </c>
      <c r="AY743" s="215" t="s">
        <v>114</v>
      </c>
    </row>
    <row r="744" spans="2:51" s="13" customFormat="1" ht="11.25">
      <c r="B744" s="194"/>
      <c r="C744" s="195"/>
      <c r="D744" s="196" t="s">
        <v>127</v>
      </c>
      <c r="E744" s="197" t="s">
        <v>19</v>
      </c>
      <c r="F744" s="198" t="s">
        <v>485</v>
      </c>
      <c r="G744" s="195"/>
      <c r="H744" s="197" t="s">
        <v>19</v>
      </c>
      <c r="I744" s="199"/>
      <c r="J744" s="195"/>
      <c r="K744" s="195"/>
      <c r="L744" s="200"/>
      <c r="M744" s="201"/>
      <c r="N744" s="202"/>
      <c r="O744" s="202"/>
      <c r="P744" s="202"/>
      <c r="Q744" s="202"/>
      <c r="R744" s="202"/>
      <c r="S744" s="202"/>
      <c r="T744" s="203"/>
      <c r="AT744" s="204" t="s">
        <v>127</v>
      </c>
      <c r="AU744" s="204" t="s">
        <v>123</v>
      </c>
      <c r="AV744" s="13" t="s">
        <v>80</v>
      </c>
      <c r="AW744" s="13" t="s">
        <v>34</v>
      </c>
      <c r="AX744" s="13" t="s">
        <v>72</v>
      </c>
      <c r="AY744" s="204" t="s">
        <v>114</v>
      </c>
    </row>
    <row r="745" spans="2:51" s="14" customFormat="1" ht="11.25">
      <c r="B745" s="205"/>
      <c r="C745" s="206"/>
      <c r="D745" s="196" t="s">
        <v>127</v>
      </c>
      <c r="E745" s="207" t="s">
        <v>19</v>
      </c>
      <c r="F745" s="208" t="s">
        <v>674</v>
      </c>
      <c r="G745" s="206"/>
      <c r="H745" s="209">
        <v>26.247</v>
      </c>
      <c r="I745" s="210"/>
      <c r="J745" s="206"/>
      <c r="K745" s="206"/>
      <c r="L745" s="211"/>
      <c r="M745" s="212"/>
      <c r="N745" s="213"/>
      <c r="O745" s="213"/>
      <c r="P745" s="213"/>
      <c r="Q745" s="213"/>
      <c r="R745" s="213"/>
      <c r="S745" s="213"/>
      <c r="T745" s="214"/>
      <c r="AT745" s="215" t="s">
        <v>127</v>
      </c>
      <c r="AU745" s="215" t="s">
        <v>123</v>
      </c>
      <c r="AV745" s="14" t="s">
        <v>123</v>
      </c>
      <c r="AW745" s="14" t="s">
        <v>34</v>
      </c>
      <c r="AX745" s="14" t="s">
        <v>72</v>
      </c>
      <c r="AY745" s="215" t="s">
        <v>114</v>
      </c>
    </row>
    <row r="746" spans="2:51" s="14" customFormat="1" ht="11.25">
      <c r="B746" s="205"/>
      <c r="C746" s="206"/>
      <c r="D746" s="196" t="s">
        <v>127</v>
      </c>
      <c r="E746" s="207" t="s">
        <v>19</v>
      </c>
      <c r="F746" s="208" t="s">
        <v>675</v>
      </c>
      <c r="G746" s="206"/>
      <c r="H746" s="209">
        <v>73.543999999999997</v>
      </c>
      <c r="I746" s="210"/>
      <c r="J746" s="206"/>
      <c r="K746" s="206"/>
      <c r="L746" s="211"/>
      <c r="M746" s="212"/>
      <c r="N746" s="213"/>
      <c r="O746" s="213"/>
      <c r="P746" s="213"/>
      <c r="Q746" s="213"/>
      <c r="R746" s="213"/>
      <c r="S746" s="213"/>
      <c r="T746" s="214"/>
      <c r="AT746" s="215" t="s">
        <v>127</v>
      </c>
      <c r="AU746" s="215" t="s">
        <v>123</v>
      </c>
      <c r="AV746" s="14" t="s">
        <v>123</v>
      </c>
      <c r="AW746" s="14" t="s">
        <v>34</v>
      </c>
      <c r="AX746" s="14" t="s">
        <v>72</v>
      </c>
      <c r="AY746" s="215" t="s">
        <v>114</v>
      </c>
    </row>
    <row r="747" spans="2:51" s="16" customFormat="1" ht="11.25">
      <c r="B747" s="233"/>
      <c r="C747" s="234"/>
      <c r="D747" s="196" t="s">
        <v>127</v>
      </c>
      <c r="E747" s="235" t="s">
        <v>19</v>
      </c>
      <c r="F747" s="236" t="s">
        <v>375</v>
      </c>
      <c r="G747" s="234"/>
      <c r="H747" s="237">
        <v>170.89599999999999</v>
      </c>
      <c r="I747" s="238"/>
      <c r="J747" s="234"/>
      <c r="K747" s="234"/>
      <c r="L747" s="239"/>
      <c r="M747" s="240"/>
      <c r="N747" s="241"/>
      <c r="O747" s="241"/>
      <c r="P747" s="241"/>
      <c r="Q747" s="241"/>
      <c r="R747" s="241"/>
      <c r="S747" s="241"/>
      <c r="T747" s="242"/>
      <c r="AT747" s="243" t="s">
        <v>127</v>
      </c>
      <c r="AU747" s="243" t="s">
        <v>123</v>
      </c>
      <c r="AV747" s="16" t="s">
        <v>139</v>
      </c>
      <c r="AW747" s="16" t="s">
        <v>34</v>
      </c>
      <c r="AX747" s="16" t="s">
        <v>72</v>
      </c>
      <c r="AY747" s="243" t="s">
        <v>114</v>
      </c>
    </row>
    <row r="748" spans="2:51" s="13" customFormat="1" ht="11.25">
      <c r="B748" s="194"/>
      <c r="C748" s="195"/>
      <c r="D748" s="196" t="s">
        <v>127</v>
      </c>
      <c r="E748" s="197" t="s">
        <v>19</v>
      </c>
      <c r="F748" s="198" t="s">
        <v>369</v>
      </c>
      <c r="G748" s="195"/>
      <c r="H748" s="197" t="s">
        <v>19</v>
      </c>
      <c r="I748" s="199"/>
      <c r="J748" s="195"/>
      <c r="K748" s="195"/>
      <c r="L748" s="200"/>
      <c r="M748" s="201"/>
      <c r="N748" s="202"/>
      <c r="O748" s="202"/>
      <c r="P748" s="202"/>
      <c r="Q748" s="202"/>
      <c r="R748" s="202"/>
      <c r="S748" s="202"/>
      <c r="T748" s="203"/>
      <c r="AT748" s="204" t="s">
        <v>127</v>
      </c>
      <c r="AU748" s="204" t="s">
        <v>123</v>
      </c>
      <c r="AV748" s="13" t="s">
        <v>80</v>
      </c>
      <c r="AW748" s="13" t="s">
        <v>34</v>
      </c>
      <c r="AX748" s="13" t="s">
        <v>72</v>
      </c>
      <c r="AY748" s="204" t="s">
        <v>114</v>
      </c>
    </row>
    <row r="749" spans="2:51" s="13" customFormat="1" ht="11.25">
      <c r="B749" s="194"/>
      <c r="C749" s="195"/>
      <c r="D749" s="196" t="s">
        <v>127</v>
      </c>
      <c r="E749" s="197" t="s">
        <v>19</v>
      </c>
      <c r="F749" s="198" t="s">
        <v>676</v>
      </c>
      <c r="G749" s="195"/>
      <c r="H749" s="197" t="s">
        <v>19</v>
      </c>
      <c r="I749" s="199"/>
      <c r="J749" s="195"/>
      <c r="K749" s="195"/>
      <c r="L749" s="200"/>
      <c r="M749" s="201"/>
      <c r="N749" s="202"/>
      <c r="O749" s="202"/>
      <c r="P749" s="202"/>
      <c r="Q749" s="202"/>
      <c r="R749" s="202"/>
      <c r="S749" s="202"/>
      <c r="T749" s="203"/>
      <c r="AT749" s="204" t="s">
        <v>127</v>
      </c>
      <c r="AU749" s="204" t="s">
        <v>123</v>
      </c>
      <c r="AV749" s="13" t="s">
        <v>80</v>
      </c>
      <c r="AW749" s="13" t="s">
        <v>34</v>
      </c>
      <c r="AX749" s="13" t="s">
        <v>72</v>
      </c>
      <c r="AY749" s="204" t="s">
        <v>114</v>
      </c>
    </row>
    <row r="750" spans="2:51" s="14" customFormat="1" ht="11.25">
      <c r="B750" s="205"/>
      <c r="C750" s="206"/>
      <c r="D750" s="196" t="s">
        <v>127</v>
      </c>
      <c r="E750" s="207" t="s">
        <v>19</v>
      </c>
      <c r="F750" s="208" t="s">
        <v>677</v>
      </c>
      <c r="G750" s="206"/>
      <c r="H750" s="209">
        <v>25.391999999999999</v>
      </c>
      <c r="I750" s="210"/>
      <c r="J750" s="206"/>
      <c r="K750" s="206"/>
      <c r="L750" s="211"/>
      <c r="M750" s="212"/>
      <c r="N750" s="213"/>
      <c r="O750" s="213"/>
      <c r="P750" s="213"/>
      <c r="Q750" s="213"/>
      <c r="R750" s="213"/>
      <c r="S750" s="213"/>
      <c r="T750" s="214"/>
      <c r="AT750" s="215" t="s">
        <v>127</v>
      </c>
      <c r="AU750" s="215" t="s">
        <v>123</v>
      </c>
      <c r="AV750" s="14" t="s">
        <v>123</v>
      </c>
      <c r="AW750" s="14" t="s">
        <v>34</v>
      </c>
      <c r="AX750" s="14" t="s">
        <v>72</v>
      </c>
      <c r="AY750" s="215" t="s">
        <v>114</v>
      </c>
    </row>
    <row r="751" spans="2:51" s="13" customFormat="1" ht="11.25">
      <c r="B751" s="194"/>
      <c r="C751" s="195"/>
      <c r="D751" s="196" t="s">
        <v>127</v>
      </c>
      <c r="E751" s="197" t="s">
        <v>19</v>
      </c>
      <c r="F751" s="198" t="s">
        <v>479</v>
      </c>
      <c r="G751" s="195"/>
      <c r="H751" s="197" t="s">
        <v>19</v>
      </c>
      <c r="I751" s="199"/>
      <c r="J751" s="195"/>
      <c r="K751" s="195"/>
      <c r="L751" s="200"/>
      <c r="M751" s="201"/>
      <c r="N751" s="202"/>
      <c r="O751" s="202"/>
      <c r="P751" s="202"/>
      <c r="Q751" s="202"/>
      <c r="R751" s="202"/>
      <c r="S751" s="202"/>
      <c r="T751" s="203"/>
      <c r="AT751" s="204" t="s">
        <v>127</v>
      </c>
      <c r="AU751" s="204" t="s">
        <v>123</v>
      </c>
      <c r="AV751" s="13" t="s">
        <v>80</v>
      </c>
      <c r="AW751" s="13" t="s">
        <v>34</v>
      </c>
      <c r="AX751" s="13" t="s">
        <v>72</v>
      </c>
      <c r="AY751" s="204" t="s">
        <v>114</v>
      </c>
    </row>
    <row r="752" spans="2:51" s="14" customFormat="1" ht="11.25">
      <c r="B752" s="205"/>
      <c r="C752" s="206"/>
      <c r="D752" s="196" t="s">
        <v>127</v>
      </c>
      <c r="E752" s="207" t="s">
        <v>19</v>
      </c>
      <c r="F752" s="208" t="s">
        <v>678</v>
      </c>
      <c r="G752" s="206"/>
      <c r="H752" s="209">
        <v>25.76</v>
      </c>
      <c r="I752" s="210"/>
      <c r="J752" s="206"/>
      <c r="K752" s="206"/>
      <c r="L752" s="211"/>
      <c r="M752" s="212"/>
      <c r="N752" s="213"/>
      <c r="O752" s="213"/>
      <c r="P752" s="213"/>
      <c r="Q752" s="213"/>
      <c r="R752" s="213"/>
      <c r="S752" s="213"/>
      <c r="T752" s="214"/>
      <c r="AT752" s="215" t="s">
        <v>127</v>
      </c>
      <c r="AU752" s="215" t="s">
        <v>123</v>
      </c>
      <c r="AV752" s="14" t="s">
        <v>123</v>
      </c>
      <c r="AW752" s="14" t="s">
        <v>34</v>
      </c>
      <c r="AX752" s="14" t="s">
        <v>72</v>
      </c>
      <c r="AY752" s="215" t="s">
        <v>114</v>
      </c>
    </row>
    <row r="753" spans="2:51" s="13" customFormat="1" ht="11.25">
      <c r="B753" s="194"/>
      <c r="C753" s="195"/>
      <c r="D753" s="196" t="s">
        <v>127</v>
      </c>
      <c r="E753" s="197" t="s">
        <v>19</v>
      </c>
      <c r="F753" s="198" t="s">
        <v>481</v>
      </c>
      <c r="G753" s="195"/>
      <c r="H753" s="197" t="s">
        <v>19</v>
      </c>
      <c r="I753" s="199"/>
      <c r="J753" s="195"/>
      <c r="K753" s="195"/>
      <c r="L753" s="200"/>
      <c r="M753" s="201"/>
      <c r="N753" s="202"/>
      <c r="O753" s="202"/>
      <c r="P753" s="202"/>
      <c r="Q753" s="202"/>
      <c r="R753" s="202"/>
      <c r="S753" s="202"/>
      <c r="T753" s="203"/>
      <c r="AT753" s="204" t="s">
        <v>127</v>
      </c>
      <c r="AU753" s="204" t="s">
        <v>123</v>
      </c>
      <c r="AV753" s="13" t="s">
        <v>80</v>
      </c>
      <c r="AW753" s="13" t="s">
        <v>34</v>
      </c>
      <c r="AX753" s="13" t="s">
        <v>72</v>
      </c>
      <c r="AY753" s="204" t="s">
        <v>114</v>
      </c>
    </row>
    <row r="754" spans="2:51" s="14" customFormat="1" ht="11.25">
      <c r="B754" s="205"/>
      <c r="C754" s="206"/>
      <c r="D754" s="196" t="s">
        <v>127</v>
      </c>
      <c r="E754" s="207" t="s">
        <v>19</v>
      </c>
      <c r="F754" s="208" t="s">
        <v>678</v>
      </c>
      <c r="G754" s="206"/>
      <c r="H754" s="209">
        <v>25.76</v>
      </c>
      <c r="I754" s="210"/>
      <c r="J754" s="206"/>
      <c r="K754" s="206"/>
      <c r="L754" s="211"/>
      <c r="M754" s="212"/>
      <c r="N754" s="213"/>
      <c r="O754" s="213"/>
      <c r="P754" s="213"/>
      <c r="Q754" s="213"/>
      <c r="R754" s="213"/>
      <c r="S754" s="213"/>
      <c r="T754" s="214"/>
      <c r="AT754" s="215" t="s">
        <v>127</v>
      </c>
      <c r="AU754" s="215" t="s">
        <v>123</v>
      </c>
      <c r="AV754" s="14" t="s">
        <v>123</v>
      </c>
      <c r="AW754" s="14" t="s">
        <v>34</v>
      </c>
      <c r="AX754" s="14" t="s">
        <v>72</v>
      </c>
      <c r="AY754" s="215" t="s">
        <v>114</v>
      </c>
    </row>
    <row r="755" spans="2:51" s="13" customFormat="1" ht="11.25">
      <c r="B755" s="194"/>
      <c r="C755" s="195"/>
      <c r="D755" s="196" t="s">
        <v>127</v>
      </c>
      <c r="E755" s="197" t="s">
        <v>19</v>
      </c>
      <c r="F755" s="198" t="s">
        <v>482</v>
      </c>
      <c r="G755" s="195"/>
      <c r="H755" s="197" t="s">
        <v>19</v>
      </c>
      <c r="I755" s="199"/>
      <c r="J755" s="195"/>
      <c r="K755" s="195"/>
      <c r="L755" s="200"/>
      <c r="M755" s="201"/>
      <c r="N755" s="202"/>
      <c r="O755" s="202"/>
      <c r="P755" s="202"/>
      <c r="Q755" s="202"/>
      <c r="R755" s="202"/>
      <c r="S755" s="202"/>
      <c r="T755" s="203"/>
      <c r="AT755" s="204" t="s">
        <v>127</v>
      </c>
      <c r="AU755" s="204" t="s">
        <v>123</v>
      </c>
      <c r="AV755" s="13" t="s">
        <v>80</v>
      </c>
      <c r="AW755" s="13" t="s">
        <v>34</v>
      </c>
      <c r="AX755" s="13" t="s">
        <v>72</v>
      </c>
      <c r="AY755" s="204" t="s">
        <v>114</v>
      </c>
    </row>
    <row r="756" spans="2:51" s="14" customFormat="1" ht="11.25">
      <c r="B756" s="205"/>
      <c r="C756" s="206"/>
      <c r="D756" s="196" t="s">
        <v>127</v>
      </c>
      <c r="E756" s="207" t="s">
        <v>19</v>
      </c>
      <c r="F756" s="208" t="s">
        <v>679</v>
      </c>
      <c r="G756" s="206"/>
      <c r="H756" s="209">
        <v>25.87</v>
      </c>
      <c r="I756" s="210"/>
      <c r="J756" s="206"/>
      <c r="K756" s="206"/>
      <c r="L756" s="211"/>
      <c r="M756" s="212"/>
      <c r="N756" s="213"/>
      <c r="O756" s="213"/>
      <c r="P756" s="213"/>
      <c r="Q756" s="213"/>
      <c r="R756" s="213"/>
      <c r="S756" s="213"/>
      <c r="T756" s="214"/>
      <c r="AT756" s="215" t="s">
        <v>127</v>
      </c>
      <c r="AU756" s="215" t="s">
        <v>123</v>
      </c>
      <c r="AV756" s="14" t="s">
        <v>123</v>
      </c>
      <c r="AW756" s="14" t="s">
        <v>34</v>
      </c>
      <c r="AX756" s="14" t="s">
        <v>72</v>
      </c>
      <c r="AY756" s="215" t="s">
        <v>114</v>
      </c>
    </row>
    <row r="757" spans="2:51" s="13" customFormat="1" ht="11.25">
      <c r="B757" s="194"/>
      <c r="C757" s="195"/>
      <c r="D757" s="196" t="s">
        <v>127</v>
      </c>
      <c r="E757" s="197" t="s">
        <v>19</v>
      </c>
      <c r="F757" s="198" t="s">
        <v>484</v>
      </c>
      <c r="G757" s="195"/>
      <c r="H757" s="197" t="s">
        <v>19</v>
      </c>
      <c r="I757" s="199"/>
      <c r="J757" s="195"/>
      <c r="K757" s="195"/>
      <c r="L757" s="200"/>
      <c r="M757" s="201"/>
      <c r="N757" s="202"/>
      <c r="O757" s="202"/>
      <c r="P757" s="202"/>
      <c r="Q757" s="202"/>
      <c r="R757" s="202"/>
      <c r="S757" s="202"/>
      <c r="T757" s="203"/>
      <c r="AT757" s="204" t="s">
        <v>127</v>
      </c>
      <c r="AU757" s="204" t="s">
        <v>123</v>
      </c>
      <c r="AV757" s="13" t="s">
        <v>80</v>
      </c>
      <c r="AW757" s="13" t="s">
        <v>34</v>
      </c>
      <c r="AX757" s="13" t="s">
        <v>72</v>
      </c>
      <c r="AY757" s="204" t="s">
        <v>114</v>
      </c>
    </row>
    <row r="758" spans="2:51" s="14" customFormat="1" ht="11.25">
      <c r="B758" s="205"/>
      <c r="C758" s="206"/>
      <c r="D758" s="196" t="s">
        <v>127</v>
      </c>
      <c r="E758" s="207" t="s">
        <v>19</v>
      </c>
      <c r="F758" s="208" t="s">
        <v>679</v>
      </c>
      <c r="G758" s="206"/>
      <c r="H758" s="209">
        <v>25.87</v>
      </c>
      <c r="I758" s="210"/>
      <c r="J758" s="206"/>
      <c r="K758" s="206"/>
      <c r="L758" s="211"/>
      <c r="M758" s="212"/>
      <c r="N758" s="213"/>
      <c r="O758" s="213"/>
      <c r="P758" s="213"/>
      <c r="Q758" s="213"/>
      <c r="R758" s="213"/>
      <c r="S758" s="213"/>
      <c r="T758" s="214"/>
      <c r="AT758" s="215" t="s">
        <v>127</v>
      </c>
      <c r="AU758" s="215" t="s">
        <v>123</v>
      </c>
      <c r="AV758" s="14" t="s">
        <v>123</v>
      </c>
      <c r="AW758" s="14" t="s">
        <v>34</v>
      </c>
      <c r="AX758" s="14" t="s">
        <v>72</v>
      </c>
      <c r="AY758" s="215" t="s">
        <v>114</v>
      </c>
    </row>
    <row r="759" spans="2:51" s="13" customFormat="1" ht="11.25">
      <c r="B759" s="194"/>
      <c r="C759" s="195"/>
      <c r="D759" s="196" t="s">
        <v>127</v>
      </c>
      <c r="E759" s="197" t="s">
        <v>19</v>
      </c>
      <c r="F759" s="198" t="s">
        <v>485</v>
      </c>
      <c r="G759" s="195"/>
      <c r="H759" s="197" t="s">
        <v>19</v>
      </c>
      <c r="I759" s="199"/>
      <c r="J759" s="195"/>
      <c r="K759" s="195"/>
      <c r="L759" s="200"/>
      <c r="M759" s="201"/>
      <c r="N759" s="202"/>
      <c r="O759" s="202"/>
      <c r="P759" s="202"/>
      <c r="Q759" s="202"/>
      <c r="R759" s="202"/>
      <c r="S759" s="202"/>
      <c r="T759" s="203"/>
      <c r="AT759" s="204" t="s">
        <v>127</v>
      </c>
      <c r="AU759" s="204" t="s">
        <v>123</v>
      </c>
      <c r="AV759" s="13" t="s">
        <v>80</v>
      </c>
      <c r="AW759" s="13" t="s">
        <v>34</v>
      </c>
      <c r="AX759" s="13" t="s">
        <v>72</v>
      </c>
      <c r="AY759" s="204" t="s">
        <v>114</v>
      </c>
    </row>
    <row r="760" spans="2:51" s="14" customFormat="1" ht="11.25">
      <c r="B760" s="205"/>
      <c r="C760" s="206"/>
      <c r="D760" s="196" t="s">
        <v>127</v>
      </c>
      <c r="E760" s="207" t="s">
        <v>19</v>
      </c>
      <c r="F760" s="208" t="s">
        <v>680</v>
      </c>
      <c r="G760" s="206"/>
      <c r="H760" s="209">
        <v>78.605000000000004</v>
      </c>
      <c r="I760" s="210"/>
      <c r="J760" s="206"/>
      <c r="K760" s="206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127</v>
      </c>
      <c r="AU760" s="215" t="s">
        <v>123</v>
      </c>
      <c r="AV760" s="14" t="s">
        <v>123</v>
      </c>
      <c r="AW760" s="14" t="s">
        <v>34</v>
      </c>
      <c r="AX760" s="14" t="s">
        <v>72</v>
      </c>
      <c r="AY760" s="215" t="s">
        <v>114</v>
      </c>
    </row>
    <row r="761" spans="2:51" s="16" customFormat="1" ht="11.25">
      <c r="B761" s="233"/>
      <c r="C761" s="234"/>
      <c r="D761" s="196" t="s">
        <v>127</v>
      </c>
      <c r="E761" s="235" t="s">
        <v>19</v>
      </c>
      <c r="F761" s="236" t="s">
        <v>375</v>
      </c>
      <c r="G761" s="234"/>
      <c r="H761" s="237">
        <v>207.25700000000001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AT761" s="243" t="s">
        <v>127</v>
      </c>
      <c r="AU761" s="243" t="s">
        <v>123</v>
      </c>
      <c r="AV761" s="16" t="s">
        <v>139</v>
      </c>
      <c r="AW761" s="16" t="s">
        <v>34</v>
      </c>
      <c r="AX761" s="16" t="s">
        <v>72</v>
      </c>
      <c r="AY761" s="243" t="s">
        <v>114</v>
      </c>
    </row>
    <row r="762" spans="2:51" s="13" customFormat="1" ht="11.25">
      <c r="B762" s="194"/>
      <c r="C762" s="195"/>
      <c r="D762" s="196" t="s">
        <v>127</v>
      </c>
      <c r="E762" s="197" t="s">
        <v>19</v>
      </c>
      <c r="F762" s="198" t="s">
        <v>369</v>
      </c>
      <c r="G762" s="195"/>
      <c r="H762" s="197" t="s">
        <v>19</v>
      </c>
      <c r="I762" s="199"/>
      <c r="J762" s="195"/>
      <c r="K762" s="195"/>
      <c r="L762" s="200"/>
      <c r="M762" s="201"/>
      <c r="N762" s="202"/>
      <c r="O762" s="202"/>
      <c r="P762" s="202"/>
      <c r="Q762" s="202"/>
      <c r="R762" s="202"/>
      <c r="S762" s="202"/>
      <c r="T762" s="203"/>
      <c r="AT762" s="204" t="s">
        <v>127</v>
      </c>
      <c r="AU762" s="204" t="s">
        <v>123</v>
      </c>
      <c r="AV762" s="13" t="s">
        <v>80</v>
      </c>
      <c r="AW762" s="13" t="s">
        <v>34</v>
      </c>
      <c r="AX762" s="13" t="s">
        <v>72</v>
      </c>
      <c r="AY762" s="204" t="s">
        <v>114</v>
      </c>
    </row>
    <row r="763" spans="2:51" s="13" customFormat="1" ht="11.25">
      <c r="B763" s="194"/>
      <c r="C763" s="195"/>
      <c r="D763" s="196" t="s">
        <v>127</v>
      </c>
      <c r="E763" s="197" t="s">
        <v>19</v>
      </c>
      <c r="F763" s="198" t="s">
        <v>370</v>
      </c>
      <c r="G763" s="195"/>
      <c r="H763" s="197" t="s">
        <v>19</v>
      </c>
      <c r="I763" s="199"/>
      <c r="J763" s="195"/>
      <c r="K763" s="195"/>
      <c r="L763" s="200"/>
      <c r="M763" s="201"/>
      <c r="N763" s="202"/>
      <c r="O763" s="202"/>
      <c r="P763" s="202"/>
      <c r="Q763" s="202"/>
      <c r="R763" s="202"/>
      <c r="S763" s="202"/>
      <c r="T763" s="203"/>
      <c r="AT763" s="204" t="s">
        <v>127</v>
      </c>
      <c r="AU763" s="204" t="s">
        <v>123</v>
      </c>
      <c r="AV763" s="13" t="s">
        <v>80</v>
      </c>
      <c r="AW763" s="13" t="s">
        <v>34</v>
      </c>
      <c r="AX763" s="13" t="s">
        <v>72</v>
      </c>
      <c r="AY763" s="204" t="s">
        <v>114</v>
      </c>
    </row>
    <row r="764" spans="2:51" s="13" customFormat="1" ht="11.25">
      <c r="B764" s="194"/>
      <c r="C764" s="195"/>
      <c r="D764" s="196" t="s">
        <v>127</v>
      </c>
      <c r="E764" s="197" t="s">
        <v>19</v>
      </c>
      <c r="F764" s="198" t="s">
        <v>681</v>
      </c>
      <c r="G764" s="195"/>
      <c r="H764" s="197" t="s">
        <v>19</v>
      </c>
      <c r="I764" s="199"/>
      <c r="J764" s="195"/>
      <c r="K764" s="195"/>
      <c r="L764" s="200"/>
      <c r="M764" s="201"/>
      <c r="N764" s="202"/>
      <c r="O764" s="202"/>
      <c r="P764" s="202"/>
      <c r="Q764" s="202"/>
      <c r="R764" s="202"/>
      <c r="S764" s="202"/>
      <c r="T764" s="203"/>
      <c r="AT764" s="204" t="s">
        <v>127</v>
      </c>
      <c r="AU764" s="204" t="s">
        <v>123</v>
      </c>
      <c r="AV764" s="13" t="s">
        <v>80</v>
      </c>
      <c r="AW764" s="13" t="s">
        <v>34</v>
      </c>
      <c r="AX764" s="13" t="s">
        <v>72</v>
      </c>
      <c r="AY764" s="204" t="s">
        <v>114</v>
      </c>
    </row>
    <row r="765" spans="2:51" s="14" customFormat="1" ht="11.25">
      <c r="B765" s="205"/>
      <c r="C765" s="206"/>
      <c r="D765" s="196" t="s">
        <v>127</v>
      </c>
      <c r="E765" s="207" t="s">
        <v>19</v>
      </c>
      <c r="F765" s="208" t="s">
        <v>682</v>
      </c>
      <c r="G765" s="206"/>
      <c r="H765" s="209">
        <v>1.216</v>
      </c>
      <c r="I765" s="210"/>
      <c r="J765" s="206"/>
      <c r="K765" s="206"/>
      <c r="L765" s="211"/>
      <c r="M765" s="212"/>
      <c r="N765" s="213"/>
      <c r="O765" s="213"/>
      <c r="P765" s="213"/>
      <c r="Q765" s="213"/>
      <c r="R765" s="213"/>
      <c r="S765" s="213"/>
      <c r="T765" s="214"/>
      <c r="AT765" s="215" t="s">
        <v>127</v>
      </c>
      <c r="AU765" s="215" t="s">
        <v>123</v>
      </c>
      <c r="AV765" s="14" t="s">
        <v>123</v>
      </c>
      <c r="AW765" s="14" t="s">
        <v>34</v>
      </c>
      <c r="AX765" s="14" t="s">
        <v>72</v>
      </c>
      <c r="AY765" s="215" t="s">
        <v>114</v>
      </c>
    </row>
    <row r="766" spans="2:51" s="16" customFormat="1" ht="11.25">
      <c r="B766" s="233"/>
      <c r="C766" s="234"/>
      <c r="D766" s="196" t="s">
        <v>127</v>
      </c>
      <c r="E766" s="235" t="s">
        <v>19</v>
      </c>
      <c r="F766" s="236" t="s">
        <v>375</v>
      </c>
      <c r="G766" s="234"/>
      <c r="H766" s="237">
        <v>1.216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AT766" s="243" t="s">
        <v>127</v>
      </c>
      <c r="AU766" s="243" t="s">
        <v>123</v>
      </c>
      <c r="AV766" s="16" t="s">
        <v>139</v>
      </c>
      <c r="AW766" s="16" t="s">
        <v>34</v>
      </c>
      <c r="AX766" s="16" t="s">
        <v>72</v>
      </c>
      <c r="AY766" s="243" t="s">
        <v>114</v>
      </c>
    </row>
    <row r="767" spans="2:51" s="13" customFormat="1" ht="11.25">
      <c r="B767" s="194"/>
      <c r="C767" s="195"/>
      <c r="D767" s="196" t="s">
        <v>127</v>
      </c>
      <c r="E767" s="197" t="s">
        <v>19</v>
      </c>
      <c r="F767" s="198" t="s">
        <v>376</v>
      </c>
      <c r="G767" s="195"/>
      <c r="H767" s="197" t="s">
        <v>19</v>
      </c>
      <c r="I767" s="199"/>
      <c r="J767" s="195"/>
      <c r="K767" s="195"/>
      <c r="L767" s="200"/>
      <c r="M767" s="201"/>
      <c r="N767" s="202"/>
      <c r="O767" s="202"/>
      <c r="P767" s="202"/>
      <c r="Q767" s="202"/>
      <c r="R767" s="202"/>
      <c r="S767" s="202"/>
      <c r="T767" s="203"/>
      <c r="AT767" s="204" t="s">
        <v>127</v>
      </c>
      <c r="AU767" s="204" t="s">
        <v>123</v>
      </c>
      <c r="AV767" s="13" t="s">
        <v>80</v>
      </c>
      <c r="AW767" s="13" t="s">
        <v>34</v>
      </c>
      <c r="AX767" s="13" t="s">
        <v>72</v>
      </c>
      <c r="AY767" s="204" t="s">
        <v>114</v>
      </c>
    </row>
    <row r="768" spans="2:51" s="13" customFormat="1" ht="11.25">
      <c r="B768" s="194"/>
      <c r="C768" s="195"/>
      <c r="D768" s="196" t="s">
        <v>127</v>
      </c>
      <c r="E768" s="197" t="s">
        <v>19</v>
      </c>
      <c r="F768" s="198" t="s">
        <v>373</v>
      </c>
      <c r="G768" s="195"/>
      <c r="H768" s="197" t="s">
        <v>19</v>
      </c>
      <c r="I768" s="199"/>
      <c r="J768" s="195"/>
      <c r="K768" s="195"/>
      <c r="L768" s="200"/>
      <c r="M768" s="201"/>
      <c r="N768" s="202"/>
      <c r="O768" s="202"/>
      <c r="P768" s="202"/>
      <c r="Q768" s="202"/>
      <c r="R768" s="202"/>
      <c r="S768" s="202"/>
      <c r="T768" s="203"/>
      <c r="AT768" s="204" t="s">
        <v>127</v>
      </c>
      <c r="AU768" s="204" t="s">
        <v>123</v>
      </c>
      <c r="AV768" s="13" t="s">
        <v>80</v>
      </c>
      <c r="AW768" s="13" t="s">
        <v>34</v>
      </c>
      <c r="AX768" s="13" t="s">
        <v>72</v>
      </c>
      <c r="AY768" s="204" t="s">
        <v>114</v>
      </c>
    </row>
    <row r="769" spans="2:51" s="14" customFormat="1" ht="11.25">
      <c r="B769" s="205"/>
      <c r="C769" s="206"/>
      <c r="D769" s="196" t="s">
        <v>127</v>
      </c>
      <c r="E769" s="207" t="s">
        <v>19</v>
      </c>
      <c r="F769" s="208" t="s">
        <v>682</v>
      </c>
      <c r="G769" s="206"/>
      <c r="H769" s="209">
        <v>1.216</v>
      </c>
      <c r="I769" s="210"/>
      <c r="J769" s="206"/>
      <c r="K769" s="206"/>
      <c r="L769" s="211"/>
      <c r="M769" s="212"/>
      <c r="N769" s="213"/>
      <c r="O769" s="213"/>
      <c r="P769" s="213"/>
      <c r="Q769" s="213"/>
      <c r="R769" s="213"/>
      <c r="S769" s="213"/>
      <c r="T769" s="214"/>
      <c r="AT769" s="215" t="s">
        <v>127</v>
      </c>
      <c r="AU769" s="215" t="s">
        <v>123</v>
      </c>
      <c r="AV769" s="14" t="s">
        <v>123</v>
      </c>
      <c r="AW769" s="14" t="s">
        <v>34</v>
      </c>
      <c r="AX769" s="14" t="s">
        <v>72</v>
      </c>
      <c r="AY769" s="215" t="s">
        <v>114</v>
      </c>
    </row>
    <row r="770" spans="2:51" s="16" customFormat="1" ht="11.25">
      <c r="B770" s="233"/>
      <c r="C770" s="234"/>
      <c r="D770" s="196" t="s">
        <v>127</v>
      </c>
      <c r="E770" s="235" t="s">
        <v>19</v>
      </c>
      <c r="F770" s="236" t="s">
        <v>375</v>
      </c>
      <c r="G770" s="234"/>
      <c r="H770" s="237">
        <v>1.216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AT770" s="243" t="s">
        <v>127</v>
      </c>
      <c r="AU770" s="243" t="s">
        <v>123</v>
      </c>
      <c r="AV770" s="16" t="s">
        <v>139</v>
      </c>
      <c r="AW770" s="16" t="s">
        <v>34</v>
      </c>
      <c r="AX770" s="16" t="s">
        <v>72</v>
      </c>
      <c r="AY770" s="243" t="s">
        <v>114</v>
      </c>
    </row>
    <row r="771" spans="2:51" s="13" customFormat="1" ht="11.25">
      <c r="B771" s="194"/>
      <c r="C771" s="195"/>
      <c r="D771" s="196" t="s">
        <v>127</v>
      </c>
      <c r="E771" s="197" t="s">
        <v>19</v>
      </c>
      <c r="F771" s="198" t="s">
        <v>378</v>
      </c>
      <c r="G771" s="195"/>
      <c r="H771" s="197" t="s">
        <v>19</v>
      </c>
      <c r="I771" s="199"/>
      <c r="J771" s="195"/>
      <c r="K771" s="195"/>
      <c r="L771" s="200"/>
      <c r="M771" s="201"/>
      <c r="N771" s="202"/>
      <c r="O771" s="202"/>
      <c r="P771" s="202"/>
      <c r="Q771" s="202"/>
      <c r="R771" s="202"/>
      <c r="S771" s="202"/>
      <c r="T771" s="203"/>
      <c r="AT771" s="204" t="s">
        <v>127</v>
      </c>
      <c r="AU771" s="204" t="s">
        <v>123</v>
      </c>
      <c r="AV771" s="13" t="s">
        <v>80</v>
      </c>
      <c r="AW771" s="13" t="s">
        <v>34</v>
      </c>
      <c r="AX771" s="13" t="s">
        <v>72</v>
      </c>
      <c r="AY771" s="204" t="s">
        <v>114</v>
      </c>
    </row>
    <row r="772" spans="2:51" s="13" customFormat="1" ht="11.25">
      <c r="B772" s="194"/>
      <c r="C772" s="195"/>
      <c r="D772" s="196" t="s">
        <v>127</v>
      </c>
      <c r="E772" s="197" t="s">
        <v>19</v>
      </c>
      <c r="F772" s="198" t="s">
        <v>373</v>
      </c>
      <c r="G772" s="195"/>
      <c r="H772" s="197" t="s">
        <v>19</v>
      </c>
      <c r="I772" s="199"/>
      <c r="J772" s="195"/>
      <c r="K772" s="195"/>
      <c r="L772" s="200"/>
      <c r="M772" s="201"/>
      <c r="N772" s="202"/>
      <c r="O772" s="202"/>
      <c r="P772" s="202"/>
      <c r="Q772" s="202"/>
      <c r="R772" s="202"/>
      <c r="S772" s="202"/>
      <c r="T772" s="203"/>
      <c r="AT772" s="204" t="s">
        <v>127</v>
      </c>
      <c r="AU772" s="204" t="s">
        <v>123</v>
      </c>
      <c r="AV772" s="13" t="s">
        <v>80</v>
      </c>
      <c r="AW772" s="13" t="s">
        <v>34</v>
      </c>
      <c r="AX772" s="13" t="s">
        <v>72</v>
      </c>
      <c r="AY772" s="204" t="s">
        <v>114</v>
      </c>
    </row>
    <row r="773" spans="2:51" s="14" customFormat="1" ht="11.25">
      <c r="B773" s="205"/>
      <c r="C773" s="206"/>
      <c r="D773" s="196" t="s">
        <v>127</v>
      </c>
      <c r="E773" s="207" t="s">
        <v>19</v>
      </c>
      <c r="F773" s="208" t="s">
        <v>682</v>
      </c>
      <c r="G773" s="206"/>
      <c r="H773" s="209">
        <v>1.216</v>
      </c>
      <c r="I773" s="210"/>
      <c r="J773" s="206"/>
      <c r="K773" s="206"/>
      <c r="L773" s="211"/>
      <c r="M773" s="212"/>
      <c r="N773" s="213"/>
      <c r="O773" s="213"/>
      <c r="P773" s="213"/>
      <c r="Q773" s="213"/>
      <c r="R773" s="213"/>
      <c r="S773" s="213"/>
      <c r="T773" s="214"/>
      <c r="AT773" s="215" t="s">
        <v>127</v>
      </c>
      <c r="AU773" s="215" t="s">
        <v>123</v>
      </c>
      <c r="AV773" s="14" t="s">
        <v>123</v>
      </c>
      <c r="AW773" s="14" t="s">
        <v>34</v>
      </c>
      <c r="AX773" s="14" t="s">
        <v>72</v>
      </c>
      <c r="AY773" s="215" t="s">
        <v>114</v>
      </c>
    </row>
    <row r="774" spans="2:51" s="16" customFormat="1" ht="11.25">
      <c r="B774" s="233"/>
      <c r="C774" s="234"/>
      <c r="D774" s="196" t="s">
        <v>127</v>
      </c>
      <c r="E774" s="235" t="s">
        <v>19</v>
      </c>
      <c r="F774" s="236" t="s">
        <v>375</v>
      </c>
      <c r="G774" s="234"/>
      <c r="H774" s="237">
        <v>1.216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AT774" s="243" t="s">
        <v>127</v>
      </c>
      <c r="AU774" s="243" t="s">
        <v>123</v>
      </c>
      <c r="AV774" s="16" t="s">
        <v>139</v>
      </c>
      <c r="AW774" s="16" t="s">
        <v>34</v>
      </c>
      <c r="AX774" s="16" t="s">
        <v>72</v>
      </c>
      <c r="AY774" s="243" t="s">
        <v>114</v>
      </c>
    </row>
    <row r="775" spans="2:51" s="13" customFormat="1" ht="11.25">
      <c r="B775" s="194"/>
      <c r="C775" s="195"/>
      <c r="D775" s="196" t="s">
        <v>127</v>
      </c>
      <c r="E775" s="197" t="s">
        <v>19</v>
      </c>
      <c r="F775" s="198" t="s">
        <v>369</v>
      </c>
      <c r="G775" s="195"/>
      <c r="H775" s="197" t="s">
        <v>19</v>
      </c>
      <c r="I775" s="199"/>
      <c r="J775" s="195"/>
      <c r="K775" s="195"/>
      <c r="L775" s="200"/>
      <c r="M775" s="201"/>
      <c r="N775" s="202"/>
      <c r="O775" s="202"/>
      <c r="P775" s="202"/>
      <c r="Q775" s="202"/>
      <c r="R775" s="202"/>
      <c r="S775" s="202"/>
      <c r="T775" s="203"/>
      <c r="AT775" s="204" t="s">
        <v>127</v>
      </c>
      <c r="AU775" s="204" t="s">
        <v>123</v>
      </c>
      <c r="AV775" s="13" t="s">
        <v>80</v>
      </c>
      <c r="AW775" s="13" t="s">
        <v>34</v>
      </c>
      <c r="AX775" s="13" t="s">
        <v>72</v>
      </c>
      <c r="AY775" s="204" t="s">
        <v>114</v>
      </c>
    </row>
    <row r="776" spans="2:51" s="13" customFormat="1" ht="11.25">
      <c r="B776" s="194"/>
      <c r="C776" s="195"/>
      <c r="D776" s="196" t="s">
        <v>127</v>
      </c>
      <c r="E776" s="197" t="s">
        <v>19</v>
      </c>
      <c r="F776" s="198" t="s">
        <v>515</v>
      </c>
      <c r="G776" s="195"/>
      <c r="H776" s="197" t="s">
        <v>19</v>
      </c>
      <c r="I776" s="199"/>
      <c r="J776" s="195"/>
      <c r="K776" s="195"/>
      <c r="L776" s="200"/>
      <c r="M776" s="201"/>
      <c r="N776" s="202"/>
      <c r="O776" s="202"/>
      <c r="P776" s="202"/>
      <c r="Q776" s="202"/>
      <c r="R776" s="202"/>
      <c r="S776" s="202"/>
      <c r="T776" s="203"/>
      <c r="AT776" s="204" t="s">
        <v>127</v>
      </c>
      <c r="AU776" s="204" t="s">
        <v>123</v>
      </c>
      <c r="AV776" s="13" t="s">
        <v>80</v>
      </c>
      <c r="AW776" s="13" t="s">
        <v>34</v>
      </c>
      <c r="AX776" s="13" t="s">
        <v>72</v>
      </c>
      <c r="AY776" s="204" t="s">
        <v>114</v>
      </c>
    </row>
    <row r="777" spans="2:51" s="13" customFormat="1" ht="11.25">
      <c r="B777" s="194"/>
      <c r="C777" s="195"/>
      <c r="D777" s="196" t="s">
        <v>127</v>
      </c>
      <c r="E777" s="197" t="s">
        <v>19</v>
      </c>
      <c r="F777" s="198" t="s">
        <v>370</v>
      </c>
      <c r="G777" s="195"/>
      <c r="H777" s="197" t="s">
        <v>19</v>
      </c>
      <c r="I777" s="199"/>
      <c r="J777" s="195"/>
      <c r="K777" s="195"/>
      <c r="L777" s="200"/>
      <c r="M777" s="201"/>
      <c r="N777" s="202"/>
      <c r="O777" s="202"/>
      <c r="P777" s="202"/>
      <c r="Q777" s="202"/>
      <c r="R777" s="202"/>
      <c r="S777" s="202"/>
      <c r="T777" s="203"/>
      <c r="AT777" s="204" t="s">
        <v>127</v>
      </c>
      <c r="AU777" s="204" t="s">
        <v>123</v>
      </c>
      <c r="AV777" s="13" t="s">
        <v>80</v>
      </c>
      <c r="AW777" s="13" t="s">
        <v>34</v>
      </c>
      <c r="AX777" s="13" t="s">
        <v>72</v>
      </c>
      <c r="AY777" s="204" t="s">
        <v>114</v>
      </c>
    </row>
    <row r="778" spans="2:51" s="14" customFormat="1" ht="11.25">
      <c r="B778" s="205"/>
      <c r="C778" s="206"/>
      <c r="D778" s="196" t="s">
        <v>127</v>
      </c>
      <c r="E778" s="207" t="s">
        <v>19</v>
      </c>
      <c r="F778" s="208" t="s">
        <v>683</v>
      </c>
      <c r="G778" s="206"/>
      <c r="H778" s="209">
        <v>8.5990000000000002</v>
      </c>
      <c r="I778" s="210"/>
      <c r="J778" s="206"/>
      <c r="K778" s="206"/>
      <c r="L778" s="211"/>
      <c r="M778" s="212"/>
      <c r="N778" s="213"/>
      <c r="O778" s="213"/>
      <c r="P778" s="213"/>
      <c r="Q778" s="213"/>
      <c r="R778" s="213"/>
      <c r="S778" s="213"/>
      <c r="T778" s="214"/>
      <c r="AT778" s="215" t="s">
        <v>127</v>
      </c>
      <c r="AU778" s="215" t="s">
        <v>123</v>
      </c>
      <c r="AV778" s="14" t="s">
        <v>123</v>
      </c>
      <c r="AW778" s="14" t="s">
        <v>34</v>
      </c>
      <c r="AX778" s="14" t="s">
        <v>72</v>
      </c>
      <c r="AY778" s="215" t="s">
        <v>114</v>
      </c>
    </row>
    <row r="779" spans="2:51" s="13" customFormat="1" ht="11.25">
      <c r="B779" s="194"/>
      <c r="C779" s="195"/>
      <c r="D779" s="196" t="s">
        <v>127</v>
      </c>
      <c r="E779" s="197" t="s">
        <v>19</v>
      </c>
      <c r="F779" s="198" t="s">
        <v>479</v>
      </c>
      <c r="G779" s="195"/>
      <c r="H779" s="197" t="s">
        <v>19</v>
      </c>
      <c r="I779" s="199"/>
      <c r="J779" s="195"/>
      <c r="K779" s="195"/>
      <c r="L779" s="200"/>
      <c r="M779" s="201"/>
      <c r="N779" s="202"/>
      <c r="O779" s="202"/>
      <c r="P779" s="202"/>
      <c r="Q779" s="202"/>
      <c r="R779" s="202"/>
      <c r="S779" s="202"/>
      <c r="T779" s="203"/>
      <c r="AT779" s="204" t="s">
        <v>127</v>
      </c>
      <c r="AU779" s="204" t="s">
        <v>123</v>
      </c>
      <c r="AV779" s="13" t="s">
        <v>80</v>
      </c>
      <c r="AW779" s="13" t="s">
        <v>34</v>
      </c>
      <c r="AX779" s="13" t="s">
        <v>72</v>
      </c>
      <c r="AY779" s="204" t="s">
        <v>114</v>
      </c>
    </row>
    <row r="780" spans="2:51" s="14" customFormat="1" ht="11.25">
      <c r="B780" s="205"/>
      <c r="C780" s="206"/>
      <c r="D780" s="196" t="s">
        <v>127</v>
      </c>
      <c r="E780" s="207" t="s">
        <v>19</v>
      </c>
      <c r="F780" s="208" t="s">
        <v>684</v>
      </c>
      <c r="G780" s="206"/>
      <c r="H780" s="209">
        <v>9.5540000000000003</v>
      </c>
      <c r="I780" s="210"/>
      <c r="J780" s="206"/>
      <c r="K780" s="206"/>
      <c r="L780" s="211"/>
      <c r="M780" s="212"/>
      <c r="N780" s="213"/>
      <c r="O780" s="213"/>
      <c r="P780" s="213"/>
      <c r="Q780" s="213"/>
      <c r="R780" s="213"/>
      <c r="S780" s="213"/>
      <c r="T780" s="214"/>
      <c r="AT780" s="215" t="s">
        <v>127</v>
      </c>
      <c r="AU780" s="215" t="s">
        <v>123</v>
      </c>
      <c r="AV780" s="14" t="s">
        <v>123</v>
      </c>
      <c r="AW780" s="14" t="s">
        <v>34</v>
      </c>
      <c r="AX780" s="14" t="s">
        <v>72</v>
      </c>
      <c r="AY780" s="215" t="s">
        <v>114</v>
      </c>
    </row>
    <row r="781" spans="2:51" s="13" customFormat="1" ht="11.25">
      <c r="B781" s="194"/>
      <c r="C781" s="195"/>
      <c r="D781" s="196" t="s">
        <v>127</v>
      </c>
      <c r="E781" s="197" t="s">
        <v>19</v>
      </c>
      <c r="F781" s="198" t="s">
        <v>481</v>
      </c>
      <c r="G781" s="195"/>
      <c r="H781" s="197" t="s">
        <v>19</v>
      </c>
      <c r="I781" s="199"/>
      <c r="J781" s="195"/>
      <c r="K781" s="195"/>
      <c r="L781" s="200"/>
      <c r="M781" s="201"/>
      <c r="N781" s="202"/>
      <c r="O781" s="202"/>
      <c r="P781" s="202"/>
      <c r="Q781" s="202"/>
      <c r="R781" s="202"/>
      <c r="S781" s="202"/>
      <c r="T781" s="203"/>
      <c r="AT781" s="204" t="s">
        <v>127</v>
      </c>
      <c r="AU781" s="204" t="s">
        <v>123</v>
      </c>
      <c r="AV781" s="13" t="s">
        <v>80</v>
      </c>
      <c r="AW781" s="13" t="s">
        <v>34</v>
      </c>
      <c r="AX781" s="13" t="s">
        <v>72</v>
      </c>
      <c r="AY781" s="204" t="s">
        <v>114</v>
      </c>
    </row>
    <row r="782" spans="2:51" s="14" customFormat="1" ht="11.25">
      <c r="B782" s="205"/>
      <c r="C782" s="206"/>
      <c r="D782" s="196" t="s">
        <v>127</v>
      </c>
      <c r="E782" s="207" t="s">
        <v>19</v>
      </c>
      <c r="F782" s="208" t="s">
        <v>684</v>
      </c>
      <c r="G782" s="206"/>
      <c r="H782" s="209">
        <v>9.5540000000000003</v>
      </c>
      <c r="I782" s="210"/>
      <c r="J782" s="206"/>
      <c r="K782" s="206"/>
      <c r="L782" s="211"/>
      <c r="M782" s="212"/>
      <c r="N782" s="213"/>
      <c r="O782" s="213"/>
      <c r="P782" s="213"/>
      <c r="Q782" s="213"/>
      <c r="R782" s="213"/>
      <c r="S782" s="213"/>
      <c r="T782" s="214"/>
      <c r="AT782" s="215" t="s">
        <v>127</v>
      </c>
      <c r="AU782" s="215" t="s">
        <v>123</v>
      </c>
      <c r="AV782" s="14" t="s">
        <v>123</v>
      </c>
      <c r="AW782" s="14" t="s">
        <v>34</v>
      </c>
      <c r="AX782" s="14" t="s">
        <v>72</v>
      </c>
      <c r="AY782" s="215" t="s">
        <v>114</v>
      </c>
    </row>
    <row r="783" spans="2:51" s="13" customFormat="1" ht="11.25">
      <c r="B783" s="194"/>
      <c r="C783" s="195"/>
      <c r="D783" s="196" t="s">
        <v>127</v>
      </c>
      <c r="E783" s="197" t="s">
        <v>19</v>
      </c>
      <c r="F783" s="198" t="s">
        <v>482</v>
      </c>
      <c r="G783" s="195"/>
      <c r="H783" s="197" t="s">
        <v>19</v>
      </c>
      <c r="I783" s="199"/>
      <c r="J783" s="195"/>
      <c r="K783" s="195"/>
      <c r="L783" s="200"/>
      <c r="M783" s="201"/>
      <c r="N783" s="202"/>
      <c r="O783" s="202"/>
      <c r="P783" s="202"/>
      <c r="Q783" s="202"/>
      <c r="R783" s="202"/>
      <c r="S783" s="202"/>
      <c r="T783" s="203"/>
      <c r="AT783" s="204" t="s">
        <v>127</v>
      </c>
      <c r="AU783" s="204" t="s">
        <v>123</v>
      </c>
      <c r="AV783" s="13" t="s">
        <v>80</v>
      </c>
      <c r="AW783" s="13" t="s">
        <v>34</v>
      </c>
      <c r="AX783" s="13" t="s">
        <v>72</v>
      </c>
      <c r="AY783" s="204" t="s">
        <v>114</v>
      </c>
    </row>
    <row r="784" spans="2:51" s="14" customFormat="1" ht="11.25">
      <c r="B784" s="205"/>
      <c r="C784" s="206"/>
      <c r="D784" s="196" t="s">
        <v>127</v>
      </c>
      <c r="E784" s="207" t="s">
        <v>19</v>
      </c>
      <c r="F784" s="208" t="s">
        <v>684</v>
      </c>
      <c r="G784" s="206"/>
      <c r="H784" s="209">
        <v>9.5540000000000003</v>
      </c>
      <c r="I784" s="210"/>
      <c r="J784" s="206"/>
      <c r="K784" s="206"/>
      <c r="L784" s="211"/>
      <c r="M784" s="212"/>
      <c r="N784" s="213"/>
      <c r="O784" s="213"/>
      <c r="P784" s="213"/>
      <c r="Q784" s="213"/>
      <c r="R784" s="213"/>
      <c r="S784" s="213"/>
      <c r="T784" s="214"/>
      <c r="AT784" s="215" t="s">
        <v>127</v>
      </c>
      <c r="AU784" s="215" t="s">
        <v>123</v>
      </c>
      <c r="AV784" s="14" t="s">
        <v>123</v>
      </c>
      <c r="AW784" s="14" t="s">
        <v>34</v>
      </c>
      <c r="AX784" s="14" t="s">
        <v>72</v>
      </c>
      <c r="AY784" s="215" t="s">
        <v>114</v>
      </c>
    </row>
    <row r="785" spans="2:51" s="13" customFormat="1" ht="11.25">
      <c r="B785" s="194"/>
      <c r="C785" s="195"/>
      <c r="D785" s="196" t="s">
        <v>127</v>
      </c>
      <c r="E785" s="197" t="s">
        <v>19</v>
      </c>
      <c r="F785" s="198" t="s">
        <v>484</v>
      </c>
      <c r="G785" s="195"/>
      <c r="H785" s="197" t="s">
        <v>19</v>
      </c>
      <c r="I785" s="199"/>
      <c r="J785" s="195"/>
      <c r="K785" s="195"/>
      <c r="L785" s="200"/>
      <c r="M785" s="201"/>
      <c r="N785" s="202"/>
      <c r="O785" s="202"/>
      <c r="P785" s="202"/>
      <c r="Q785" s="202"/>
      <c r="R785" s="202"/>
      <c r="S785" s="202"/>
      <c r="T785" s="203"/>
      <c r="AT785" s="204" t="s">
        <v>127</v>
      </c>
      <c r="AU785" s="204" t="s">
        <v>123</v>
      </c>
      <c r="AV785" s="13" t="s">
        <v>80</v>
      </c>
      <c r="AW785" s="13" t="s">
        <v>34</v>
      </c>
      <c r="AX785" s="13" t="s">
        <v>72</v>
      </c>
      <c r="AY785" s="204" t="s">
        <v>114</v>
      </c>
    </row>
    <row r="786" spans="2:51" s="14" customFormat="1" ht="11.25">
      <c r="B786" s="205"/>
      <c r="C786" s="206"/>
      <c r="D786" s="196" t="s">
        <v>127</v>
      </c>
      <c r="E786" s="207" t="s">
        <v>19</v>
      </c>
      <c r="F786" s="208" t="s">
        <v>684</v>
      </c>
      <c r="G786" s="206"/>
      <c r="H786" s="209">
        <v>9.5540000000000003</v>
      </c>
      <c r="I786" s="210"/>
      <c r="J786" s="206"/>
      <c r="K786" s="206"/>
      <c r="L786" s="211"/>
      <c r="M786" s="212"/>
      <c r="N786" s="213"/>
      <c r="O786" s="213"/>
      <c r="P786" s="213"/>
      <c r="Q786" s="213"/>
      <c r="R786" s="213"/>
      <c r="S786" s="213"/>
      <c r="T786" s="214"/>
      <c r="AT786" s="215" t="s">
        <v>127</v>
      </c>
      <c r="AU786" s="215" t="s">
        <v>123</v>
      </c>
      <c r="AV786" s="14" t="s">
        <v>123</v>
      </c>
      <c r="AW786" s="14" t="s">
        <v>34</v>
      </c>
      <c r="AX786" s="14" t="s">
        <v>72</v>
      </c>
      <c r="AY786" s="215" t="s">
        <v>114</v>
      </c>
    </row>
    <row r="787" spans="2:51" s="13" customFormat="1" ht="11.25">
      <c r="B787" s="194"/>
      <c r="C787" s="195"/>
      <c r="D787" s="196" t="s">
        <v>127</v>
      </c>
      <c r="E787" s="197" t="s">
        <v>19</v>
      </c>
      <c r="F787" s="198" t="s">
        <v>485</v>
      </c>
      <c r="G787" s="195"/>
      <c r="H787" s="197" t="s">
        <v>19</v>
      </c>
      <c r="I787" s="199"/>
      <c r="J787" s="195"/>
      <c r="K787" s="195"/>
      <c r="L787" s="200"/>
      <c r="M787" s="201"/>
      <c r="N787" s="202"/>
      <c r="O787" s="202"/>
      <c r="P787" s="202"/>
      <c r="Q787" s="202"/>
      <c r="R787" s="202"/>
      <c r="S787" s="202"/>
      <c r="T787" s="203"/>
      <c r="AT787" s="204" t="s">
        <v>127</v>
      </c>
      <c r="AU787" s="204" t="s">
        <v>123</v>
      </c>
      <c r="AV787" s="13" t="s">
        <v>80</v>
      </c>
      <c r="AW787" s="13" t="s">
        <v>34</v>
      </c>
      <c r="AX787" s="13" t="s">
        <v>72</v>
      </c>
      <c r="AY787" s="204" t="s">
        <v>114</v>
      </c>
    </row>
    <row r="788" spans="2:51" s="14" customFormat="1" ht="11.25">
      <c r="B788" s="205"/>
      <c r="C788" s="206"/>
      <c r="D788" s="196" t="s">
        <v>127</v>
      </c>
      <c r="E788" s="207" t="s">
        <v>19</v>
      </c>
      <c r="F788" s="208" t="s">
        <v>685</v>
      </c>
      <c r="G788" s="206"/>
      <c r="H788" s="209">
        <v>28.663</v>
      </c>
      <c r="I788" s="210"/>
      <c r="J788" s="206"/>
      <c r="K788" s="206"/>
      <c r="L788" s="211"/>
      <c r="M788" s="212"/>
      <c r="N788" s="213"/>
      <c r="O788" s="213"/>
      <c r="P788" s="213"/>
      <c r="Q788" s="213"/>
      <c r="R788" s="213"/>
      <c r="S788" s="213"/>
      <c r="T788" s="214"/>
      <c r="AT788" s="215" t="s">
        <v>127</v>
      </c>
      <c r="AU788" s="215" t="s">
        <v>123</v>
      </c>
      <c r="AV788" s="14" t="s">
        <v>123</v>
      </c>
      <c r="AW788" s="14" t="s">
        <v>34</v>
      </c>
      <c r="AX788" s="14" t="s">
        <v>72</v>
      </c>
      <c r="AY788" s="215" t="s">
        <v>114</v>
      </c>
    </row>
    <row r="789" spans="2:51" s="16" customFormat="1" ht="11.25">
      <c r="B789" s="233"/>
      <c r="C789" s="234"/>
      <c r="D789" s="196" t="s">
        <v>127</v>
      </c>
      <c r="E789" s="235" t="s">
        <v>19</v>
      </c>
      <c r="F789" s="236" t="s">
        <v>375</v>
      </c>
      <c r="G789" s="234"/>
      <c r="H789" s="237">
        <v>75.477999999999994</v>
      </c>
      <c r="I789" s="238"/>
      <c r="J789" s="234"/>
      <c r="K789" s="234"/>
      <c r="L789" s="239"/>
      <c r="M789" s="240"/>
      <c r="N789" s="241"/>
      <c r="O789" s="241"/>
      <c r="P789" s="241"/>
      <c r="Q789" s="241"/>
      <c r="R789" s="241"/>
      <c r="S789" s="241"/>
      <c r="T789" s="242"/>
      <c r="AT789" s="243" t="s">
        <v>127</v>
      </c>
      <c r="AU789" s="243" t="s">
        <v>123</v>
      </c>
      <c r="AV789" s="16" t="s">
        <v>139</v>
      </c>
      <c r="AW789" s="16" t="s">
        <v>34</v>
      </c>
      <c r="AX789" s="16" t="s">
        <v>72</v>
      </c>
      <c r="AY789" s="243" t="s">
        <v>114</v>
      </c>
    </row>
    <row r="790" spans="2:51" s="13" customFormat="1" ht="11.25">
      <c r="B790" s="194"/>
      <c r="C790" s="195"/>
      <c r="D790" s="196" t="s">
        <v>127</v>
      </c>
      <c r="E790" s="197" t="s">
        <v>19</v>
      </c>
      <c r="F790" s="198" t="s">
        <v>369</v>
      </c>
      <c r="G790" s="195"/>
      <c r="H790" s="197" t="s">
        <v>19</v>
      </c>
      <c r="I790" s="199"/>
      <c r="J790" s="195"/>
      <c r="K790" s="195"/>
      <c r="L790" s="200"/>
      <c r="M790" s="201"/>
      <c r="N790" s="202"/>
      <c r="O790" s="202"/>
      <c r="P790" s="202"/>
      <c r="Q790" s="202"/>
      <c r="R790" s="202"/>
      <c r="S790" s="202"/>
      <c r="T790" s="203"/>
      <c r="AT790" s="204" t="s">
        <v>127</v>
      </c>
      <c r="AU790" s="204" t="s">
        <v>123</v>
      </c>
      <c r="AV790" s="13" t="s">
        <v>80</v>
      </c>
      <c r="AW790" s="13" t="s">
        <v>34</v>
      </c>
      <c r="AX790" s="13" t="s">
        <v>72</v>
      </c>
      <c r="AY790" s="204" t="s">
        <v>114</v>
      </c>
    </row>
    <row r="791" spans="2:51" s="13" customFormat="1" ht="11.25">
      <c r="B791" s="194"/>
      <c r="C791" s="195"/>
      <c r="D791" s="196" t="s">
        <v>127</v>
      </c>
      <c r="E791" s="197" t="s">
        <v>19</v>
      </c>
      <c r="F791" s="198" t="s">
        <v>524</v>
      </c>
      <c r="G791" s="195"/>
      <c r="H791" s="197" t="s">
        <v>19</v>
      </c>
      <c r="I791" s="199"/>
      <c r="J791" s="195"/>
      <c r="K791" s="195"/>
      <c r="L791" s="200"/>
      <c r="M791" s="201"/>
      <c r="N791" s="202"/>
      <c r="O791" s="202"/>
      <c r="P791" s="202"/>
      <c r="Q791" s="202"/>
      <c r="R791" s="202"/>
      <c r="S791" s="202"/>
      <c r="T791" s="203"/>
      <c r="AT791" s="204" t="s">
        <v>127</v>
      </c>
      <c r="AU791" s="204" t="s">
        <v>123</v>
      </c>
      <c r="AV791" s="13" t="s">
        <v>80</v>
      </c>
      <c r="AW791" s="13" t="s">
        <v>34</v>
      </c>
      <c r="AX791" s="13" t="s">
        <v>72</v>
      </c>
      <c r="AY791" s="204" t="s">
        <v>114</v>
      </c>
    </row>
    <row r="792" spans="2:51" s="13" customFormat="1" ht="11.25">
      <c r="B792" s="194"/>
      <c r="C792" s="195"/>
      <c r="D792" s="196" t="s">
        <v>127</v>
      </c>
      <c r="E792" s="197" t="s">
        <v>19</v>
      </c>
      <c r="F792" s="198" t="s">
        <v>370</v>
      </c>
      <c r="G792" s="195"/>
      <c r="H792" s="197" t="s">
        <v>19</v>
      </c>
      <c r="I792" s="199"/>
      <c r="J792" s="195"/>
      <c r="K792" s="195"/>
      <c r="L792" s="200"/>
      <c r="M792" s="201"/>
      <c r="N792" s="202"/>
      <c r="O792" s="202"/>
      <c r="P792" s="202"/>
      <c r="Q792" s="202"/>
      <c r="R792" s="202"/>
      <c r="S792" s="202"/>
      <c r="T792" s="203"/>
      <c r="AT792" s="204" t="s">
        <v>127</v>
      </c>
      <c r="AU792" s="204" t="s">
        <v>123</v>
      </c>
      <c r="AV792" s="13" t="s">
        <v>80</v>
      </c>
      <c r="AW792" s="13" t="s">
        <v>34</v>
      </c>
      <c r="AX792" s="13" t="s">
        <v>72</v>
      </c>
      <c r="AY792" s="204" t="s">
        <v>114</v>
      </c>
    </row>
    <row r="793" spans="2:51" s="13" customFormat="1" ht="11.25">
      <c r="B793" s="194"/>
      <c r="C793" s="195"/>
      <c r="D793" s="196" t="s">
        <v>127</v>
      </c>
      <c r="E793" s="197" t="s">
        <v>19</v>
      </c>
      <c r="F793" s="198" t="s">
        <v>371</v>
      </c>
      <c r="G793" s="195"/>
      <c r="H793" s="197" t="s">
        <v>19</v>
      </c>
      <c r="I793" s="199"/>
      <c r="J793" s="195"/>
      <c r="K793" s="195"/>
      <c r="L793" s="200"/>
      <c r="M793" s="201"/>
      <c r="N793" s="202"/>
      <c r="O793" s="202"/>
      <c r="P793" s="202"/>
      <c r="Q793" s="202"/>
      <c r="R793" s="202"/>
      <c r="S793" s="202"/>
      <c r="T793" s="203"/>
      <c r="AT793" s="204" t="s">
        <v>127</v>
      </c>
      <c r="AU793" s="204" t="s">
        <v>123</v>
      </c>
      <c r="AV793" s="13" t="s">
        <v>80</v>
      </c>
      <c r="AW793" s="13" t="s">
        <v>34</v>
      </c>
      <c r="AX793" s="13" t="s">
        <v>72</v>
      </c>
      <c r="AY793" s="204" t="s">
        <v>114</v>
      </c>
    </row>
    <row r="794" spans="2:51" s="14" customFormat="1" ht="11.25">
      <c r="B794" s="205"/>
      <c r="C794" s="206"/>
      <c r="D794" s="196" t="s">
        <v>127</v>
      </c>
      <c r="E794" s="207" t="s">
        <v>19</v>
      </c>
      <c r="F794" s="208" t="s">
        <v>686</v>
      </c>
      <c r="G794" s="206"/>
      <c r="H794" s="209">
        <v>1.27</v>
      </c>
      <c r="I794" s="210"/>
      <c r="J794" s="206"/>
      <c r="K794" s="206"/>
      <c r="L794" s="211"/>
      <c r="M794" s="212"/>
      <c r="N794" s="213"/>
      <c r="O794" s="213"/>
      <c r="P794" s="213"/>
      <c r="Q794" s="213"/>
      <c r="R794" s="213"/>
      <c r="S794" s="213"/>
      <c r="T794" s="214"/>
      <c r="AT794" s="215" t="s">
        <v>127</v>
      </c>
      <c r="AU794" s="215" t="s">
        <v>123</v>
      </c>
      <c r="AV794" s="14" t="s">
        <v>123</v>
      </c>
      <c r="AW794" s="14" t="s">
        <v>34</v>
      </c>
      <c r="AX794" s="14" t="s">
        <v>72</v>
      </c>
      <c r="AY794" s="215" t="s">
        <v>114</v>
      </c>
    </row>
    <row r="795" spans="2:51" s="13" customFormat="1" ht="11.25">
      <c r="B795" s="194"/>
      <c r="C795" s="195"/>
      <c r="D795" s="196" t="s">
        <v>127</v>
      </c>
      <c r="E795" s="197" t="s">
        <v>19</v>
      </c>
      <c r="F795" s="198" t="s">
        <v>373</v>
      </c>
      <c r="G795" s="195"/>
      <c r="H795" s="197" t="s">
        <v>19</v>
      </c>
      <c r="I795" s="199"/>
      <c r="J795" s="195"/>
      <c r="K795" s="195"/>
      <c r="L795" s="200"/>
      <c r="M795" s="201"/>
      <c r="N795" s="202"/>
      <c r="O795" s="202"/>
      <c r="P795" s="202"/>
      <c r="Q795" s="202"/>
      <c r="R795" s="202"/>
      <c r="S795" s="202"/>
      <c r="T795" s="203"/>
      <c r="AT795" s="204" t="s">
        <v>127</v>
      </c>
      <c r="AU795" s="204" t="s">
        <v>123</v>
      </c>
      <c r="AV795" s="13" t="s">
        <v>80</v>
      </c>
      <c r="AW795" s="13" t="s">
        <v>34</v>
      </c>
      <c r="AX795" s="13" t="s">
        <v>72</v>
      </c>
      <c r="AY795" s="204" t="s">
        <v>114</v>
      </c>
    </row>
    <row r="796" spans="2:51" s="14" customFormat="1" ht="11.25">
      <c r="B796" s="205"/>
      <c r="C796" s="206"/>
      <c r="D796" s="196" t="s">
        <v>127</v>
      </c>
      <c r="E796" s="207" t="s">
        <v>19</v>
      </c>
      <c r="F796" s="208" t="s">
        <v>687</v>
      </c>
      <c r="G796" s="206"/>
      <c r="H796" s="209">
        <v>1.6259999999999999</v>
      </c>
      <c r="I796" s="210"/>
      <c r="J796" s="206"/>
      <c r="K796" s="206"/>
      <c r="L796" s="211"/>
      <c r="M796" s="212"/>
      <c r="N796" s="213"/>
      <c r="O796" s="213"/>
      <c r="P796" s="213"/>
      <c r="Q796" s="213"/>
      <c r="R796" s="213"/>
      <c r="S796" s="213"/>
      <c r="T796" s="214"/>
      <c r="AT796" s="215" t="s">
        <v>127</v>
      </c>
      <c r="AU796" s="215" t="s">
        <v>123</v>
      </c>
      <c r="AV796" s="14" t="s">
        <v>123</v>
      </c>
      <c r="AW796" s="14" t="s">
        <v>34</v>
      </c>
      <c r="AX796" s="14" t="s">
        <v>72</v>
      </c>
      <c r="AY796" s="215" t="s">
        <v>114</v>
      </c>
    </row>
    <row r="797" spans="2:51" s="16" customFormat="1" ht="11.25">
      <c r="B797" s="233"/>
      <c r="C797" s="234"/>
      <c r="D797" s="196" t="s">
        <v>127</v>
      </c>
      <c r="E797" s="235" t="s">
        <v>19</v>
      </c>
      <c r="F797" s="236" t="s">
        <v>375</v>
      </c>
      <c r="G797" s="234"/>
      <c r="H797" s="237">
        <v>2.8959999999999999</v>
      </c>
      <c r="I797" s="238"/>
      <c r="J797" s="234"/>
      <c r="K797" s="234"/>
      <c r="L797" s="239"/>
      <c r="M797" s="240"/>
      <c r="N797" s="241"/>
      <c r="O797" s="241"/>
      <c r="P797" s="241"/>
      <c r="Q797" s="241"/>
      <c r="R797" s="241"/>
      <c r="S797" s="241"/>
      <c r="T797" s="242"/>
      <c r="AT797" s="243" t="s">
        <v>127</v>
      </c>
      <c r="AU797" s="243" t="s">
        <v>123</v>
      </c>
      <c r="AV797" s="16" t="s">
        <v>139</v>
      </c>
      <c r="AW797" s="16" t="s">
        <v>34</v>
      </c>
      <c r="AX797" s="16" t="s">
        <v>72</v>
      </c>
      <c r="AY797" s="243" t="s">
        <v>114</v>
      </c>
    </row>
    <row r="798" spans="2:51" s="13" customFormat="1" ht="11.25">
      <c r="B798" s="194"/>
      <c r="C798" s="195"/>
      <c r="D798" s="196" t="s">
        <v>127</v>
      </c>
      <c r="E798" s="197" t="s">
        <v>19</v>
      </c>
      <c r="F798" s="198" t="s">
        <v>376</v>
      </c>
      <c r="G798" s="195"/>
      <c r="H798" s="197" t="s">
        <v>19</v>
      </c>
      <c r="I798" s="199"/>
      <c r="J798" s="195"/>
      <c r="K798" s="195"/>
      <c r="L798" s="200"/>
      <c r="M798" s="201"/>
      <c r="N798" s="202"/>
      <c r="O798" s="202"/>
      <c r="P798" s="202"/>
      <c r="Q798" s="202"/>
      <c r="R798" s="202"/>
      <c r="S798" s="202"/>
      <c r="T798" s="203"/>
      <c r="AT798" s="204" t="s">
        <v>127</v>
      </c>
      <c r="AU798" s="204" t="s">
        <v>123</v>
      </c>
      <c r="AV798" s="13" t="s">
        <v>80</v>
      </c>
      <c r="AW798" s="13" t="s">
        <v>34</v>
      </c>
      <c r="AX798" s="13" t="s">
        <v>72</v>
      </c>
      <c r="AY798" s="204" t="s">
        <v>114</v>
      </c>
    </row>
    <row r="799" spans="2:51" s="13" customFormat="1" ht="11.25">
      <c r="B799" s="194"/>
      <c r="C799" s="195"/>
      <c r="D799" s="196" t="s">
        <v>127</v>
      </c>
      <c r="E799" s="197" t="s">
        <v>19</v>
      </c>
      <c r="F799" s="198" t="s">
        <v>371</v>
      </c>
      <c r="G799" s="195"/>
      <c r="H799" s="197" t="s">
        <v>19</v>
      </c>
      <c r="I799" s="199"/>
      <c r="J799" s="195"/>
      <c r="K799" s="195"/>
      <c r="L799" s="200"/>
      <c r="M799" s="201"/>
      <c r="N799" s="202"/>
      <c r="O799" s="202"/>
      <c r="P799" s="202"/>
      <c r="Q799" s="202"/>
      <c r="R799" s="202"/>
      <c r="S799" s="202"/>
      <c r="T799" s="203"/>
      <c r="AT799" s="204" t="s">
        <v>127</v>
      </c>
      <c r="AU799" s="204" t="s">
        <v>123</v>
      </c>
      <c r="AV799" s="13" t="s">
        <v>80</v>
      </c>
      <c r="AW799" s="13" t="s">
        <v>34</v>
      </c>
      <c r="AX799" s="13" t="s">
        <v>72</v>
      </c>
      <c r="AY799" s="204" t="s">
        <v>114</v>
      </c>
    </row>
    <row r="800" spans="2:51" s="14" customFormat="1" ht="11.25">
      <c r="B800" s="205"/>
      <c r="C800" s="206"/>
      <c r="D800" s="196" t="s">
        <v>127</v>
      </c>
      <c r="E800" s="207" t="s">
        <v>19</v>
      </c>
      <c r="F800" s="208" t="s">
        <v>688</v>
      </c>
      <c r="G800" s="206"/>
      <c r="H800" s="209">
        <v>2.5409999999999999</v>
      </c>
      <c r="I800" s="210"/>
      <c r="J800" s="206"/>
      <c r="K800" s="206"/>
      <c r="L800" s="211"/>
      <c r="M800" s="212"/>
      <c r="N800" s="213"/>
      <c r="O800" s="213"/>
      <c r="P800" s="213"/>
      <c r="Q800" s="213"/>
      <c r="R800" s="213"/>
      <c r="S800" s="213"/>
      <c r="T800" s="214"/>
      <c r="AT800" s="215" t="s">
        <v>127</v>
      </c>
      <c r="AU800" s="215" t="s">
        <v>123</v>
      </c>
      <c r="AV800" s="14" t="s">
        <v>123</v>
      </c>
      <c r="AW800" s="14" t="s">
        <v>34</v>
      </c>
      <c r="AX800" s="14" t="s">
        <v>72</v>
      </c>
      <c r="AY800" s="215" t="s">
        <v>114</v>
      </c>
    </row>
    <row r="801" spans="2:51" s="13" customFormat="1" ht="11.25">
      <c r="B801" s="194"/>
      <c r="C801" s="195"/>
      <c r="D801" s="196" t="s">
        <v>127</v>
      </c>
      <c r="E801" s="197" t="s">
        <v>19</v>
      </c>
      <c r="F801" s="198" t="s">
        <v>373</v>
      </c>
      <c r="G801" s="195"/>
      <c r="H801" s="197" t="s">
        <v>19</v>
      </c>
      <c r="I801" s="199"/>
      <c r="J801" s="195"/>
      <c r="K801" s="195"/>
      <c r="L801" s="200"/>
      <c r="M801" s="201"/>
      <c r="N801" s="202"/>
      <c r="O801" s="202"/>
      <c r="P801" s="202"/>
      <c r="Q801" s="202"/>
      <c r="R801" s="202"/>
      <c r="S801" s="202"/>
      <c r="T801" s="203"/>
      <c r="AT801" s="204" t="s">
        <v>127</v>
      </c>
      <c r="AU801" s="204" t="s">
        <v>123</v>
      </c>
      <c r="AV801" s="13" t="s">
        <v>80</v>
      </c>
      <c r="AW801" s="13" t="s">
        <v>34</v>
      </c>
      <c r="AX801" s="13" t="s">
        <v>72</v>
      </c>
      <c r="AY801" s="204" t="s">
        <v>114</v>
      </c>
    </row>
    <row r="802" spans="2:51" s="14" customFormat="1" ht="11.25">
      <c r="B802" s="205"/>
      <c r="C802" s="206"/>
      <c r="D802" s="196" t="s">
        <v>127</v>
      </c>
      <c r="E802" s="207" t="s">
        <v>19</v>
      </c>
      <c r="F802" s="208" t="s">
        <v>687</v>
      </c>
      <c r="G802" s="206"/>
      <c r="H802" s="209">
        <v>1.6259999999999999</v>
      </c>
      <c r="I802" s="210"/>
      <c r="J802" s="206"/>
      <c r="K802" s="206"/>
      <c r="L802" s="211"/>
      <c r="M802" s="212"/>
      <c r="N802" s="213"/>
      <c r="O802" s="213"/>
      <c r="P802" s="213"/>
      <c r="Q802" s="213"/>
      <c r="R802" s="213"/>
      <c r="S802" s="213"/>
      <c r="T802" s="214"/>
      <c r="AT802" s="215" t="s">
        <v>127</v>
      </c>
      <c r="AU802" s="215" t="s">
        <v>123</v>
      </c>
      <c r="AV802" s="14" t="s">
        <v>123</v>
      </c>
      <c r="AW802" s="14" t="s">
        <v>34</v>
      </c>
      <c r="AX802" s="14" t="s">
        <v>72</v>
      </c>
      <c r="AY802" s="215" t="s">
        <v>114</v>
      </c>
    </row>
    <row r="803" spans="2:51" s="16" customFormat="1" ht="11.25">
      <c r="B803" s="233"/>
      <c r="C803" s="234"/>
      <c r="D803" s="196" t="s">
        <v>127</v>
      </c>
      <c r="E803" s="235" t="s">
        <v>19</v>
      </c>
      <c r="F803" s="236" t="s">
        <v>375</v>
      </c>
      <c r="G803" s="234"/>
      <c r="H803" s="237">
        <v>4.1669999999999998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AT803" s="243" t="s">
        <v>127</v>
      </c>
      <c r="AU803" s="243" t="s">
        <v>123</v>
      </c>
      <c r="AV803" s="16" t="s">
        <v>139</v>
      </c>
      <c r="AW803" s="16" t="s">
        <v>34</v>
      </c>
      <c r="AX803" s="16" t="s">
        <v>72</v>
      </c>
      <c r="AY803" s="243" t="s">
        <v>114</v>
      </c>
    </row>
    <row r="804" spans="2:51" s="13" customFormat="1" ht="11.25">
      <c r="B804" s="194"/>
      <c r="C804" s="195"/>
      <c r="D804" s="196" t="s">
        <v>127</v>
      </c>
      <c r="E804" s="197" t="s">
        <v>19</v>
      </c>
      <c r="F804" s="198" t="s">
        <v>378</v>
      </c>
      <c r="G804" s="195"/>
      <c r="H804" s="197" t="s">
        <v>19</v>
      </c>
      <c r="I804" s="199"/>
      <c r="J804" s="195"/>
      <c r="K804" s="195"/>
      <c r="L804" s="200"/>
      <c r="M804" s="201"/>
      <c r="N804" s="202"/>
      <c r="O804" s="202"/>
      <c r="P804" s="202"/>
      <c r="Q804" s="202"/>
      <c r="R804" s="202"/>
      <c r="S804" s="202"/>
      <c r="T804" s="203"/>
      <c r="AT804" s="204" t="s">
        <v>127</v>
      </c>
      <c r="AU804" s="204" t="s">
        <v>123</v>
      </c>
      <c r="AV804" s="13" t="s">
        <v>80</v>
      </c>
      <c r="AW804" s="13" t="s">
        <v>34</v>
      </c>
      <c r="AX804" s="13" t="s">
        <v>72</v>
      </c>
      <c r="AY804" s="204" t="s">
        <v>114</v>
      </c>
    </row>
    <row r="805" spans="2:51" s="13" customFormat="1" ht="11.25">
      <c r="B805" s="194"/>
      <c r="C805" s="195"/>
      <c r="D805" s="196" t="s">
        <v>127</v>
      </c>
      <c r="E805" s="197" t="s">
        <v>19</v>
      </c>
      <c r="F805" s="198" t="s">
        <v>371</v>
      </c>
      <c r="G805" s="195"/>
      <c r="H805" s="197" t="s">
        <v>19</v>
      </c>
      <c r="I805" s="199"/>
      <c r="J805" s="195"/>
      <c r="K805" s="195"/>
      <c r="L805" s="200"/>
      <c r="M805" s="201"/>
      <c r="N805" s="202"/>
      <c r="O805" s="202"/>
      <c r="P805" s="202"/>
      <c r="Q805" s="202"/>
      <c r="R805" s="202"/>
      <c r="S805" s="202"/>
      <c r="T805" s="203"/>
      <c r="AT805" s="204" t="s">
        <v>127</v>
      </c>
      <c r="AU805" s="204" t="s">
        <v>123</v>
      </c>
      <c r="AV805" s="13" t="s">
        <v>80</v>
      </c>
      <c r="AW805" s="13" t="s">
        <v>34</v>
      </c>
      <c r="AX805" s="13" t="s">
        <v>72</v>
      </c>
      <c r="AY805" s="204" t="s">
        <v>114</v>
      </c>
    </row>
    <row r="806" spans="2:51" s="14" customFormat="1" ht="11.25">
      <c r="B806" s="205"/>
      <c r="C806" s="206"/>
      <c r="D806" s="196" t="s">
        <v>127</v>
      </c>
      <c r="E806" s="207" t="s">
        <v>19</v>
      </c>
      <c r="F806" s="208" t="s">
        <v>689</v>
      </c>
      <c r="G806" s="206"/>
      <c r="H806" s="209">
        <v>6.3520000000000003</v>
      </c>
      <c r="I806" s="210"/>
      <c r="J806" s="206"/>
      <c r="K806" s="206"/>
      <c r="L806" s="211"/>
      <c r="M806" s="212"/>
      <c r="N806" s="213"/>
      <c r="O806" s="213"/>
      <c r="P806" s="213"/>
      <c r="Q806" s="213"/>
      <c r="R806" s="213"/>
      <c r="S806" s="213"/>
      <c r="T806" s="214"/>
      <c r="AT806" s="215" t="s">
        <v>127</v>
      </c>
      <c r="AU806" s="215" t="s">
        <v>123</v>
      </c>
      <c r="AV806" s="14" t="s">
        <v>123</v>
      </c>
      <c r="AW806" s="14" t="s">
        <v>34</v>
      </c>
      <c r="AX806" s="14" t="s">
        <v>72</v>
      </c>
      <c r="AY806" s="215" t="s">
        <v>114</v>
      </c>
    </row>
    <row r="807" spans="2:51" s="13" customFormat="1" ht="11.25">
      <c r="B807" s="194"/>
      <c r="C807" s="195"/>
      <c r="D807" s="196" t="s">
        <v>127</v>
      </c>
      <c r="E807" s="197" t="s">
        <v>19</v>
      </c>
      <c r="F807" s="198" t="s">
        <v>373</v>
      </c>
      <c r="G807" s="195"/>
      <c r="H807" s="197" t="s">
        <v>19</v>
      </c>
      <c r="I807" s="199"/>
      <c r="J807" s="195"/>
      <c r="K807" s="195"/>
      <c r="L807" s="200"/>
      <c r="M807" s="201"/>
      <c r="N807" s="202"/>
      <c r="O807" s="202"/>
      <c r="P807" s="202"/>
      <c r="Q807" s="202"/>
      <c r="R807" s="202"/>
      <c r="S807" s="202"/>
      <c r="T807" s="203"/>
      <c r="AT807" s="204" t="s">
        <v>127</v>
      </c>
      <c r="AU807" s="204" t="s">
        <v>123</v>
      </c>
      <c r="AV807" s="13" t="s">
        <v>80</v>
      </c>
      <c r="AW807" s="13" t="s">
        <v>34</v>
      </c>
      <c r="AX807" s="13" t="s">
        <v>72</v>
      </c>
      <c r="AY807" s="204" t="s">
        <v>114</v>
      </c>
    </row>
    <row r="808" spans="2:51" s="14" customFormat="1" ht="11.25">
      <c r="B808" s="205"/>
      <c r="C808" s="206"/>
      <c r="D808" s="196" t="s">
        <v>127</v>
      </c>
      <c r="E808" s="207" t="s">
        <v>19</v>
      </c>
      <c r="F808" s="208" t="s">
        <v>687</v>
      </c>
      <c r="G808" s="206"/>
      <c r="H808" s="209">
        <v>1.6259999999999999</v>
      </c>
      <c r="I808" s="210"/>
      <c r="J808" s="206"/>
      <c r="K808" s="206"/>
      <c r="L808" s="211"/>
      <c r="M808" s="212"/>
      <c r="N808" s="213"/>
      <c r="O808" s="213"/>
      <c r="P808" s="213"/>
      <c r="Q808" s="213"/>
      <c r="R808" s="213"/>
      <c r="S808" s="213"/>
      <c r="T808" s="214"/>
      <c r="AT808" s="215" t="s">
        <v>127</v>
      </c>
      <c r="AU808" s="215" t="s">
        <v>123</v>
      </c>
      <c r="AV808" s="14" t="s">
        <v>123</v>
      </c>
      <c r="AW808" s="14" t="s">
        <v>34</v>
      </c>
      <c r="AX808" s="14" t="s">
        <v>72</v>
      </c>
      <c r="AY808" s="215" t="s">
        <v>114</v>
      </c>
    </row>
    <row r="809" spans="2:51" s="16" customFormat="1" ht="11.25">
      <c r="B809" s="233"/>
      <c r="C809" s="234"/>
      <c r="D809" s="196" t="s">
        <v>127</v>
      </c>
      <c r="E809" s="235" t="s">
        <v>19</v>
      </c>
      <c r="F809" s="236" t="s">
        <v>375</v>
      </c>
      <c r="G809" s="234"/>
      <c r="H809" s="237">
        <v>7.9779999999999998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AT809" s="243" t="s">
        <v>127</v>
      </c>
      <c r="AU809" s="243" t="s">
        <v>123</v>
      </c>
      <c r="AV809" s="16" t="s">
        <v>139</v>
      </c>
      <c r="AW809" s="16" t="s">
        <v>34</v>
      </c>
      <c r="AX809" s="16" t="s">
        <v>72</v>
      </c>
      <c r="AY809" s="243" t="s">
        <v>114</v>
      </c>
    </row>
    <row r="810" spans="2:51" s="13" customFormat="1" ht="11.25">
      <c r="B810" s="194"/>
      <c r="C810" s="195"/>
      <c r="D810" s="196" t="s">
        <v>127</v>
      </c>
      <c r="E810" s="197" t="s">
        <v>19</v>
      </c>
      <c r="F810" s="198" t="s">
        <v>369</v>
      </c>
      <c r="G810" s="195"/>
      <c r="H810" s="197" t="s">
        <v>19</v>
      </c>
      <c r="I810" s="199"/>
      <c r="J810" s="195"/>
      <c r="K810" s="195"/>
      <c r="L810" s="200"/>
      <c r="M810" s="201"/>
      <c r="N810" s="202"/>
      <c r="O810" s="202"/>
      <c r="P810" s="202"/>
      <c r="Q810" s="202"/>
      <c r="R810" s="202"/>
      <c r="S810" s="202"/>
      <c r="T810" s="203"/>
      <c r="AT810" s="204" t="s">
        <v>127</v>
      </c>
      <c r="AU810" s="204" t="s">
        <v>123</v>
      </c>
      <c r="AV810" s="13" t="s">
        <v>80</v>
      </c>
      <c r="AW810" s="13" t="s">
        <v>34</v>
      </c>
      <c r="AX810" s="13" t="s">
        <v>72</v>
      </c>
      <c r="AY810" s="204" t="s">
        <v>114</v>
      </c>
    </row>
    <row r="811" spans="2:51" s="13" customFormat="1" ht="11.25">
      <c r="B811" s="194"/>
      <c r="C811" s="195"/>
      <c r="D811" s="196" t="s">
        <v>127</v>
      </c>
      <c r="E811" s="197" t="s">
        <v>19</v>
      </c>
      <c r="F811" s="198" t="s">
        <v>534</v>
      </c>
      <c r="G811" s="195"/>
      <c r="H811" s="197" t="s">
        <v>19</v>
      </c>
      <c r="I811" s="199"/>
      <c r="J811" s="195"/>
      <c r="K811" s="195"/>
      <c r="L811" s="200"/>
      <c r="M811" s="201"/>
      <c r="N811" s="202"/>
      <c r="O811" s="202"/>
      <c r="P811" s="202"/>
      <c r="Q811" s="202"/>
      <c r="R811" s="202"/>
      <c r="S811" s="202"/>
      <c r="T811" s="203"/>
      <c r="AT811" s="204" t="s">
        <v>127</v>
      </c>
      <c r="AU811" s="204" t="s">
        <v>123</v>
      </c>
      <c r="AV811" s="13" t="s">
        <v>80</v>
      </c>
      <c r="AW811" s="13" t="s">
        <v>34</v>
      </c>
      <c r="AX811" s="13" t="s">
        <v>72</v>
      </c>
      <c r="AY811" s="204" t="s">
        <v>114</v>
      </c>
    </row>
    <row r="812" spans="2:51" s="13" customFormat="1" ht="11.25">
      <c r="B812" s="194"/>
      <c r="C812" s="195"/>
      <c r="D812" s="196" t="s">
        <v>127</v>
      </c>
      <c r="E812" s="197" t="s">
        <v>19</v>
      </c>
      <c r="F812" s="198" t="s">
        <v>370</v>
      </c>
      <c r="G812" s="195"/>
      <c r="H812" s="197" t="s">
        <v>19</v>
      </c>
      <c r="I812" s="199"/>
      <c r="J812" s="195"/>
      <c r="K812" s="195"/>
      <c r="L812" s="200"/>
      <c r="M812" s="201"/>
      <c r="N812" s="202"/>
      <c r="O812" s="202"/>
      <c r="P812" s="202"/>
      <c r="Q812" s="202"/>
      <c r="R812" s="202"/>
      <c r="S812" s="202"/>
      <c r="T812" s="203"/>
      <c r="AT812" s="204" t="s">
        <v>127</v>
      </c>
      <c r="AU812" s="204" t="s">
        <v>123</v>
      </c>
      <c r="AV812" s="13" t="s">
        <v>80</v>
      </c>
      <c r="AW812" s="13" t="s">
        <v>34</v>
      </c>
      <c r="AX812" s="13" t="s">
        <v>72</v>
      </c>
      <c r="AY812" s="204" t="s">
        <v>114</v>
      </c>
    </row>
    <row r="813" spans="2:51" s="14" customFormat="1" ht="11.25">
      <c r="B813" s="205"/>
      <c r="C813" s="206"/>
      <c r="D813" s="196" t="s">
        <v>127</v>
      </c>
      <c r="E813" s="207" t="s">
        <v>19</v>
      </c>
      <c r="F813" s="208" t="s">
        <v>690</v>
      </c>
      <c r="G813" s="206"/>
      <c r="H813" s="209">
        <v>117.44</v>
      </c>
      <c r="I813" s="210"/>
      <c r="J813" s="206"/>
      <c r="K813" s="206"/>
      <c r="L813" s="211"/>
      <c r="M813" s="212"/>
      <c r="N813" s="213"/>
      <c r="O813" s="213"/>
      <c r="P813" s="213"/>
      <c r="Q813" s="213"/>
      <c r="R813" s="213"/>
      <c r="S813" s="213"/>
      <c r="T813" s="214"/>
      <c r="AT813" s="215" t="s">
        <v>127</v>
      </c>
      <c r="AU813" s="215" t="s">
        <v>123</v>
      </c>
      <c r="AV813" s="14" t="s">
        <v>123</v>
      </c>
      <c r="AW813" s="14" t="s">
        <v>34</v>
      </c>
      <c r="AX813" s="14" t="s">
        <v>72</v>
      </c>
      <c r="AY813" s="215" t="s">
        <v>114</v>
      </c>
    </row>
    <row r="814" spans="2:51" s="14" customFormat="1" ht="11.25">
      <c r="B814" s="205"/>
      <c r="C814" s="206"/>
      <c r="D814" s="196" t="s">
        <v>127</v>
      </c>
      <c r="E814" s="207" t="s">
        <v>19</v>
      </c>
      <c r="F814" s="208" t="s">
        <v>690</v>
      </c>
      <c r="G814" s="206"/>
      <c r="H814" s="209">
        <v>117.44</v>
      </c>
      <c r="I814" s="210"/>
      <c r="J814" s="206"/>
      <c r="K814" s="206"/>
      <c r="L814" s="211"/>
      <c r="M814" s="212"/>
      <c r="N814" s="213"/>
      <c r="O814" s="213"/>
      <c r="P814" s="213"/>
      <c r="Q814" s="213"/>
      <c r="R814" s="213"/>
      <c r="S814" s="213"/>
      <c r="T814" s="214"/>
      <c r="AT814" s="215" t="s">
        <v>127</v>
      </c>
      <c r="AU814" s="215" t="s">
        <v>123</v>
      </c>
      <c r="AV814" s="14" t="s">
        <v>123</v>
      </c>
      <c r="AW814" s="14" t="s">
        <v>34</v>
      </c>
      <c r="AX814" s="14" t="s">
        <v>72</v>
      </c>
      <c r="AY814" s="215" t="s">
        <v>114</v>
      </c>
    </row>
    <row r="815" spans="2:51" s="13" customFormat="1" ht="11.25">
      <c r="B815" s="194"/>
      <c r="C815" s="195"/>
      <c r="D815" s="196" t="s">
        <v>127</v>
      </c>
      <c r="E815" s="197" t="s">
        <v>19</v>
      </c>
      <c r="F815" s="198" t="s">
        <v>479</v>
      </c>
      <c r="G815" s="195"/>
      <c r="H815" s="197" t="s">
        <v>19</v>
      </c>
      <c r="I815" s="199"/>
      <c r="J815" s="195"/>
      <c r="K815" s="195"/>
      <c r="L815" s="200"/>
      <c r="M815" s="201"/>
      <c r="N815" s="202"/>
      <c r="O815" s="202"/>
      <c r="P815" s="202"/>
      <c r="Q815" s="202"/>
      <c r="R815" s="202"/>
      <c r="S815" s="202"/>
      <c r="T815" s="203"/>
      <c r="AT815" s="204" t="s">
        <v>127</v>
      </c>
      <c r="AU815" s="204" t="s">
        <v>123</v>
      </c>
      <c r="AV815" s="13" t="s">
        <v>80</v>
      </c>
      <c r="AW815" s="13" t="s">
        <v>34</v>
      </c>
      <c r="AX815" s="13" t="s">
        <v>72</v>
      </c>
      <c r="AY815" s="204" t="s">
        <v>114</v>
      </c>
    </row>
    <row r="816" spans="2:51" s="14" customFormat="1" ht="11.25">
      <c r="B816" s="205"/>
      <c r="C816" s="206"/>
      <c r="D816" s="196" t="s">
        <v>127</v>
      </c>
      <c r="E816" s="207" t="s">
        <v>19</v>
      </c>
      <c r="F816" s="208" t="s">
        <v>690</v>
      </c>
      <c r="G816" s="206"/>
      <c r="H816" s="209">
        <v>117.44</v>
      </c>
      <c r="I816" s="210"/>
      <c r="J816" s="206"/>
      <c r="K816" s="206"/>
      <c r="L816" s="211"/>
      <c r="M816" s="212"/>
      <c r="N816" s="213"/>
      <c r="O816" s="213"/>
      <c r="P816" s="213"/>
      <c r="Q816" s="213"/>
      <c r="R816" s="213"/>
      <c r="S816" s="213"/>
      <c r="T816" s="214"/>
      <c r="AT816" s="215" t="s">
        <v>127</v>
      </c>
      <c r="AU816" s="215" t="s">
        <v>123</v>
      </c>
      <c r="AV816" s="14" t="s">
        <v>123</v>
      </c>
      <c r="AW816" s="14" t="s">
        <v>34</v>
      </c>
      <c r="AX816" s="14" t="s">
        <v>72</v>
      </c>
      <c r="AY816" s="215" t="s">
        <v>114</v>
      </c>
    </row>
    <row r="817" spans="2:51" s="14" customFormat="1" ht="11.25">
      <c r="B817" s="205"/>
      <c r="C817" s="206"/>
      <c r="D817" s="196" t="s">
        <v>127</v>
      </c>
      <c r="E817" s="207" t="s">
        <v>19</v>
      </c>
      <c r="F817" s="208" t="s">
        <v>690</v>
      </c>
      <c r="G817" s="206"/>
      <c r="H817" s="209">
        <v>117.44</v>
      </c>
      <c r="I817" s="210"/>
      <c r="J817" s="206"/>
      <c r="K817" s="206"/>
      <c r="L817" s="211"/>
      <c r="M817" s="212"/>
      <c r="N817" s="213"/>
      <c r="O817" s="213"/>
      <c r="P817" s="213"/>
      <c r="Q817" s="213"/>
      <c r="R817" s="213"/>
      <c r="S817" s="213"/>
      <c r="T817" s="214"/>
      <c r="AT817" s="215" t="s">
        <v>127</v>
      </c>
      <c r="AU817" s="215" t="s">
        <v>123</v>
      </c>
      <c r="AV817" s="14" t="s">
        <v>123</v>
      </c>
      <c r="AW817" s="14" t="s">
        <v>34</v>
      </c>
      <c r="AX817" s="14" t="s">
        <v>72</v>
      </c>
      <c r="AY817" s="215" t="s">
        <v>114</v>
      </c>
    </row>
    <row r="818" spans="2:51" s="13" customFormat="1" ht="11.25">
      <c r="B818" s="194"/>
      <c r="C818" s="195"/>
      <c r="D818" s="196" t="s">
        <v>127</v>
      </c>
      <c r="E818" s="197" t="s">
        <v>19</v>
      </c>
      <c r="F818" s="198" t="s">
        <v>481</v>
      </c>
      <c r="G818" s="195"/>
      <c r="H818" s="197" t="s">
        <v>19</v>
      </c>
      <c r="I818" s="199"/>
      <c r="J818" s="195"/>
      <c r="K818" s="195"/>
      <c r="L818" s="200"/>
      <c r="M818" s="201"/>
      <c r="N818" s="202"/>
      <c r="O818" s="202"/>
      <c r="P818" s="202"/>
      <c r="Q818" s="202"/>
      <c r="R818" s="202"/>
      <c r="S818" s="202"/>
      <c r="T818" s="203"/>
      <c r="AT818" s="204" t="s">
        <v>127</v>
      </c>
      <c r="AU818" s="204" t="s">
        <v>123</v>
      </c>
      <c r="AV818" s="13" t="s">
        <v>80</v>
      </c>
      <c r="AW818" s="13" t="s">
        <v>34</v>
      </c>
      <c r="AX818" s="13" t="s">
        <v>72</v>
      </c>
      <c r="AY818" s="204" t="s">
        <v>114</v>
      </c>
    </row>
    <row r="819" spans="2:51" s="14" customFormat="1" ht="11.25">
      <c r="B819" s="205"/>
      <c r="C819" s="206"/>
      <c r="D819" s="196" t="s">
        <v>127</v>
      </c>
      <c r="E819" s="207" t="s">
        <v>19</v>
      </c>
      <c r="F819" s="208" t="s">
        <v>690</v>
      </c>
      <c r="G819" s="206"/>
      <c r="H819" s="209">
        <v>117.44</v>
      </c>
      <c r="I819" s="210"/>
      <c r="J819" s="206"/>
      <c r="K819" s="206"/>
      <c r="L819" s="211"/>
      <c r="M819" s="212"/>
      <c r="N819" s="213"/>
      <c r="O819" s="213"/>
      <c r="P819" s="213"/>
      <c r="Q819" s="213"/>
      <c r="R819" s="213"/>
      <c r="S819" s="213"/>
      <c r="T819" s="214"/>
      <c r="AT819" s="215" t="s">
        <v>127</v>
      </c>
      <c r="AU819" s="215" t="s">
        <v>123</v>
      </c>
      <c r="AV819" s="14" t="s">
        <v>123</v>
      </c>
      <c r="AW819" s="14" t="s">
        <v>34</v>
      </c>
      <c r="AX819" s="14" t="s">
        <v>72</v>
      </c>
      <c r="AY819" s="215" t="s">
        <v>114</v>
      </c>
    </row>
    <row r="820" spans="2:51" s="14" customFormat="1" ht="11.25">
      <c r="B820" s="205"/>
      <c r="C820" s="206"/>
      <c r="D820" s="196" t="s">
        <v>127</v>
      </c>
      <c r="E820" s="207" t="s">
        <v>19</v>
      </c>
      <c r="F820" s="208" t="s">
        <v>690</v>
      </c>
      <c r="G820" s="206"/>
      <c r="H820" s="209">
        <v>117.44</v>
      </c>
      <c r="I820" s="210"/>
      <c r="J820" s="206"/>
      <c r="K820" s="206"/>
      <c r="L820" s="211"/>
      <c r="M820" s="212"/>
      <c r="N820" s="213"/>
      <c r="O820" s="213"/>
      <c r="P820" s="213"/>
      <c r="Q820" s="213"/>
      <c r="R820" s="213"/>
      <c r="S820" s="213"/>
      <c r="T820" s="214"/>
      <c r="AT820" s="215" t="s">
        <v>127</v>
      </c>
      <c r="AU820" s="215" t="s">
        <v>123</v>
      </c>
      <c r="AV820" s="14" t="s">
        <v>123</v>
      </c>
      <c r="AW820" s="14" t="s">
        <v>34</v>
      </c>
      <c r="AX820" s="14" t="s">
        <v>72</v>
      </c>
      <c r="AY820" s="215" t="s">
        <v>114</v>
      </c>
    </row>
    <row r="821" spans="2:51" s="13" customFormat="1" ht="11.25">
      <c r="B821" s="194"/>
      <c r="C821" s="195"/>
      <c r="D821" s="196" t="s">
        <v>127</v>
      </c>
      <c r="E821" s="197" t="s">
        <v>19</v>
      </c>
      <c r="F821" s="198" t="s">
        <v>482</v>
      </c>
      <c r="G821" s="195"/>
      <c r="H821" s="197" t="s">
        <v>19</v>
      </c>
      <c r="I821" s="199"/>
      <c r="J821" s="195"/>
      <c r="K821" s="195"/>
      <c r="L821" s="200"/>
      <c r="M821" s="201"/>
      <c r="N821" s="202"/>
      <c r="O821" s="202"/>
      <c r="P821" s="202"/>
      <c r="Q821" s="202"/>
      <c r="R821" s="202"/>
      <c r="S821" s="202"/>
      <c r="T821" s="203"/>
      <c r="AT821" s="204" t="s">
        <v>127</v>
      </c>
      <c r="AU821" s="204" t="s">
        <v>123</v>
      </c>
      <c r="AV821" s="13" t="s">
        <v>80</v>
      </c>
      <c r="AW821" s="13" t="s">
        <v>34</v>
      </c>
      <c r="AX821" s="13" t="s">
        <v>72</v>
      </c>
      <c r="AY821" s="204" t="s">
        <v>114</v>
      </c>
    </row>
    <row r="822" spans="2:51" s="14" customFormat="1" ht="11.25">
      <c r="B822" s="205"/>
      <c r="C822" s="206"/>
      <c r="D822" s="196" t="s">
        <v>127</v>
      </c>
      <c r="E822" s="207" t="s">
        <v>19</v>
      </c>
      <c r="F822" s="208" t="s">
        <v>690</v>
      </c>
      <c r="G822" s="206"/>
      <c r="H822" s="209">
        <v>117.44</v>
      </c>
      <c r="I822" s="210"/>
      <c r="J822" s="206"/>
      <c r="K822" s="206"/>
      <c r="L822" s="211"/>
      <c r="M822" s="212"/>
      <c r="N822" s="213"/>
      <c r="O822" s="213"/>
      <c r="P822" s="213"/>
      <c r="Q822" s="213"/>
      <c r="R822" s="213"/>
      <c r="S822" s="213"/>
      <c r="T822" s="214"/>
      <c r="AT822" s="215" t="s">
        <v>127</v>
      </c>
      <c r="AU822" s="215" t="s">
        <v>123</v>
      </c>
      <c r="AV822" s="14" t="s">
        <v>123</v>
      </c>
      <c r="AW822" s="14" t="s">
        <v>34</v>
      </c>
      <c r="AX822" s="14" t="s">
        <v>72</v>
      </c>
      <c r="AY822" s="215" t="s">
        <v>114</v>
      </c>
    </row>
    <row r="823" spans="2:51" s="14" customFormat="1" ht="11.25">
      <c r="B823" s="205"/>
      <c r="C823" s="206"/>
      <c r="D823" s="196" t="s">
        <v>127</v>
      </c>
      <c r="E823" s="207" t="s">
        <v>19</v>
      </c>
      <c r="F823" s="208" t="s">
        <v>690</v>
      </c>
      <c r="G823" s="206"/>
      <c r="H823" s="209">
        <v>117.44</v>
      </c>
      <c r="I823" s="210"/>
      <c r="J823" s="206"/>
      <c r="K823" s="206"/>
      <c r="L823" s="211"/>
      <c r="M823" s="212"/>
      <c r="N823" s="213"/>
      <c r="O823" s="213"/>
      <c r="P823" s="213"/>
      <c r="Q823" s="213"/>
      <c r="R823" s="213"/>
      <c r="S823" s="213"/>
      <c r="T823" s="214"/>
      <c r="AT823" s="215" t="s">
        <v>127</v>
      </c>
      <c r="AU823" s="215" t="s">
        <v>123</v>
      </c>
      <c r="AV823" s="14" t="s">
        <v>123</v>
      </c>
      <c r="AW823" s="14" t="s">
        <v>34</v>
      </c>
      <c r="AX823" s="14" t="s">
        <v>72</v>
      </c>
      <c r="AY823" s="215" t="s">
        <v>114</v>
      </c>
    </row>
    <row r="824" spans="2:51" s="13" customFormat="1" ht="11.25">
      <c r="B824" s="194"/>
      <c r="C824" s="195"/>
      <c r="D824" s="196" t="s">
        <v>127</v>
      </c>
      <c r="E824" s="197" t="s">
        <v>19</v>
      </c>
      <c r="F824" s="198" t="s">
        <v>484</v>
      </c>
      <c r="G824" s="195"/>
      <c r="H824" s="197" t="s">
        <v>19</v>
      </c>
      <c r="I824" s="199"/>
      <c r="J824" s="195"/>
      <c r="K824" s="195"/>
      <c r="L824" s="200"/>
      <c r="M824" s="201"/>
      <c r="N824" s="202"/>
      <c r="O824" s="202"/>
      <c r="P824" s="202"/>
      <c r="Q824" s="202"/>
      <c r="R824" s="202"/>
      <c r="S824" s="202"/>
      <c r="T824" s="203"/>
      <c r="AT824" s="204" t="s">
        <v>127</v>
      </c>
      <c r="AU824" s="204" t="s">
        <v>123</v>
      </c>
      <c r="AV824" s="13" t="s">
        <v>80</v>
      </c>
      <c r="AW824" s="13" t="s">
        <v>34</v>
      </c>
      <c r="AX824" s="13" t="s">
        <v>72</v>
      </c>
      <c r="AY824" s="204" t="s">
        <v>114</v>
      </c>
    </row>
    <row r="825" spans="2:51" s="14" customFormat="1" ht="11.25">
      <c r="B825" s="205"/>
      <c r="C825" s="206"/>
      <c r="D825" s="196" t="s">
        <v>127</v>
      </c>
      <c r="E825" s="207" t="s">
        <v>19</v>
      </c>
      <c r="F825" s="208" t="s">
        <v>690</v>
      </c>
      <c r="G825" s="206"/>
      <c r="H825" s="209">
        <v>117.44</v>
      </c>
      <c r="I825" s="210"/>
      <c r="J825" s="206"/>
      <c r="K825" s="206"/>
      <c r="L825" s="211"/>
      <c r="M825" s="212"/>
      <c r="N825" s="213"/>
      <c r="O825" s="213"/>
      <c r="P825" s="213"/>
      <c r="Q825" s="213"/>
      <c r="R825" s="213"/>
      <c r="S825" s="213"/>
      <c r="T825" s="214"/>
      <c r="AT825" s="215" t="s">
        <v>127</v>
      </c>
      <c r="AU825" s="215" t="s">
        <v>123</v>
      </c>
      <c r="AV825" s="14" t="s">
        <v>123</v>
      </c>
      <c r="AW825" s="14" t="s">
        <v>34</v>
      </c>
      <c r="AX825" s="14" t="s">
        <v>72</v>
      </c>
      <c r="AY825" s="215" t="s">
        <v>114</v>
      </c>
    </row>
    <row r="826" spans="2:51" s="14" customFormat="1" ht="11.25">
      <c r="B826" s="205"/>
      <c r="C826" s="206"/>
      <c r="D826" s="196" t="s">
        <v>127</v>
      </c>
      <c r="E826" s="207" t="s">
        <v>19</v>
      </c>
      <c r="F826" s="208" t="s">
        <v>690</v>
      </c>
      <c r="G826" s="206"/>
      <c r="H826" s="209">
        <v>117.44</v>
      </c>
      <c r="I826" s="210"/>
      <c r="J826" s="206"/>
      <c r="K826" s="206"/>
      <c r="L826" s="211"/>
      <c r="M826" s="212"/>
      <c r="N826" s="213"/>
      <c r="O826" s="213"/>
      <c r="P826" s="213"/>
      <c r="Q826" s="213"/>
      <c r="R826" s="213"/>
      <c r="S826" s="213"/>
      <c r="T826" s="214"/>
      <c r="AT826" s="215" t="s">
        <v>127</v>
      </c>
      <c r="AU826" s="215" t="s">
        <v>123</v>
      </c>
      <c r="AV826" s="14" t="s">
        <v>123</v>
      </c>
      <c r="AW826" s="14" t="s">
        <v>34</v>
      </c>
      <c r="AX826" s="14" t="s">
        <v>72</v>
      </c>
      <c r="AY826" s="215" t="s">
        <v>114</v>
      </c>
    </row>
    <row r="827" spans="2:51" s="13" customFormat="1" ht="11.25">
      <c r="B827" s="194"/>
      <c r="C827" s="195"/>
      <c r="D827" s="196" t="s">
        <v>127</v>
      </c>
      <c r="E827" s="197" t="s">
        <v>19</v>
      </c>
      <c r="F827" s="198" t="s">
        <v>485</v>
      </c>
      <c r="G827" s="195"/>
      <c r="H827" s="197" t="s">
        <v>19</v>
      </c>
      <c r="I827" s="199"/>
      <c r="J827" s="195"/>
      <c r="K827" s="195"/>
      <c r="L827" s="200"/>
      <c r="M827" s="201"/>
      <c r="N827" s="202"/>
      <c r="O827" s="202"/>
      <c r="P827" s="202"/>
      <c r="Q827" s="202"/>
      <c r="R827" s="202"/>
      <c r="S827" s="202"/>
      <c r="T827" s="203"/>
      <c r="AT827" s="204" t="s">
        <v>127</v>
      </c>
      <c r="AU827" s="204" t="s">
        <v>123</v>
      </c>
      <c r="AV827" s="13" t="s">
        <v>80</v>
      </c>
      <c r="AW827" s="13" t="s">
        <v>34</v>
      </c>
      <c r="AX827" s="13" t="s">
        <v>72</v>
      </c>
      <c r="AY827" s="204" t="s">
        <v>114</v>
      </c>
    </row>
    <row r="828" spans="2:51" s="14" customFormat="1" ht="11.25">
      <c r="B828" s="205"/>
      <c r="C828" s="206"/>
      <c r="D828" s="196" t="s">
        <v>127</v>
      </c>
      <c r="E828" s="207" t="s">
        <v>19</v>
      </c>
      <c r="F828" s="208" t="s">
        <v>691</v>
      </c>
      <c r="G828" s="206"/>
      <c r="H828" s="209">
        <v>352.32</v>
      </c>
      <c r="I828" s="210"/>
      <c r="J828" s="206"/>
      <c r="K828" s="206"/>
      <c r="L828" s="211"/>
      <c r="M828" s="212"/>
      <c r="N828" s="213"/>
      <c r="O828" s="213"/>
      <c r="P828" s="213"/>
      <c r="Q828" s="213"/>
      <c r="R828" s="213"/>
      <c r="S828" s="213"/>
      <c r="T828" s="214"/>
      <c r="AT828" s="215" t="s">
        <v>127</v>
      </c>
      <c r="AU828" s="215" t="s">
        <v>123</v>
      </c>
      <c r="AV828" s="14" t="s">
        <v>123</v>
      </c>
      <c r="AW828" s="14" t="s">
        <v>34</v>
      </c>
      <c r="AX828" s="14" t="s">
        <v>72</v>
      </c>
      <c r="AY828" s="215" t="s">
        <v>114</v>
      </c>
    </row>
    <row r="829" spans="2:51" s="14" customFormat="1" ht="11.25">
      <c r="B829" s="205"/>
      <c r="C829" s="206"/>
      <c r="D829" s="196" t="s">
        <v>127</v>
      </c>
      <c r="E829" s="207" t="s">
        <v>19</v>
      </c>
      <c r="F829" s="208" t="s">
        <v>691</v>
      </c>
      <c r="G829" s="206"/>
      <c r="H829" s="209">
        <v>352.32</v>
      </c>
      <c r="I829" s="210"/>
      <c r="J829" s="206"/>
      <c r="K829" s="206"/>
      <c r="L829" s="211"/>
      <c r="M829" s="212"/>
      <c r="N829" s="213"/>
      <c r="O829" s="213"/>
      <c r="P829" s="213"/>
      <c r="Q829" s="213"/>
      <c r="R829" s="213"/>
      <c r="S829" s="213"/>
      <c r="T829" s="214"/>
      <c r="AT829" s="215" t="s">
        <v>127</v>
      </c>
      <c r="AU829" s="215" t="s">
        <v>123</v>
      </c>
      <c r="AV829" s="14" t="s">
        <v>123</v>
      </c>
      <c r="AW829" s="14" t="s">
        <v>34</v>
      </c>
      <c r="AX829" s="14" t="s">
        <v>72</v>
      </c>
      <c r="AY829" s="215" t="s">
        <v>114</v>
      </c>
    </row>
    <row r="830" spans="2:51" s="16" customFormat="1" ht="11.25">
      <c r="B830" s="233"/>
      <c r="C830" s="234"/>
      <c r="D830" s="196" t="s">
        <v>127</v>
      </c>
      <c r="E830" s="235" t="s">
        <v>19</v>
      </c>
      <c r="F830" s="236" t="s">
        <v>375</v>
      </c>
      <c r="G830" s="234"/>
      <c r="H830" s="237">
        <v>1879.04</v>
      </c>
      <c r="I830" s="238"/>
      <c r="J830" s="234"/>
      <c r="K830" s="234"/>
      <c r="L830" s="239"/>
      <c r="M830" s="240"/>
      <c r="N830" s="241"/>
      <c r="O830" s="241"/>
      <c r="P830" s="241"/>
      <c r="Q830" s="241"/>
      <c r="R830" s="241"/>
      <c r="S830" s="241"/>
      <c r="T830" s="242"/>
      <c r="AT830" s="243" t="s">
        <v>127</v>
      </c>
      <c r="AU830" s="243" t="s">
        <v>123</v>
      </c>
      <c r="AV830" s="16" t="s">
        <v>139</v>
      </c>
      <c r="AW830" s="16" t="s">
        <v>34</v>
      </c>
      <c r="AX830" s="16" t="s">
        <v>72</v>
      </c>
      <c r="AY830" s="243" t="s">
        <v>114</v>
      </c>
    </row>
    <row r="831" spans="2:51" s="13" customFormat="1" ht="11.25">
      <c r="B831" s="194"/>
      <c r="C831" s="195"/>
      <c r="D831" s="196" t="s">
        <v>127</v>
      </c>
      <c r="E831" s="197" t="s">
        <v>19</v>
      </c>
      <c r="F831" s="198" t="s">
        <v>369</v>
      </c>
      <c r="G831" s="195"/>
      <c r="H831" s="197" t="s">
        <v>19</v>
      </c>
      <c r="I831" s="199"/>
      <c r="J831" s="195"/>
      <c r="K831" s="195"/>
      <c r="L831" s="200"/>
      <c r="M831" s="201"/>
      <c r="N831" s="202"/>
      <c r="O831" s="202"/>
      <c r="P831" s="202"/>
      <c r="Q831" s="202"/>
      <c r="R831" s="202"/>
      <c r="S831" s="202"/>
      <c r="T831" s="203"/>
      <c r="AT831" s="204" t="s">
        <v>127</v>
      </c>
      <c r="AU831" s="204" t="s">
        <v>123</v>
      </c>
      <c r="AV831" s="13" t="s">
        <v>80</v>
      </c>
      <c r="AW831" s="13" t="s">
        <v>34</v>
      </c>
      <c r="AX831" s="13" t="s">
        <v>72</v>
      </c>
      <c r="AY831" s="204" t="s">
        <v>114</v>
      </c>
    </row>
    <row r="832" spans="2:51" s="13" customFormat="1" ht="11.25">
      <c r="B832" s="194"/>
      <c r="C832" s="195"/>
      <c r="D832" s="196" t="s">
        <v>127</v>
      </c>
      <c r="E832" s="197" t="s">
        <v>19</v>
      </c>
      <c r="F832" s="198" t="s">
        <v>376</v>
      </c>
      <c r="G832" s="195"/>
      <c r="H832" s="197" t="s">
        <v>19</v>
      </c>
      <c r="I832" s="199"/>
      <c r="J832" s="195"/>
      <c r="K832" s="195"/>
      <c r="L832" s="200"/>
      <c r="M832" s="201"/>
      <c r="N832" s="202"/>
      <c r="O832" s="202"/>
      <c r="P832" s="202"/>
      <c r="Q832" s="202"/>
      <c r="R832" s="202"/>
      <c r="S832" s="202"/>
      <c r="T832" s="203"/>
      <c r="AT832" s="204" t="s">
        <v>127</v>
      </c>
      <c r="AU832" s="204" t="s">
        <v>123</v>
      </c>
      <c r="AV832" s="13" t="s">
        <v>80</v>
      </c>
      <c r="AW832" s="13" t="s">
        <v>34</v>
      </c>
      <c r="AX832" s="13" t="s">
        <v>72</v>
      </c>
      <c r="AY832" s="204" t="s">
        <v>114</v>
      </c>
    </row>
    <row r="833" spans="2:51" s="13" customFormat="1" ht="11.25">
      <c r="B833" s="194"/>
      <c r="C833" s="195"/>
      <c r="D833" s="196" t="s">
        <v>127</v>
      </c>
      <c r="E833" s="197" t="s">
        <v>19</v>
      </c>
      <c r="F833" s="198" t="s">
        <v>377</v>
      </c>
      <c r="G833" s="195"/>
      <c r="H833" s="197" t="s">
        <v>19</v>
      </c>
      <c r="I833" s="199"/>
      <c r="J833" s="195"/>
      <c r="K833" s="195"/>
      <c r="L833" s="200"/>
      <c r="M833" s="201"/>
      <c r="N833" s="202"/>
      <c r="O833" s="202"/>
      <c r="P833" s="202"/>
      <c r="Q833" s="202"/>
      <c r="R833" s="202"/>
      <c r="S833" s="202"/>
      <c r="T833" s="203"/>
      <c r="AT833" s="204" t="s">
        <v>127</v>
      </c>
      <c r="AU833" s="204" t="s">
        <v>123</v>
      </c>
      <c r="AV833" s="13" t="s">
        <v>80</v>
      </c>
      <c r="AW833" s="13" t="s">
        <v>34</v>
      </c>
      <c r="AX833" s="13" t="s">
        <v>72</v>
      </c>
      <c r="AY833" s="204" t="s">
        <v>114</v>
      </c>
    </row>
    <row r="834" spans="2:51" s="14" customFormat="1" ht="11.25">
      <c r="B834" s="205"/>
      <c r="C834" s="206"/>
      <c r="D834" s="196" t="s">
        <v>127</v>
      </c>
      <c r="E834" s="207" t="s">
        <v>19</v>
      </c>
      <c r="F834" s="208" t="s">
        <v>692</v>
      </c>
      <c r="G834" s="206"/>
      <c r="H834" s="209">
        <v>1.702</v>
      </c>
      <c r="I834" s="210"/>
      <c r="J834" s="206"/>
      <c r="K834" s="206"/>
      <c r="L834" s="211"/>
      <c r="M834" s="212"/>
      <c r="N834" s="213"/>
      <c r="O834" s="213"/>
      <c r="P834" s="213"/>
      <c r="Q834" s="213"/>
      <c r="R834" s="213"/>
      <c r="S834" s="213"/>
      <c r="T834" s="214"/>
      <c r="AT834" s="215" t="s">
        <v>127</v>
      </c>
      <c r="AU834" s="215" t="s">
        <v>123</v>
      </c>
      <c r="AV834" s="14" t="s">
        <v>123</v>
      </c>
      <c r="AW834" s="14" t="s">
        <v>34</v>
      </c>
      <c r="AX834" s="14" t="s">
        <v>72</v>
      </c>
      <c r="AY834" s="215" t="s">
        <v>114</v>
      </c>
    </row>
    <row r="835" spans="2:51" s="16" customFormat="1" ht="11.25">
      <c r="B835" s="233"/>
      <c r="C835" s="234"/>
      <c r="D835" s="196" t="s">
        <v>127</v>
      </c>
      <c r="E835" s="235" t="s">
        <v>19</v>
      </c>
      <c r="F835" s="236" t="s">
        <v>375</v>
      </c>
      <c r="G835" s="234"/>
      <c r="H835" s="237">
        <v>1.702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AT835" s="243" t="s">
        <v>127</v>
      </c>
      <c r="AU835" s="243" t="s">
        <v>123</v>
      </c>
      <c r="AV835" s="16" t="s">
        <v>139</v>
      </c>
      <c r="AW835" s="16" t="s">
        <v>34</v>
      </c>
      <c r="AX835" s="16" t="s">
        <v>72</v>
      </c>
      <c r="AY835" s="243" t="s">
        <v>114</v>
      </c>
    </row>
    <row r="836" spans="2:51" s="13" customFormat="1" ht="11.25">
      <c r="B836" s="194"/>
      <c r="C836" s="195"/>
      <c r="D836" s="196" t="s">
        <v>127</v>
      </c>
      <c r="E836" s="197" t="s">
        <v>19</v>
      </c>
      <c r="F836" s="198" t="s">
        <v>378</v>
      </c>
      <c r="G836" s="195"/>
      <c r="H836" s="197" t="s">
        <v>19</v>
      </c>
      <c r="I836" s="199"/>
      <c r="J836" s="195"/>
      <c r="K836" s="195"/>
      <c r="L836" s="200"/>
      <c r="M836" s="201"/>
      <c r="N836" s="202"/>
      <c r="O836" s="202"/>
      <c r="P836" s="202"/>
      <c r="Q836" s="202"/>
      <c r="R836" s="202"/>
      <c r="S836" s="202"/>
      <c r="T836" s="203"/>
      <c r="AT836" s="204" t="s">
        <v>127</v>
      </c>
      <c r="AU836" s="204" t="s">
        <v>123</v>
      </c>
      <c r="AV836" s="13" t="s">
        <v>80</v>
      </c>
      <c r="AW836" s="13" t="s">
        <v>34</v>
      </c>
      <c r="AX836" s="13" t="s">
        <v>72</v>
      </c>
      <c r="AY836" s="204" t="s">
        <v>114</v>
      </c>
    </row>
    <row r="837" spans="2:51" s="13" customFormat="1" ht="11.25">
      <c r="B837" s="194"/>
      <c r="C837" s="195"/>
      <c r="D837" s="196" t="s">
        <v>127</v>
      </c>
      <c r="E837" s="197" t="s">
        <v>19</v>
      </c>
      <c r="F837" s="198" t="s">
        <v>377</v>
      </c>
      <c r="G837" s="195"/>
      <c r="H837" s="197" t="s">
        <v>19</v>
      </c>
      <c r="I837" s="199"/>
      <c r="J837" s="195"/>
      <c r="K837" s="195"/>
      <c r="L837" s="200"/>
      <c r="M837" s="201"/>
      <c r="N837" s="202"/>
      <c r="O837" s="202"/>
      <c r="P837" s="202"/>
      <c r="Q837" s="202"/>
      <c r="R837" s="202"/>
      <c r="S837" s="202"/>
      <c r="T837" s="203"/>
      <c r="AT837" s="204" t="s">
        <v>127</v>
      </c>
      <c r="AU837" s="204" t="s">
        <v>123</v>
      </c>
      <c r="AV837" s="13" t="s">
        <v>80</v>
      </c>
      <c r="AW837" s="13" t="s">
        <v>34</v>
      </c>
      <c r="AX837" s="13" t="s">
        <v>72</v>
      </c>
      <c r="AY837" s="204" t="s">
        <v>114</v>
      </c>
    </row>
    <row r="838" spans="2:51" s="14" customFormat="1" ht="11.25">
      <c r="B838" s="205"/>
      <c r="C838" s="206"/>
      <c r="D838" s="196" t="s">
        <v>127</v>
      </c>
      <c r="E838" s="207" t="s">
        <v>19</v>
      </c>
      <c r="F838" s="208" t="s">
        <v>693</v>
      </c>
      <c r="G838" s="206"/>
      <c r="H838" s="209">
        <v>6.81</v>
      </c>
      <c r="I838" s="210"/>
      <c r="J838" s="206"/>
      <c r="K838" s="206"/>
      <c r="L838" s="211"/>
      <c r="M838" s="212"/>
      <c r="N838" s="213"/>
      <c r="O838" s="213"/>
      <c r="P838" s="213"/>
      <c r="Q838" s="213"/>
      <c r="R838" s="213"/>
      <c r="S838" s="213"/>
      <c r="T838" s="214"/>
      <c r="AT838" s="215" t="s">
        <v>127</v>
      </c>
      <c r="AU838" s="215" t="s">
        <v>123</v>
      </c>
      <c r="AV838" s="14" t="s">
        <v>123</v>
      </c>
      <c r="AW838" s="14" t="s">
        <v>34</v>
      </c>
      <c r="AX838" s="14" t="s">
        <v>72</v>
      </c>
      <c r="AY838" s="215" t="s">
        <v>114</v>
      </c>
    </row>
    <row r="839" spans="2:51" s="16" customFormat="1" ht="11.25">
      <c r="B839" s="233"/>
      <c r="C839" s="234"/>
      <c r="D839" s="196" t="s">
        <v>127</v>
      </c>
      <c r="E839" s="235" t="s">
        <v>19</v>
      </c>
      <c r="F839" s="236" t="s">
        <v>375</v>
      </c>
      <c r="G839" s="234"/>
      <c r="H839" s="237">
        <v>6.81</v>
      </c>
      <c r="I839" s="238"/>
      <c r="J839" s="234"/>
      <c r="K839" s="234"/>
      <c r="L839" s="239"/>
      <c r="M839" s="240"/>
      <c r="N839" s="241"/>
      <c r="O839" s="241"/>
      <c r="P839" s="241"/>
      <c r="Q839" s="241"/>
      <c r="R839" s="241"/>
      <c r="S839" s="241"/>
      <c r="T839" s="242"/>
      <c r="AT839" s="243" t="s">
        <v>127</v>
      </c>
      <c r="AU839" s="243" t="s">
        <v>123</v>
      </c>
      <c r="AV839" s="16" t="s">
        <v>139</v>
      </c>
      <c r="AW839" s="16" t="s">
        <v>34</v>
      </c>
      <c r="AX839" s="16" t="s">
        <v>72</v>
      </c>
      <c r="AY839" s="243" t="s">
        <v>114</v>
      </c>
    </row>
    <row r="840" spans="2:51" s="13" customFormat="1" ht="11.25">
      <c r="B840" s="194"/>
      <c r="C840" s="195"/>
      <c r="D840" s="196" t="s">
        <v>127</v>
      </c>
      <c r="E840" s="197" t="s">
        <v>19</v>
      </c>
      <c r="F840" s="198" t="s">
        <v>369</v>
      </c>
      <c r="G840" s="195"/>
      <c r="H840" s="197" t="s">
        <v>19</v>
      </c>
      <c r="I840" s="199"/>
      <c r="J840" s="195"/>
      <c r="K840" s="195"/>
      <c r="L840" s="200"/>
      <c r="M840" s="201"/>
      <c r="N840" s="202"/>
      <c r="O840" s="202"/>
      <c r="P840" s="202"/>
      <c r="Q840" s="202"/>
      <c r="R840" s="202"/>
      <c r="S840" s="202"/>
      <c r="T840" s="203"/>
      <c r="AT840" s="204" t="s">
        <v>127</v>
      </c>
      <c r="AU840" s="204" t="s">
        <v>123</v>
      </c>
      <c r="AV840" s="13" t="s">
        <v>80</v>
      </c>
      <c r="AW840" s="13" t="s">
        <v>34</v>
      </c>
      <c r="AX840" s="13" t="s">
        <v>72</v>
      </c>
      <c r="AY840" s="204" t="s">
        <v>114</v>
      </c>
    </row>
    <row r="841" spans="2:51" s="13" customFormat="1" ht="11.25">
      <c r="B841" s="194"/>
      <c r="C841" s="195"/>
      <c r="D841" s="196" t="s">
        <v>127</v>
      </c>
      <c r="E841" s="197" t="s">
        <v>19</v>
      </c>
      <c r="F841" s="198" t="s">
        <v>694</v>
      </c>
      <c r="G841" s="195"/>
      <c r="H841" s="197" t="s">
        <v>19</v>
      </c>
      <c r="I841" s="199"/>
      <c r="J841" s="195"/>
      <c r="K841" s="195"/>
      <c r="L841" s="200"/>
      <c r="M841" s="201"/>
      <c r="N841" s="202"/>
      <c r="O841" s="202"/>
      <c r="P841" s="202"/>
      <c r="Q841" s="202"/>
      <c r="R841" s="202"/>
      <c r="S841" s="202"/>
      <c r="T841" s="203"/>
      <c r="AT841" s="204" t="s">
        <v>127</v>
      </c>
      <c r="AU841" s="204" t="s">
        <v>123</v>
      </c>
      <c r="AV841" s="13" t="s">
        <v>80</v>
      </c>
      <c r="AW841" s="13" t="s">
        <v>34</v>
      </c>
      <c r="AX841" s="13" t="s">
        <v>72</v>
      </c>
      <c r="AY841" s="204" t="s">
        <v>114</v>
      </c>
    </row>
    <row r="842" spans="2:51" s="13" customFormat="1" ht="11.25">
      <c r="B842" s="194"/>
      <c r="C842" s="195"/>
      <c r="D842" s="196" t="s">
        <v>127</v>
      </c>
      <c r="E842" s="197" t="s">
        <v>19</v>
      </c>
      <c r="F842" s="198" t="s">
        <v>370</v>
      </c>
      <c r="G842" s="195"/>
      <c r="H842" s="197" t="s">
        <v>19</v>
      </c>
      <c r="I842" s="199"/>
      <c r="J842" s="195"/>
      <c r="K842" s="195"/>
      <c r="L842" s="200"/>
      <c r="M842" s="201"/>
      <c r="N842" s="202"/>
      <c r="O842" s="202"/>
      <c r="P842" s="202"/>
      <c r="Q842" s="202"/>
      <c r="R842" s="202"/>
      <c r="S842" s="202"/>
      <c r="T842" s="203"/>
      <c r="AT842" s="204" t="s">
        <v>127</v>
      </c>
      <c r="AU842" s="204" t="s">
        <v>123</v>
      </c>
      <c r="AV842" s="13" t="s">
        <v>80</v>
      </c>
      <c r="AW842" s="13" t="s">
        <v>34</v>
      </c>
      <c r="AX842" s="13" t="s">
        <v>72</v>
      </c>
      <c r="AY842" s="204" t="s">
        <v>114</v>
      </c>
    </row>
    <row r="843" spans="2:51" s="14" customFormat="1" ht="11.25">
      <c r="B843" s="205"/>
      <c r="C843" s="206"/>
      <c r="D843" s="196" t="s">
        <v>127</v>
      </c>
      <c r="E843" s="207" t="s">
        <v>19</v>
      </c>
      <c r="F843" s="208" t="s">
        <v>695</v>
      </c>
      <c r="G843" s="206"/>
      <c r="H843" s="209">
        <v>3.3759999999999999</v>
      </c>
      <c r="I843" s="210"/>
      <c r="J843" s="206"/>
      <c r="K843" s="206"/>
      <c r="L843" s="211"/>
      <c r="M843" s="212"/>
      <c r="N843" s="213"/>
      <c r="O843" s="213"/>
      <c r="P843" s="213"/>
      <c r="Q843" s="213"/>
      <c r="R843" s="213"/>
      <c r="S843" s="213"/>
      <c r="T843" s="214"/>
      <c r="AT843" s="215" t="s">
        <v>127</v>
      </c>
      <c r="AU843" s="215" t="s">
        <v>123</v>
      </c>
      <c r="AV843" s="14" t="s">
        <v>123</v>
      </c>
      <c r="AW843" s="14" t="s">
        <v>34</v>
      </c>
      <c r="AX843" s="14" t="s">
        <v>72</v>
      </c>
      <c r="AY843" s="215" t="s">
        <v>114</v>
      </c>
    </row>
    <row r="844" spans="2:51" s="14" customFormat="1" ht="11.25">
      <c r="B844" s="205"/>
      <c r="C844" s="206"/>
      <c r="D844" s="196" t="s">
        <v>127</v>
      </c>
      <c r="E844" s="207" t="s">
        <v>19</v>
      </c>
      <c r="F844" s="208" t="s">
        <v>696</v>
      </c>
      <c r="G844" s="206"/>
      <c r="H844" s="209">
        <v>2.496</v>
      </c>
      <c r="I844" s="210"/>
      <c r="J844" s="206"/>
      <c r="K844" s="206"/>
      <c r="L844" s="211"/>
      <c r="M844" s="212"/>
      <c r="N844" s="213"/>
      <c r="O844" s="213"/>
      <c r="P844" s="213"/>
      <c r="Q844" s="213"/>
      <c r="R844" s="213"/>
      <c r="S844" s="213"/>
      <c r="T844" s="214"/>
      <c r="AT844" s="215" t="s">
        <v>127</v>
      </c>
      <c r="AU844" s="215" t="s">
        <v>123</v>
      </c>
      <c r="AV844" s="14" t="s">
        <v>123</v>
      </c>
      <c r="AW844" s="14" t="s">
        <v>34</v>
      </c>
      <c r="AX844" s="14" t="s">
        <v>72</v>
      </c>
      <c r="AY844" s="215" t="s">
        <v>114</v>
      </c>
    </row>
    <row r="845" spans="2:51" s="13" customFormat="1" ht="11.25">
      <c r="B845" s="194"/>
      <c r="C845" s="195"/>
      <c r="D845" s="196" t="s">
        <v>127</v>
      </c>
      <c r="E845" s="197" t="s">
        <v>19</v>
      </c>
      <c r="F845" s="198" t="s">
        <v>479</v>
      </c>
      <c r="G845" s="195"/>
      <c r="H845" s="197" t="s">
        <v>19</v>
      </c>
      <c r="I845" s="199"/>
      <c r="J845" s="195"/>
      <c r="K845" s="195"/>
      <c r="L845" s="200"/>
      <c r="M845" s="201"/>
      <c r="N845" s="202"/>
      <c r="O845" s="202"/>
      <c r="P845" s="202"/>
      <c r="Q845" s="202"/>
      <c r="R845" s="202"/>
      <c r="S845" s="202"/>
      <c r="T845" s="203"/>
      <c r="AT845" s="204" t="s">
        <v>127</v>
      </c>
      <c r="AU845" s="204" t="s">
        <v>123</v>
      </c>
      <c r="AV845" s="13" t="s">
        <v>80</v>
      </c>
      <c r="AW845" s="13" t="s">
        <v>34</v>
      </c>
      <c r="AX845" s="13" t="s">
        <v>72</v>
      </c>
      <c r="AY845" s="204" t="s">
        <v>114</v>
      </c>
    </row>
    <row r="846" spans="2:51" s="14" customFormat="1" ht="11.25">
      <c r="B846" s="205"/>
      <c r="C846" s="206"/>
      <c r="D846" s="196" t="s">
        <v>127</v>
      </c>
      <c r="E846" s="207" t="s">
        <v>19</v>
      </c>
      <c r="F846" s="208" t="s">
        <v>695</v>
      </c>
      <c r="G846" s="206"/>
      <c r="H846" s="209">
        <v>3.3759999999999999</v>
      </c>
      <c r="I846" s="210"/>
      <c r="J846" s="206"/>
      <c r="K846" s="206"/>
      <c r="L846" s="211"/>
      <c r="M846" s="212"/>
      <c r="N846" s="213"/>
      <c r="O846" s="213"/>
      <c r="P846" s="213"/>
      <c r="Q846" s="213"/>
      <c r="R846" s="213"/>
      <c r="S846" s="213"/>
      <c r="T846" s="214"/>
      <c r="AT846" s="215" t="s">
        <v>127</v>
      </c>
      <c r="AU846" s="215" t="s">
        <v>123</v>
      </c>
      <c r="AV846" s="14" t="s">
        <v>123</v>
      </c>
      <c r="AW846" s="14" t="s">
        <v>34</v>
      </c>
      <c r="AX846" s="14" t="s">
        <v>72</v>
      </c>
      <c r="AY846" s="215" t="s">
        <v>114</v>
      </c>
    </row>
    <row r="847" spans="2:51" s="14" customFormat="1" ht="11.25">
      <c r="B847" s="205"/>
      <c r="C847" s="206"/>
      <c r="D847" s="196" t="s">
        <v>127</v>
      </c>
      <c r="E847" s="207" t="s">
        <v>19</v>
      </c>
      <c r="F847" s="208" t="s">
        <v>696</v>
      </c>
      <c r="G847" s="206"/>
      <c r="H847" s="209">
        <v>2.496</v>
      </c>
      <c r="I847" s="210"/>
      <c r="J847" s="206"/>
      <c r="K847" s="206"/>
      <c r="L847" s="211"/>
      <c r="M847" s="212"/>
      <c r="N847" s="213"/>
      <c r="O847" s="213"/>
      <c r="P847" s="213"/>
      <c r="Q847" s="213"/>
      <c r="R847" s="213"/>
      <c r="S847" s="213"/>
      <c r="T847" s="214"/>
      <c r="AT847" s="215" t="s">
        <v>127</v>
      </c>
      <c r="AU847" s="215" t="s">
        <v>123</v>
      </c>
      <c r="AV847" s="14" t="s">
        <v>123</v>
      </c>
      <c r="AW847" s="14" t="s">
        <v>34</v>
      </c>
      <c r="AX847" s="14" t="s">
        <v>72</v>
      </c>
      <c r="AY847" s="215" t="s">
        <v>114</v>
      </c>
    </row>
    <row r="848" spans="2:51" s="13" customFormat="1" ht="11.25">
      <c r="B848" s="194"/>
      <c r="C848" s="195"/>
      <c r="D848" s="196" t="s">
        <v>127</v>
      </c>
      <c r="E848" s="197" t="s">
        <v>19</v>
      </c>
      <c r="F848" s="198" t="s">
        <v>481</v>
      </c>
      <c r="G848" s="195"/>
      <c r="H848" s="197" t="s">
        <v>19</v>
      </c>
      <c r="I848" s="199"/>
      <c r="J848" s="195"/>
      <c r="K848" s="195"/>
      <c r="L848" s="200"/>
      <c r="M848" s="201"/>
      <c r="N848" s="202"/>
      <c r="O848" s="202"/>
      <c r="P848" s="202"/>
      <c r="Q848" s="202"/>
      <c r="R848" s="202"/>
      <c r="S848" s="202"/>
      <c r="T848" s="203"/>
      <c r="AT848" s="204" t="s">
        <v>127</v>
      </c>
      <c r="AU848" s="204" t="s">
        <v>123</v>
      </c>
      <c r="AV848" s="13" t="s">
        <v>80</v>
      </c>
      <c r="AW848" s="13" t="s">
        <v>34</v>
      </c>
      <c r="AX848" s="13" t="s">
        <v>72</v>
      </c>
      <c r="AY848" s="204" t="s">
        <v>114</v>
      </c>
    </row>
    <row r="849" spans="2:51" s="14" customFormat="1" ht="11.25">
      <c r="B849" s="205"/>
      <c r="C849" s="206"/>
      <c r="D849" s="196" t="s">
        <v>127</v>
      </c>
      <c r="E849" s="207" t="s">
        <v>19</v>
      </c>
      <c r="F849" s="208" t="s">
        <v>695</v>
      </c>
      <c r="G849" s="206"/>
      <c r="H849" s="209">
        <v>3.3759999999999999</v>
      </c>
      <c r="I849" s="210"/>
      <c r="J849" s="206"/>
      <c r="K849" s="206"/>
      <c r="L849" s="211"/>
      <c r="M849" s="212"/>
      <c r="N849" s="213"/>
      <c r="O849" s="213"/>
      <c r="P849" s="213"/>
      <c r="Q849" s="213"/>
      <c r="R849" s="213"/>
      <c r="S849" s="213"/>
      <c r="T849" s="214"/>
      <c r="AT849" s="215" t="s">
        <v>127</v>
      </c>
      <c r="AU849" s="215" t="s">
        <v>123</v>
      </c>
      <c r="AV849" s="14" t="s">
        <v>123</v>
      </c>
      <c r="AW849" s="14" t="s">
        <v>34</v>
      </c>
      <c r="AX849" s="14" t="s">
        <v>72</v>
      </c>
      <c r="AY849" s="215" t="s">
        <v>114</v>
      </c>
    </row>
    <row r="850" spans="2:51" s="14" customFormat="1" ht="11.25">
      <c r="B850" s="205"/>
      <c r="C850" s="206"/>
      <c r="D850" s="196" t="s">
        <v>127</v>
      </c>
      <c r="E850" s="207" t="s">
        <v>19</v>
      </c>
      <c r="F850" s="208" t="s">
        <v>696</v>
      </c>
      <c r="G850" s="206"/>
      <c r="H850" s="209">
        <v>2.496</v>
      </c>
      <c r="I850" s="210"/>
      <c r="J850" s="206"/>
      <c r="K850" s="206"/>
      <c r="L850" s="211"/>
      <c r="M850" s="212"/>
      <c r="N850" s="213"/>
      <c r="O850" s="213"/>
      <c r="P850" s="213"/>
      <c r="Q850" s="213"/>
      <c r="R850" s="213"/>
      <c r="S850" s="213"/>
      <c r="T850" s="214"/>
      <c r="AT850" s="215" t="s">
        <v>127</v>
      </c>
      <c r="AU850" s="215" t="s">
        <v>123</v>
      </c>
      <c r="AV850" s="14" t="s">
        <v>123</v>
      </c>
      <c r="AW850" s="14" t="s">
        <v>34</v>
      </c>
      <c r="AX850" s="14" t="s">
        <v>72</v>
      </c>
      <c r="AY850" s="215" t="s">
        <v>114</v>
      </c>
    </row>
    <row r="851" spans="2:51" s="13" customFormat="1" ht="11.25">
      <c r="B851" s="194"/>
      <c r="C851" s="195"/>
      <c r="D851" s="196" t="s">
        <v>127</v>
      </c>
      <c r="E851" s="197" t="s">
        <v>19</v>
      </c>
      <c r="F851" s="198" t="s">
        <v>482</v>
      </c>
      <c r="G851" s="195"/>
      <c r="H851" s="197" t="s">
        <v>19</v>
      </c>
      <c r="I851" s="199"/>
      <c r="J851" s="195"/>
      <c r="K851" s="195"/>
      <c r="L851" s="200"/>
      <c r="M851" s="201"/>
      <c r="N851" s="202"/>
      <c r="O851" s="202"/>
      <c r="P851" s="202"/>
      <c r="Q851" s="202"/>
      <c r="R851" s="202"/>
      <c r="S851" s="202"/>
      <c r="T851" s="203"/>
      <c r="AT851" s="204" t="s">
        <v>127</v>
      </c>
      <c r="AU851" s="204" t="s">
        <v>123</v>
      </c>
      <c r="AV851" s="13" t="s">
        <v>80</v>
      </c>
      <c r="AW851" s="13" t="s">
        <v>34</v>
      </c>
      <c r="AX851" s="13" t="s">
        <v>72</v>
      </c>
      <c r="AY851" s="204" t="s">
        <v>114</v>
      </c>
    </row>
    <row r="852" spans="2:51" s="14" customFormat="1" ht="11.25">
      <c r="B852" s="205"/>
      <c r="C852" s="206"/>
      <c r="D852" s="196" t="s">
        <v>127</v>
      </c>
      <c r="E852" s="207" t="s">
        <v>19</v>
      </c>
      <c r="F852" s="208" t="s">
        <v>695</v>
      </c>
      <c r="G852" s="206"/>
      <c r="H852" s="209">
        <v>3.3759999999999999</v>
      </c>
      <c r="I852" s="210"/>
      <c r="J852" s="206"/>
      <c r="K852" s="206"/>
      <c r="L852" s="211"/>
      <c r="M852" s="212"/>
      <c r="N852" s="213"/>
      <c r="O852" s="213"/>
      <c r="P852" s="213"/>
      <c r="Q852" s="213"/>
      <c r="R852" s="213"/>
      <c r="S852" s="213"/>
      <c r="T852" s="214"/>
      <c r="AT852" s="215" t="s">
        <v>127</v>
      </c>
      <c r="AU852" s="215" t="s">
        <v>123</v>
      </c>
      <c r="AV852" s="14" t="s">
        <v>123</v>
      </c>
      <c r="AW852" s="14" t="s">
        <v>34</v>
      </c>
      <c r="AX852" s="14" t="s">
        <v>72</v>
      </c>
      <c r="AY852" s="215" t="s">
        <v>114</v>
      </c>
    </row>
    <row r="853" spans="2:51" s="14" customFormat="1" ht="11.25">
      <c r="B853" s="205"/>
      <c r="C853" s="206"/>
      <c r="D853" s="196" t="s">
        <v>127</v>
      </c>
      <c r="E853" s="207" t="s">
        <v>19</v>
      </c>
      <c r="F853" s="208" t="s">
        <v>696</v>
      </c>
      <c r="G853" s="206"/>
      <c r="H853" s="209">
        <v>2.496</v>
      </c>
      <c r="I853" s="210"/>
      <c r="J853" s="206"/>
      <c r="K853" s="206"/>
      <c r="L853" s="211"/>
      <c r="M853" s="212"/>
      <c r="N853" s="213"/>
      <c r="O853" s="213"/>
      <c r="P853" s="213"/>
      <c r="Q853" s="213"/>
      <c r="R853" s="213"/>
      <c r="S853" s="213"/>
      <c r="T853" s="214"/>
      <c r="AT853" s="215" t="s">
        <v>127</v>
      </c>
      <c r="AU853" s="215" t="s">
        <v>123</v>
      </c>
      <c r="AV853" s="14" t="s">
        <v>123</v>
      </c>
      <c r="AW853" s="14" t="s">
        <v>34</v>
      </c>
      <c r="AX853" s="14" t="s">
        <v>72</v>
      </c>
      <c r="AY853" s="215" t="s">
        <v>114</v>
      </c>
    </row>
    <row r="854" spans="2:51" s="13" customFormat="1" ht="11.25">
      <c r="B854" s="194"/>
      <c r="C854" s="195"/>
      <c r="D854" s="196" t="s">
        <v>127</v>
      </c>
      <c r="E854" s="197" t="s">
        <v>19</v>
      </c>
      <c r="F854" s="198" t="s">
        <v>484</v>
      </c>
      <c r="G854" s="195"/>
      <c r="H854" s="197" t="s">
        <v>19</v>
      </c>
      <c r="I854" s="199"/>
      <c r="J854" s="195"/>
      <c r="K854" s="195"/>
      <c r="L854" s="200"/>
      <c r="M854" s="201"/>
      <c r="N854" s="202"/>
      <c r="O854" s="202"/>
      <c r="P854" s="202"/>
      <c r="Q854" s="202"/>
      <c r="R854" s="202"/>
      <c r="S854" s="202"/>
      <c r="T854" s="203"/>
      <c r="AT854" s="204" t="s">
        <v>127</v>
      </c>
      <c r="AU854" s="204" t="s">
        <v>123</v>
      </c>
      <c r="AV854" s="13" t="s">
        <v>80</v>
      </c>
      <c r="AW854" s="13" t="s">
        <v>34</v>
      </c>
      <c r="AX854" s="13" t="s">
        <v>72</v>
      </c>
      <c r="AY854" s="204" t="s">
        <v>114</v>
      </c>
    </row>
    <row r="855" spans="2:51" s="14" customFormat="1" ht="11.25">
      <c r="B855" s="205"/>
      <c r="C855" s="206"/>
      <c r="D855" s="196" t="s">
        <v>127</v>
      </c>
      <c r="E855" s="207" t="s">
        <v>19</v>
      </c>
      <c r="F855" s="208" t="s">
        <v>695</v>
      </c>
      <c r="G855" s="206"/>
      <c r="H855" s="209">
        <v>3.3759999999999999</v>
      </c>
      <c r="I855" s="210"/>
      <c r="J855" s="206"/>
      <c r="K855" s="206"/>
      <c r="L855" s="211"/>
      <c r="M855" s="212"/>
      <c r="N855" s="213"/>
      <c r="O855" s="213"/>
      <c r="P855" s="213"/>
      <c r="Q855" s="213"/>
      <c r="R855" s="213"/>
      <c r="S855" s="213"/>
      <c r="T855" s="214"/>
      <c r="AT855" s="215" t="s">
        <v>127</v>
      </c>
      <c r="AU855" s="215" t="s">
        <v>123</v>
      </c>
      <c r="AV855" s="14" t="s">
        <v>123</v>
      </c>
      <c r="AW855" s="14" t="s">
        <v>34</v>
      </c>
      <c r="AX855" s="14" t="s">
        <v>72</v>
      </c>
      <c r="AY855" s="215" t="s">
        <v>114</v>
      </c>
    </row>
    <row r="856" spans="2:51" s="14" customFormat="1" ht="11.25">
      <c r="B856" s="205"/>
      <c r="C856" s="206"/>
      <c r="D856" s="196" t="s">
        <v>127</v>
      </c>
      <c r="E856" s="207" t="s">
        <v>19</v>
      </c>
      <c r="F856" s="208" t="s">
        <v>696</v>
      </c>
      <c r="G856" s="206"/>
      <c r="H856" s="209">
        <v>2.496</v>
      </c>
      <c r="I856" s="210"/>
      <c r="J856" s="206"/>
      <c r="K856" s="206"/>
      <c r="L856" s="211"/>
      <c r="M856" s="212"/>
      <c r="N856" s="213"/>
      <c r="O856" s="213"/>
      <c r="P856" s="213"/>
      <c r="Q856" s="213"/>
      <c r="R856" s="213"/>
      <c r="S856" s="213"/>
      <c r="T856" s="214"/>
      <c r="AT856" s="215" t="s">
        <v>127</v>
      </c>
      <c r="AU856" s="215" t="s">
        <v>123</v>
      </c>
      <c r="AV856" s="14" t="s">
        <v>123</v>
      </c>
      <c r="AW856" s="14" t="s">
        <v>34</v>
      </c>
      <c r="AX856" s="14" t="s">
        <v>72</v>
      </c>
      <c r="AY856" s="215" t="s">
        <v>114</v>
      </c>
    </row>
    <row r="857" spans="2:51" s="13" customFormat="1" ht="11.25">
      <c r="B857" s="194"/>
      <c r="C857" s="195"/>
      <c r="D857" s="196" t="s">
        <v>127</v>
      </c>
      <c r="E857" s="197" t="s">
        <v>19</v>
      </c>
      <c r="F857" s="198" t="s">
        <v>485</v>
      </c>
      <c r="G857" s="195"/>
      <c r="H857" s="197" t="s">
        <v>19</v>
      </c>
      <c r="I857" s="199"/>
      <c r="J857" s="195"/>
      <c r="K857" s="195"/>
      <c r="L857" s="200"/>
      <c r="M857" s="201"/>
      <c r="N857" s="202"/>
      <c r="O857" s="202"/>
      <c r="P857" s="202"/>
      <c r="Q857" s="202"/>
      <c r="R857" s="202"/>
      <c r="S857" s="202"/>
      <c r="T857" s="203"/>
      <c r="AT857" s="204" t="s">
        <v>127</v>
      </c>
      <c r="AU857" s="204" t="s">
        <v>123</v>
      </c>
      <c r="AV857" s="13" t="s">
        <v>80</v>
      </c>
      <c r="AW857" s="13" t="s">
        <v>34</v>
      </c>
      <c r="AX857" s="13" t="s">
        <v>72</v>
      </c>
      <c r="AY857" s="204" t="s">
        <v>114</v>
      </c>
    </row>
    <row r="858" spans="2:51" s="14" customFormat="1" ht="11.25">
      <c r="B858" s="205"/>
      <c r="C858" s="206"/>
      <c r="D858" s="196" t="s">
        <v>127</v>
      </c>
      <c r="E858" s="207" t="s">
        <v>19</v>
      </c>
      <c r="F858" s="208" t="s">
        <v>697</v>
      </c>
      <c r="G858" s="206"/>
      <c r="H858" s="209">
        <v>5.0640000000000001</v>
      </c>
      <c r="I858" s="210"/>
      <c r="J858" s="206"/>
      <c r="K858" s="206"/>
      <c r="L858" s="211"/>
      <c r="M858" s="212"/>
      <c r="N858" s="213"/>
      <c r="O858" s="213"/>
      <c r="P858" s="213"/>
      <c r="Q858" s="213"/>
      <c r="R858" s="213"/>
      <c r="S858" s="213"/>
      <c r="T858" s="214"/>
      <c r="AT858" s="215" t="s">
        <v>127</v>
      </c>
      <c r="AU858" s="215" t="s">
        <v>123</v>
      </c>
      <c r="AV858" s="14" t="s">
        <v>123</v>
      </c>
      <c r="AW858" s="14" t="s">
        <v>34</v>
      </c>
      <c r="AX858" s="14" t="s">
        <v>72</v>
      </c>
      <c r="AY858" s="215" t="s">
        <v>114</v>
      </c>
    </row>
    <row r="859" spans="2:51" s="14" customFormat="1" ht="11.25">
      <c r="B859" s="205"/>
      <c r="C859" s="206"/>
      <c r="D859" s="196" t="s">
        <v>127</v>
      </c>
      <c r="E859" s="207" t="s">
        <v>19</v>
      </c>
      <c r="F859" s="208" t="s">
        <v>698</v>
      </c>
      <c r="G859" s="206"/>
      <c r="H859" s="209">
        <v>3.7440000000000002</v>
      </c>
      <c r="I859" s="210"/>
      <c r="J859" s="206"/>
      <c r="K859" s="206"/>
      <c r="L859" s="211"/>
      <c r="M859" s="212"/>
      <c r="N859" s="213"/>
      <c r="O859" s="213"/>
      <c r="P859" s="213"/>
      <c r="Q859" s="213"/>
      <c r="R859" s="213"/>
      <c r="S859" s="213"/>
      <c r="T859" s="214"/>
      <c r="AT859" s="215" t="s">
        <v>127</v>
      </c>
      <c r="AU859" s="215" t="s">
        <v>123</v>
      </c>
      <c r="AV859" s="14" t="s">
        <v>123</v>
      </c>
      <c r="AW859" s="14" t="s">
        <v>34</v>
      </c>
      <c r="AX859" s="14" t="s">
        <v>72</v>
      </c>
      <c r="AY859" s="215" t="s">
        <v>114</v>
      </c>
    </row>
    <row r="860" spans="2:51" s="16" customFormat="1" ht="11.25">
      <c r="B860" s="233"/>
      <c r="C860" s="234"/>
      <c r="D860" s="196" t="s">
        <v>127</v>
      </c>
      <c r="E860" s="235" t="s">
        <v>19</v>
      </c>
      <c r="F860" s="236" t="s">
        <v>375</v>
      </c>
      <c r="G860" s="234"/>
      <c r="H860" s="237">
        <v>38.167999999999999</v>
      </c>
      <c r="I860" s="238"/>
      <c r="J860" s="234"/>
      <c r="K860" s="234"/>
      <c r="L860" s="239"/>
      <c r="M860" s="240"/>
      <c r="N860" s="241"/>
      <c r="O860" s="241"/>
      <c r="P860" s="241"/>
      <c r="Q860" s="241"/>
      <c r="R860" s="241"/>
      <c r="S860" s="241"/>
      <c r="T860" s="242"/>
      <c r="AT860" s="243" t="s">
        <v>127</v>
      </c>
      <c r="AU860" s="243" t="s">
        <v>123</v>
      </c>
      <c r="AV860" s="16" t="s">
        <v>139</v>
      </c>
      <c r="AW860" s="16" t="s">
        <v>34</v>
      </c>
      <c r="AX860" s="16" t="s">
        <v>72</v>
      </c>
      <c r="AY860" s="243" t="s">
        <v>114</v>
      </c>
    </row>
    <row r="861" spans="2:51" s="13" customFormat="1" ht="11.25">
      <c r="B861" s="194"/>
      <c r="C861" s="195"/>
      <c r="D861" s="196" t="s">
        <v>127</v>
      </c>
      <c r="E861" s="197" t="s">
        <v>19</v>
      </c>
      <c r="F861" s="198" t="s">
        <v>369</v>
      </c>
      <c r="G861" s="195"/>
      <c r="H861" s="197" t="s">
        <v>19</v>
      </c>
      <c r="I861" s="199"/>
      <c r="J861" s="195"/>
      <c r="K861" s="195"/>
      <c r="L861" s="200"/>
      <c r="M861" s="201"/>
      <c r="N861" s="202"/>
      <c r="O861" s="202"/>
      <c r="P861" s="202"/>
      <c r="Q861" s="202"/>
      <c r="R861" s="202"/>
      <c r="S861" s="202"/>
      <c r="T861" s="203"/>
      <c r="AT861" s="204" t="s">
        <v>127</v>
      </c>
      <c r="AU861" s="204" t="s">
        <v>123</v>
      </c>
      <c r="AV861" s="13" t="s">
        <v>80</v>
      </c>
      <c r="AW861" s="13" t="s">
        <v>34</v>
      </c>
      <c r="AX861" s="13" t="s">
        <v>72</v>
      </c>
      <c r="AY861" s="204" t="s">
        <v>114</v>
      </c>
    </row>
    <row r="862" spans="2:51" s="13" customFormat="1" ht="11.25">
      <c r="B862" s="194"/>
      <c r="C862" s="195"/>
      <c r="D862" s="196" t="s">
        <v>127</v>
      </c>
      <c r="E862" s="197" t="s">
        <v>19</v>
      </c>
      <c r="F862" s="198" t="s">
        <v>699</v>
      </c>
      <c r="G862" s="195"/>
      <c r="H862" s="197" t="s">
        <v>19</v>
      </c>
      <c r="I862" s="199"/>
      <c r="J862" s="195"/>
      <c r="K862" s="195"/>
      <c r="L862" s="200"/>
      <c r="M862" s="201"/>
      <c r="N862" s="202"/>
      <c r="O862" s="202"/>
      <c r="P862" s="202"/>
      <c r="Q862" s="202"/>
      <c r="R862" s="202"/>
      <c r="S862" s="202"/>
      <c r="T862" s="203"/>
      <c r="AT862" s="204" t="s">
        <v>127</v>
      </c>
      <c r="AU862" s="204" t="s">
        <v>123</v>
      </c>
      <c r="AV862" s="13" t="s">
        <v>80</v>
      </c>
      <c r="AW862" s="13" t="s">
        <v>34</v>
      </c>
      <c r="AX862" s="13" t="s">
        <v>72</v>
      </c>
      <c r="AY862" s="204" t="s">
        <v>114</v>
      </c>
    </row>
    <row r="863" spans="2:51" s="13" customFormat="1" ht="11.25">
      <c r="B863" s="194"/>
      <c r="C863" s="195"/>
      <c r="D863" s="196" t="s">
        <v>127</v>
      </c>
      <c r="E863" s="197" t="s">
        <v>19</v>
      </c>
      <c r="F863" s="198" t="s">
        <v>370</v>
      </c>
      <c r="G863" s="195"/>
      <c r="H863" s="197" t="s">
        <v>19</v>
      </c>
      <c r="I863" s="199"/>
      <c r="J863" s="195"/>
      <c r="K863" s="195"/>
      <c r="L863" s="200"/>
      <c r="M863" s="201"/>
      <c r="N863" s="202"/>
      <c r="O863" s="202"/>
      <c r="P863" s="202"/>
      <c r="Q863" s="202"/>
      <c r="R863" s="202"/>
      <c r="S863" s="202"/>
      <c r="T863" s="203"/>
      <c r="AT863" s="204" t="s">
        <v>127</v>
      </c>
      <c r="AU863" s="204" t="s">
        <v>123</v>
      </c>
      <c r="AV863" s="13" t="s">
        <v>80</v>
      </c>
      <c r="AW863" s="13" t="s">
        <v>34</v>
      </c>
      <c r="AX863" s="13" t="s">
        <v>72</v>
      </c>
      <c r="AY863" s="204" t="s">
        <v>114</v>
      </c>
    </row>
    <row r="864" spans="2:51" s="14" customFormat="1" ht="11.25">
      <c r="B864" s="205"/>
      <c r="C864" s="206"/>
      <c r="D864" s="196" t="s">
        <v>127</v>
      </c>
      <c r="E864" s="207" t="s">
        <v>19</v>
      </c>
      <c r="F864" s="208" t="s">
        <v>700</v>
      </c>
      <c r="G864" s="206"/>
      <c r="H864" s="209">
        <v>13.48</v>
      </c>
      <c r="I864" s="210"/>
      <c r="J864" s="206"/>
      <c r="K864" s="206"/>
      <c r="L864" s="211"/>
      <c r="M864" s="212"/>
      <c r="N864" s="213"/>
      <c r="O864" s="213"/>
      <c r="P864" s="213"/>
      <c r="Q864" s="213"/>
      <c r="R864" s="213"/>
      <c r="S864" s="213"/>
      <c r="T864" s="214"/>
      <c r="AT864" s="215" t="s">
        <v>127</v>
      </c>
      <c r="AU864" s="215" t="s">
        <v>123</v>
      </c>
      <c r="AV864" s="14" t="s">
        <v>123</v>
      </c>
      <c r="AW864" s="14" t="s">
        <v>34</v>
      </c>
      <c r="AX864" s="14" t="s">
        <v>72</v>
      </c>
      <c r="AY864" s="215" t="s">
        <v>114</v>
      </c>
    </row>
    <row r="865" spans="1:65" s="13" customFormat="1" ht="11.25">
      <c r="B865" s="194"/>
      <c r="C865" s="195"/>
      <c r="D865" s="196" t="s">
        <v>127</v>
      </c>
      <c r="E865" s="197" t="s">
        <v>19</v>
      </c>
      <c r="F865" s="198" t="s">
        <v>479</v>
      </c>
      <c r="G865" s="195"/>
      <c r="H865" s="197" t="s">
        <v>19</v>
      </c>
      <c r="I865" s="199"/>
      <c r="J865" s="195"/>
      <c r="K865" s="195"/>
      <c r="L865" s="200"/>
      <c r="M865" s="201"/>
      <c r="N865" s="202"/>
      <c r="O865" s="202"/>
      <c r="P865" s="202"/>
      <c r="Q865" s="202"/>
      <c r="R865" s="202"/>
      <c r="S865" s="202"/>
      <c r="T865" s="203"/>
      <c r="AT865" s="204" t="s">
        <v>127</v>
      </c>
      <c r="AU865" s="204" t="s">
        <v>123</v>
      </c>
      <c r="AV865" s="13" t="s">
        <v>80</v>
      </c>
      <c r="AW865" s="13" t="s">
        <v>34</v>
      </c>
      <c r="AX865" s="13" t="s">
        <v>72</v>
      </c>
      <c r="AY865" s="204" t="s">
        <v>114</v>
      </c>
    </row>
    <row r="866" spans="1:65" s="14" customFormat="1" ht="11.25">
      <c r="B866" s="205"/>
      <c r="C866" s="206"/>
      <c r="D866" s="196" t="s">
        <v>127</v>
      </c>
      <c r="E866" s="207" t="s">
        <v>19</v>
      </c>
      <c r="F866" s="208" t="s">
        <v>701</v>
      </c>
      <c r="G866" s="206"/>
      <c r="H866" s="209">
        <v>13.84</v>
      </c>
      <c r="I866" s="210"/>
      <c r="J866" s="206"/>
      <c r="K866" s="206"/>
      <c r="L866" s="211"/>
      <c r="M866" s="212"/>
      <c r="N866" s="213"/>
      <c r="O866" s="213"/>
      <c r="P866" s="213"/>
      <c r="Q866" s="213"/>
      <c r="R866" s="213"/>
      <c r="S866" s="213"/>
      <c r="T866" s="214"/>
      <c r="AT866" s="215" t="s">
        <v>127</v>
      </c>
      <c r="AU866" s="215" t="s">
        <v>123</v>
      </c>
      <c r="AV866" s="14" t="s">
        <v>123</v>
      </c>
      <c r="AW866" s="14" t="s">
        <v>34</v>
      </c>
      <c r="AX866" s="14" t="s">
        <v>72</v>
      </c>
      <c r="AY866" s="215" t="s">
        <v>114</v>
      </c>
    </row>
    <row r="867" spans="1:65" s="13" customFormat="1" ht="11.25">
      <c r="B867" s="194"/>
      <c r="C867" s="195"/>
      <c r="D867" s="196" t="s">
        <v>127</v>
      </c>
      <c r="E867" s="197" t="s">
        <v>19</v>
      </c>
      <c r="F867" s="198" t="s">
        <v>481</v>
      </c>
      <c r="G867" s="195"/>
      <c r="H867" s="197" t="s">
        <v>19</v>
      </c>
      <c r="I867" s="199"/>
      <c r="J867" s="195"/>
      <c r="K867" s="195"/>
      <c r="L867" s="200"/>
      <c r="M867" s="201"/>
      <c r="N867" s="202"/>
      <c r="O867" s="202"/>
      <c r="P867" s="202"/>
      <c r="Q867" s="202"/>
      <c r="R867" s="202"/>
      <c r="S867" s="202"/>
      <c r="T867" s="203"/>
      <c r="AT867" s="204" t="s">
        <v>127</v>
      </c>
      <c r="AU867" s="204" t="s">
        <v>123</v>
      </c>
      <c r="AV867" s="13" t="s">
        <v>80</v>
      </c>
      <c r="AW867" s="13" t="s">
        <v>34</v>
      </c>
      <c r="AX867" s="13" t="s">
        <v>72</v>
      </c>
      <c r="AY867" s="204" t="s">
        <v>114</v>
      </c>
    </row>
    <row r="868" spans="1:65" s="14" customFormat="1" ht="11.25">
      <c r="B868" s="205"/>
      <c r="C868" s="206"/>
      <c r="D868" s="196" t="s">
        <v>127</v>
      </c>
      <c r="E868" s="207" t="s">
        <v>19</v>
      </c>
      <c r="F868" s="208" t="s">
        <v>702</v>
      </c>
      <c r="G868" s="206"/>
      <c r="H868" s="209">
        <v>13.64</v>
      </c>
      <c r="I868" s="210"/>
      <c r="J868" s="206"/>
      <c r="K868" s="206"/>
      <c r="L868" s="211"/>
      <c r="M868" s="212"/>
      <c r="N868" s="213"/>
      <c r="O868" s="213"/>
      <c r="P868" s="213"/>
      <c r="Q868" s="213"/>
      <c r="R868" s="213"/>
      <c r="S868" s="213"/>
      <c r="T868" s="214"/>
      <c r="AT868" s="215" t="s">
        <v>127</v>
      </c>
      <c r="AU868" s="215" t="s">
        <v>123</v>
      </c>
      <c r="AV868" s="14" t="s">
        <v>123</v>
      </c>
      <c r="AW868" s="14" t="s">
        <v>34</v>
      </c>
      <c r="AX868" s="14" t="s">
        <v>72</v>
      </c>
      <c r="AY868" s="215" t="s">
        <v>114</v>
      </c>
    </row>
    <row r="869" spans="1:65" s="13" customFormat="1" ht="11.25">
      <c r="B869" s="194"/>
      <c r="C869" s="195"/>
      <c r="D869" s="196" t="s">
        <v>127</v>
      </c>
      <c r="E869" s="197" t="s">
        <v>19</v>
      </c>
      <c r="F869" s="198" t="s">
        <v>482</v>
      </c>
      <c r="G869" s="195"/>
      <c r="H869" s="197" t="s">
        <v>19</v>
      </c>
      <c r="I869" s="199"/>
      <c r="J869" s="195"/>
      <c r="K869" s="195"/>
      <c r="L869" s="200"/>
      <c r="M869" s="201"/>
      <c r="N869" s="202"/>
      <c r="O869" s="202"/>
      <c r="P869" s="202"/>
      <c r="Q869" s="202"/>
      <c r="R869" s="202"/>
      <c r="S869" s="202"/>
      <c r="T869" s="203"/>
      <c r="AT869" s="204" t="s">
        <v>127</v>
      </c>
      <c r="AU869" s="204" t="s">
        <v>123</v>
      </c>
      <c r="AV869" s="13" t="s">
        <v>80</v>
      </c>
      <c r="AW869" s="13" t="s">
        <v>34</v>
      </c>
      <c r="AX869" s="13" t="s">
        <v>72</v>
      </c>
      <c r="AY869" s="204" t="s">
        <v>114</v>
      </c>
    </row>
    <row r="870" spans="1:65" s="14" customFormat="1" ht="11.25">
      <c r="B870" s="205"/>
      <c r="C870" s="206"/>
      <c r="D870" s="196" t="s">
        <v>127</v>
      </c>
      <c r="E870" s="207" t="s">
        <v>19</v>
      </c>
      <c r="F870" s="208" t="s">
        <v>703</v>
      </c>
      <c r="G870" s="206"/>
      <c r="H870" s="209">
        <v>13.9</v>
      </c>
      <c r="I870" s="210"/>
      <c r="J870" s="206"/>
      <c r="K870" s="206"/>
      <c r="L870" s="211"/>
      <c r="M870" s="212"/>
      <c r="N870" s="213"/>
      <c r="O870" s="213"/>
      <c r="P870" s="213"/>
      <c r="Q870" s="213"/>
      <c r="R870" s="213"/>
      <c r="S870" s="213"/>
      <c r="T870" s="214"/>
      <c r="AT870" s="215" t="s">
        <v>127</v>
      </c>
      <c r="AU870" s="215" t="s">
        <v>123</v>
      </c>
      <c r="AV870" s="14" t="s">
        <v>123</v>
      </c>
      <c r="AW870" s="14" t="s">
        <v>34</v>
      </c>
      <c r="AX870" s="14" t="s">
        <v>72</v>
      </c>
      <c r="AY870" s="215" t="s">
        <v>114</v>
      </c>
    </row>
    <row r="871" spans="1:65" s="13" customFormat="1" ht="11.25">
      <c r="B871" s="194"/>
      <c r="C871" s="195"/>
      <c r="D871" s="196" t="s">
        <v>127</v>
      </c>
      <c r="E871" s="197" t="s">
        <v>19</v>
      </c>
      <c r="F871" s="198" t="s">
        <v>484</v>
      </c>
      <c r="G871" s="195"/>
      <c r="H871" s="197" t="s">
        <v>19</v>
      </c>
      <c r="I871" s="199"/>
      <c r="J871" s="195"/>
      <c r="K871" s="195"/>
      <c r="L871" s="200"/>
      <c r="M871" s="201"/>
      <c r="N871" s="202"/>
      <c r="O871" s="202"/>
      <c r="P871" s="202"/>
      <c r="Q871" s="202"/>
      <c r="R871" s="202"/>
      <c r="S871" s="202"/>
      <c r="T871" s="203"/>
      <c r="AT871" s="204" t="s">
        <v>127</v>
      </c>
      <c r="AU871" s="204" t="s">
        <v>123</v>
      </c>
      <c r="AV871" s="13" t="s">
        <v>80</v>
      </c>
      <c r="AW871" s="13" t="s">
        <v>34</v>
      </c>
      <c r="AX871" s="13" t="s">
        <v>72</v>
      </c>
      <c r="AY871" s="204" t="s">
        <v>114</v>
      </c>
    </row>
    <row r="872" spans="1:65" s="14" customFormat="1" ht="11.25">
      <c r="B872" s="205"/>
      <c r="C872" s="206"/>
      <c r="D872" s="196" t="s">
        <v>127</v>
      </c>
      <c r="E872" s="207" t="s">
        <v>19</v>
      </c>
      <c r="F872" s="208" t="s">
        <v>703</v>
      </c>
      <c r="G872" s="206"/>
      <c r="H872" s="209">
        <v>13.9</v>
      </c>
      <c r="I872" s="210"/>
      <c r="J872" s="206"/>
      <c r="K872" s="206"/>
      <c r="L872" s="211"/>
      <c r="M872" s="212"/>
      <c r="N872" s="213"/>
      <c r="O872" s="213"/>
      <c r="P872" s="213"/>
      <c r="Q872" s="213"/>
      <c r="R872" s="213"/>
      <c r="S872" s="213"/>
      <c r="T872" s="214"/>
      <c r="AT872" s="215" t="s">
        <v>127</v>
      </c>
      <c r="AU872" s="215" t="s">
        <v>123</v>
      </c>
      <c r="AV872" s="14" t="s">
        <v>123</v>
      </c>
      <c r="AW872" s="14" t="s">
        <v>34</v>
      </c>
      <c r="AX872" s="14" t="s">
        <v>72</v>
      </c>
      <c r="AY872" s="215" t="s">
        <v>114</v>
      </c>
    </row>
    <row r="873" spans="1:65" s="13" customFormat="1" ht="11.25">
      <c r="B873" s="194"/>
      <c r="C873" s="195"/>
      <c r="D873" s="196" t="s">
        <v>127</v>
      </c>
      <c r="E873" s="197" t="s">
        <v>19</v>
      </c>
      <c r="F873" s="198" t="s">
        <v>485</v>
      </c>
      <c r="G873" s="195"/>
      <c r="H873" s="197" t="s">
        <v>19</v>
      </c>
      <c r="I873" s="199"/>
      <c r="J873" s="195"/>
      <c r="K873" s="195"/>
      <c r="L873" s="200"/>
      <c r="M873" s="201"/>
      <c r="N873" s="202"/>
      <c r="O873" s="202"/>
      <c r="P873" s="202"/>
      <c r="Q873" s="202"/>
      <c r="R873" s="202"/>
      <c r="S873" s="202"/>
      <c r="T873" s="203"/>
      <c r="AT873" s="204" t="s">
        <v>127</v>
      </c>
      <c r="AU873" s="204" t="s">
        <v>123</v>
      </c>
      <c r="AV873" s="13" t="s">
        <v>80</v>
      </c>
      <c r="AW873" s="13" t="s">
        <v>34</v>
      </c>
      <c r="AX873" s="13" t="s">
        <v>72</v>
      </c>
      <c r="AY873" s="204" t="s">
        <v>114</v>
      </c>
    </row>
    <row r="874" spans="1:65" s="14" customFormat="1" ht="11.25">
      <c r="B874" s="205"/>
      <c r="C874" s="206"/>
      <c r="D874" s="196" t="s">
        <v>127</v>
      </c>
      <c r="E874" s="207" t="s">
        <v>19</v>
      </c>
      <c r="F874" s="208" t="s">
        <v>704</v>
      </c>
      <c r="G874" s="206"/>
      <c r="H874" s="209">
        <v>42.72</v>
      </c>
      <c r="I874" s="210"/>
      <c r="J874" s="206"/>
      <c r="K874" s="206"/>
      <c r="L874" s="211"/>
      <c r="M874" s="212"/>
      <c r="N874" s="213"/>
      <c r="O874" s="213"/>
      <c r="P874" s="213"/>
      <c r="Q874" s="213"/>
      <c r="R874" s="213"/>
      <c r="S874" s="213"/>
      <c r="T874" s="214"/>
      <c r="AT874" s="215" t="s">
        <v>127</v>
      </c>
      <c r="AU874" s="215" t="s">
        <v>123</v>
      </c>
      <c r="AV874" s="14" t="s">
        <v>123</v>
      </c>
      <c r="AW874" s="14" t="s">
        <v>34</v>
      </c>
      <c r="AX874" s="14" t="s">
        <v>72</v>
      </c>
      <c r="AY874" s="215" t="s">
        <v>114</v>
      </c>
    </row>
    <row r="875" spans="1:65" s="16" customFormat="1" ht="11.25">
      <c r="B875" s="233"/>
      <c r="C875" s="234"/>
      <c r="D875" s="196" t="s">
        <v>127</v>
      </c>
      <c r="E875" s="235" t="s">
        <v>19</v>
      </c>
      <c r="F875" s="236" t="s">
        <v>375</v>
      </c>
      <c r="G875" s="234"/>
      <c r="H875" s="237">
        <v>111.48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AT875" s="243" t="s">
        <v>127</v>
      </c>
      <c r="AU875" s="243" t="s">
        <v>123</v>
      </c>
      <c r="AV875" s="16" t="s">
        <v>139</v>
      </c>
      <c r="AW875" s="16" t="s">
        <v>34</v>
      </c>
      <c r="AX875" s="16" t="s">
        <v>72</v>
      </c>
      <c r="AY875" s="243" t="s">
        <v>114</v>
      </c>
    </row>
    <row r="876" spans="1:65" s="15" customFormat="1" ht="11.25">
      <c r="B876" s="216"/>
      <c r="C876" s="217"/>
      <c r="D876" s="196" t="s">
        <v>127</v>
      </c>
      <c r="E876" s="218" t="s">
        <v>19</v>
      </c>
      <c r="F876" s="219" t="s">
        <v>133</v>
      </c>
      <c r="G876" s="217"/>
      <c r="H876" s="220">
        <v>2509.52</v>
      </c>
      <c r="I876" s="221"/>
      <c r="J876" s="217"/>
      <c r="K876" s="217"/>
      <c r="L876" s="222"/>
      <c r="M876" s="223"/>
      <c r="N876" s="224"/>
      <c r="O876" s="224"/>
      <c r="P876" s="224"/>
      <c r="Q876" s="224"/>
      <c r="R876" s="224"/>
      <c r="S876" s="224"/>
      <c r="T876" s="225"/>
      <c r="AT876" s="226" t="s">
        <v>127</v>
      </c>
      <c r="AU876" s="226" t="s">
        <v>123</v>
      </c>
      <c r="AV876" s="15" t="s">
        <v>122</v>
      </c>
      <c r="AW876" s="15" t="s">
        <v>34</v>
      </c>
      <c r="AX876" s="15" t="s">
        <v>80</v>
      </c>
      <c r="AY876" s="226" t="s">
        <v>114</v>
      </c>
    </row>
    <row r="877" spans="1:65" s="12" customFormat="1" ht="22.9" customHeight="1">
      <c r="B877" s="160"/>
      <c r="C877" s="161"/>
      <c r="D877" s="162" t="s">
        <v>71</v>
      </c>
      <c r="E877" s="174" t="s">
        <v>705</v>
      </c>
      <c r="F877" s="174" t="s">
        <v>706</v>
      </c>
      <c r="G877" s="161"/>
      <c r="H877" s="161"/>
      <c r="I877" s="164"/>
      <c r="J877" s="175">
        <f>BK877</f>
        <v>0</v>
      </c>
      <c r="K877" s="161"/>
      <c r="L877" s="166"/>
      <c r="M877" s="167"/>
      <c r="N877" s="168"/>
      <c r="O877" s="168"/>
      <c r="P877" s="169">
        <f>SUM(P878:P1179)</f>
        <v>0</v>
      </c>
      <c r="Q877" s="168"/>
      <c r="R877" s="169">
        <f>SUM(R878:R1179)</f>
        <v>31.2686192</v>
      </c>
      <c r="S877" s="168"/>
      <c r="T877" s="170">
        <f>SUM(T878:T1179)</f>
        <v>30.114239999999999</v>
      </c>
      <c r="AR877" s="171" t="s">
        <v>123</v>
      </c>
      <c r="AT877" s="172" t="s">
        <v>71</v>
      </c>
      <c r="AU877" s="172" t="s">
        <v>80</v>
      </c>
      <c r="AY877" s="171" t="s">
        <v>114</v>
      </c>
      <c r="BK877" s="173">
        <f>SUM(BK878:BK1179)</f>
        <v>0</v>
      </c>
    </row>
    <row r="878" spans="1:65" s="2" customFormat="1" ht="16.5" customHeight="1">
      <c r="A878" s="37"/>
      <c r="B878" s="38"/>
      <c r="C878" s="176" t="s">
        <v>707</v>
      </c>
      <c r="D878" s="176" t="s">
        <v>117</v>
      </c>
      <c r="E878" s="177" t="s">
        <v>708</v>
      </c>
      <c r="F878" s="178" t="s">
        <v>709</v>
      </c>
      <c r="G878" s="179" t="s">
        <v>120</v>
      </c>
      <c r="H878" s="180">
        <v>2509.52</v>
      </c>
      <c r="I878" s="181"/>
      <c r="J878" s="182">
        <f>ROUND(I878*H878,2)</f>
        <v>0</v>
      </c>
      <c r="K878" s="178" t="s">
        <v>240</v>
      </c>
      <c r="L878" s="42"/>
      <c r="M878" s="183" t="s">
        <v>19</v>
      </c>
      <c r="N878" s="184" t="s">
        <v>44</v>
      </c>
      <c r="O878" s="67"/>
      <c r="P878" s="185">
        <f>O878*H878</f>
        <v>0</v>
      </c>
      <c r="Q878" s="185">
        <v>1.2E-2</v>
      </c>
      <c r="R878" s="185">
        <f>Q878*H878</f>
        <v>30.114239999999999</v>
      </c>
      <c r="S878" s="185">
        <v>1.2E-2</v>
      </c>
      <c r="T878" s="186">
        <f>S878*H878</f>
        <v>30.114239999999999</v>
      </c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R878" s="187" t="s">
        <v>236</v>
      </c>
      <c r="AT878" s="187" t="s">
        <v>117</v>
      </c>
      <c r="AU878" s="187" t="s">
        <v>123</v>
      </c>
      <c r="AY878" s="20" t="s">
        <v>114</v>
      </c>
      <c r="BE878" s="188">
        <f>IF(N878="základní",J878,0)</f>
        <v>0</v>
      </c>
      <c r="BF878" s="188">
        <f>IF(N878="snížená",J878,0)</f>
        <v>0</v>
      </c>
      <c r="BG878" s="188">
        <f>IF(N878="zákl. přenesená",J878,0)</f>
        <v>0</v>
      </c>
      <c r="BH878" s="188">
        <f>IF(N878="sníž. přenesená",J878,0)</f>
        <v>0</v>
      </c>
      <c r="BI878" s="188">
        <f>IF(N878="nulová",J878,0)</f>
        <v>0</v>
      </c>
      <c r="BJ878" s="20" t="s">
        <v>123</v>
      </c>
      <c r="BK878" s="188">
        <f>ROUND(I878*H878,2)</f>
        <v>0</v>
      </c>
      <c r="BL878" s="20" t="s">
        <v>236</v>
      </c>
      <c r="BM878" s="187" t="s">
        <v>710</v>
      </c>
    </row>
    <row r="879" spans="1:65" s="13" customFormat="1" ht="11.25">
      <c r="B879" s="194"/>
      <c r="C879" s="195"/>
      <c r="D879" s="196" t="s">
        <v>127</v>
      </c>
      <c r="E879" s="197" t="s">
        <v>19</v>
      </c>
      <c r="F879" s="198" t="s">
        <v>369</v>
      </c>
      <c r="G879" s="195"/>
      <c r="H879" s="197" t="s">
        <v>19</v>
      </c>
      <c r="I879" s="199"/>
      <c r="J879" s="195"/>
      <c r="K879" s="195"/>
      <c r="L879" s="200"/>
      <c r="M879" s="201"/>
      <c r="N879" s="202"/>
      <c r="O879" s="202"/>
      <c r="P879" s="202"/>
      <c r="Q879" s="202"/>
      <c r="R879" s="202"/>
      <c r="S879" s="202"/>
      <c r="T879" s="203"/>
      <c r="AT879" s="204" t="s">
        <v>127</v>
      </c>
      <c r="AU879" s="204" t="s">
        <v>123</v>
      </c>
      <c r="AV879" s="13" t="s">
        <v>80</v>
      </c>
      <c r="AW879" s="13" t="s">
        <v>34</v>
      </c>
      <c r="AX879" s="13" t="s">
        <v>72</v>
      </c>
      <c r="AY879" s="204" t="s">
        <v>114</v>
      </c>
    </row>
    <row r="880" spans="1:65" s="13" customFormat="1" ht="11.25">
      <c r="B880" s="194"/>
      <c r="C880" s="195"/>
      <c r="D880" s="196" t="s">
        <v>127</v>
      </c>
      <c r="E880" s="197" t="s">
        <v>19</v>
      </c>
      <c r="F880" s="198" t="s">
        <v>671</v>
      </c>
      <c r="G880" s="195"/>
      <c r="H880" s="197" t="s">
        <v>19</v>
      </c>
      <c r="I880" s="199"/>
      <c r="J880" s="195"/>
      <c r="K880" s="195"/>
      <c r="L880" s="200"/>
      <c r="M880" s="201"/>
      <c r="N880" s="202"/>
      <c r="O880" s="202"/>
      <c r="P880" s="202"/>
      <c r="Q880" s="202"/>
      <c r="R880" s="202"/>
      <c r="S880" s="202"/>
      <c r="T880" s="203"/>
      <c r="AT880" s="204" t="s">
        <v>127</v>
      </c>
      <c r="AU880" s="204" t="s">
        <v>123</v>
      </c>
      <c r="AV880" s="13" t="s">
        <v>80</v>
      </c>
      <c r="AW880" s="13" t="s">
        <v>34</v>
      </c>
      <c r="AX880" s="13" t="s">
        <v>72</v>
      </c>
      <c r="AY880" s="204" t="s">
        <v>114</v>
      </c>
    </row>
    <row r="881" spans="2:51" s="13" customFormat="1" ht="11.25">
      <c r="B881" s="194"/>
      <c r="C881" s="195"/>
      <c r="D881" s="196" t="s">
        <v>127</v>
      </c>
      <c r="E881" s="197" t="s">
        <v>19</v>
      </c>
      <c r="F881" s="198" t="s">
        <v>370</v>
      </c>
      <c r="G881" s="195"/>
      <c r="H881" s="197" t="s">
        <v>19</v>
      </c>
      <c r="I881" s="199"/>
      <c r="J881" s="195"/>
      <c r="K881" s="195"/>
      <c r="L881" s="200"/>
      <c r="M881" s="201"/>
      <c r="N881" s="202"/>
      <c r="O881" s="202"/>
      <c r="P881" s="202"/>
      <c r="Q881" s="202"/>
      <c r="R881" s="202"/>
      <c r="S881" s="202"/>
      <c r="T881" s="203"/>
      <c r="AT881" s="204" t="s">
        <v>127</v>
      </c>
      <c r="AU881" s="204" t="s">
        <v>123</v>
      </c>
      <c r="AV881" s="13" t="s">
        <v>80</v>
      </c>
      <c r="AW881" s="13" t="s">
        <v>34</v>
      </c>
      <c r="AX881" s="13" t="s">
        <v>72</v>
      </c>
      <c r="AY881" s="204" t="s">
        <v>114</v>
      </c>
    </row>
    <row r="882" spans="2:51" s="14" customFormat="1" ht="11.25">
      <c r="B882" s="205"/>
      <c r="C882" s="206"/>
      <c r="D882" s="196" t="s">
        <v>127</v>
      </c>
      <c r="E882" s="207" t="s">
        <v>19</v>
      </c>
      <c r="F882" s="208" t="s">
        <v>672</v>
      </c>
      <c r="G882" s="206"/>
      <c r="H882" s="209">
        <v>8.7490000000000006</v>
      </c>
      <c r="I882" s="210"/>
      <c r="J882" s="206"/>
      <c r="K882" s="206"/>
      <c r="L882" s="211"/>
      <c r="M882" s="212"/>
      <c r="N882" s="213"/>
      <c r="O882" s="213"/>
      <c r="P882" s="213"/>
      <c r="Q882" s="213"/>
      <c r="R882" s="213"/>
      <c r="S882" s="213"/>
      <c r="T882" s="214"/>
      <c r="AT882" s="215" t="s">
        <v>127</v>
      </c>
      <c r="AU882" s="215" t="s">
        <v>123</v>
      </c>
      <c r="AV882" s="14" t="s">
        <v>123</v>
      </c>
      <c r="AW882" s="14" t="s">
        <v>34</v>
      </c>
      <c r="AX882" s="14" t="s">
        <v>72</v>
      </c>
      <c r="AY882" s="215" t="s">
        <v>114</v>
      </c>
    </row>
    <row r="883" spans="2:51" s="14" customFormat="1" ht="11.25">
      <c r="B883" s="205"/>
      <c r="C883" s="206"/>
      <c r="D883" s="196" t="s">
        <v>127</v>
      </c>
      <c r="E883" s="207" t="s">
        <v>19</v>
      </c>
      <c r="F883" s="208" t="s">
        <v>673</v>
      </c>
      <c r="G883" s="206"/>
      <c r="H883" s="209">
        <v>5.4720000000000004</v>
      </c>
      <c r="I883" s="210"/>
      <c r="J883" s="206"/>
      <c r="K883" s="206"/>
      <c r="L883" s="211"/>
      <c r="M883" s="212"/>
      <c r="N883" s="213"/>
      <c r="O883" s="213"/>
      <c r="P883" s="213"/>
      <c r="Q883" s="213"/>
      <c r="R883" s="213"/>
      <c r="S883" s="213"/>
      <c r="T883" s="214"/>
      <c r="AT883" s="215" t="s">
        <v>127</v>
      </c>
      <c r="AU883" s="215" t="s">
        <v>123</v>
      </c>
      <c r="AV883" s="14" t="s">
        <v>123</v>
      </c>
      <c r="AW883" s="14" t="s">
        <v>34</v>
      </c>
      <c r="AX883" s="14" t="s">
        <v>72</v>
      </c>
      <c r="AY883" s="215" t="s">
        <v>114</v>
      </c>
    </row>
    <row r="884" spans="2:51" s="13" customFormat="1" ht="11.25">
      <c r="B884" s="194"/>
      <c r="C884" s="195"/>
      <c r="D884" s="196" t="s">
        <v>127</v>
      </c>
      <c r="E884" s="197" t="s">
        <v>19</v>
      </c>
      <c r="F884" s="198" t="s">
        <v>479</v>
      </c>
      <c r="G884" s="195"/>
      <c r="H884" s="197" t="s">
        <v>19</v>
      </c>
      <c r="I884" s="199"/>
      <c r="J884" s="195"/>
      <c r="K884" s="195"/>
      <c r="L884" s="200"/>
      <c r="M884" s="201"/>
      <c r="N884" s="202"/>
      <c r="O884" s="202"/>
      <c r="P884" s="202"/>
      <c r="Q884" s="202"/>
      <c r="R884" s="202"/>
      <c r="S884" s="202"/>
      <c r="T884" s="203"/>
      <c r="AT884" s="204" t="s">
        <v>127</v>
      </c>
      <c r="AU884" s="204" t="s">
        <v>123</v>
      </c>
      <c r="AV884" s="13" t="s">
        <v>80</v>
      </c>
      <c r="AW884" s="13" t="s">
        <v>34</v>
      </c>
      <c r="AX884" s="13" t="s">
        <v>72</v>
      </c>
      <c r="AY884" s="204" t="s">
        <v>114</v>
      </c>
    </row>
    <row r="885" spans="2:51" s="14" customFormat="1" ht="11.25">
      <c r="B885" s="205"/>
      <c r="C885" s="206"/>
      <c r="D885" s="196" t="s">
        <v>127</v>
      </c>
      <c r="E885" s="207" t="s">
        <v>19</v>
      </c>
      <c r="F885" s="208" t="s">
        <v>672</v>
      </c>
      <c r="G885" s="206"/>
      <c r="H885" s="209">
        <v>8.7490000000000006</v>
      </c>
      <c r="I885" s="210"/>
      <c r="J885" s="206"/>
      <c r="K885" s="206"/>
      <c r="L885" s="211"/>
      <c r="M885" s="212"/>
      <c r="N885" s="213"/>
      <c r="O885" s="213"/>
      <c r="P885" s="213"/>
      <c r="Q885" s="213"/>
      <c r="R885" s="213"/>
      <c r="S885" s="213"/>
      <c r="T885" s="214"/>
      <c r="AT885" s="215" t="s">
        <v>127</v>
      </c>
      <c r="AU885" s="215" t="s">
        <v>123</v>
      </c>
      <c r="AV885" s="14" t="s">
        <v>123</v>
      </c>
      <c r="AW885" s="14" t="s">
        <v>34</v>
      </c>
      <c r="AX885" s="14" t="s">
        <v>72</v>
      </c>
      <c r="AY885" s="215" t="s">
        <v>114</v>
      </c>
    </row>
    <row r="886" spans="2:51" s="14" customFormat="1" ht="11.25">
      <c r="B886" s="205"/>
      <c r="C886" s="206"/>
      <c r="D886" s="196" t="s">
        <v>127</v>
      </c>
      <c r="E886" s="207" t="s">
        <v>19</v>
      </c>
      <c r="F886" s="208" t="s">
        <v>673</v>
      </c>
      <c r="G886" s="206"/>
      <c r="H886" s="209">
        <v>5.4720000000000004</v>
      </c>
      <c r="I886" s="210"/>
      <c r="J886" s="206"/>
      <c r="K886" s="206"/>
      <c r="L886" s="211"/>
      <c r="M886" s="212"/>
      <c r="N886" s="213"/>
      <c r="O886" s="213"/>
      <c r="P886" s="213"/>
      <c r="Q886" s="213"/>
      <c r="R886" s="213"/>
      <c r="S886" s="213"/>
      <c r="T886" s="214"/>
      <c r="AT886" s="215" t="s">
        <v>127</v>
      </c>
      <c r="AU886" s="215" t="s">
        <v>123</v>
      </c>
      <c r="AV886" s="14" t="s">
        <v>123</v>
      </c>
      <c r="AW886" s="14" t="s">
        <v>34</v>
      </c>
      <c r="AX886" s="14" t="s">
        <v>72</v>
      </c>
      <c r="AY886" s="215" t="s">
        <v>114</v>
      </c>
    </row>
    <row r="887" spans="2:51" s="13" customFormat="1" ht="11.25">
      <c r="B887" s="194"/>
      <c r="C887" s="195"/>
      <c r="D887" s="196" t="s">
        <v>127</v>
      </c>
      <c r="E887" s="197" t="s">
        <v>19</v>
      </c>
      <c r="F887" s="198" t="s">
        <v>481</v>
      </c>
      <c r="G887" s="195"/>
      <c r="H887" s="197" t="s">
        <v>19</v>
      </c>
      <c r="I887" s="199"/>
      <c r="J887" s="195"/>
      <c r="K887" s="195"/>
      <c r="L887" s="200"/>
      <c r="M887" s="201"/>
      <c r="N887" s="202"/>
      <c r="O887" s="202"/>
      <c r="P887" s="202"/>
      <c r="Q887" s="202"/>
      <c r="R887" s="202"/>
      <c r="S887" s="202"/>
      <c r="T887" s="203"/>
      <c r="AT887" s="204" t="s">
        <v>127</v>
      </c>
      <c r="AU887" s="204" t="s">
        <v>123</v>
      </c>
      <c r="AV887" s="13" t="s">
        <v>80</v>
      </c>
      <c r="AW887" s="13" t="s">
        <v>34</v>
      </c>
      <c r="AX887" s="13" t="s">
        <v>72</v>
      </c>
      <c r="AY887" s="204" t="s">
        <v>114</v>
      </c>
    </row>
    <row r="888" spans="2:51" s="14" customFormat="1" ht="11.25">
      <c r="B888" s="205"/>
      <c r="C888" s="206"/>
      <c r="D888" s="196" t="s">
        <v>127</v>
      </c>
      <c r="E888" s="207" t="s">
        <v>19</v>
      </c>
      <c r="F888" s="208" t="s">
        <v>672</v>
      </c>
      <c r="G888" s="206"/>
      <c r="H888" s="209">
        <v>8.7490000000000006</v>
      </c>
      <c r="I888" s="210"/>
      <c r="J888" s="206"/>
      <c r="K888" s="206"/>
      <c r="L888" s="211"/>
      <c r="M888" s="212"/>
      <c r="N888" s="213"/>
      <c r="O888" s="213"/>
      <c r="P888" s="213"/>
      <c r="Q888" s="213"/>
      <c r="R888" s="213"/>
      <c r="S888" s="213"/>
      <c r="T888" s="214"/>
      <c r="AT888" s="215" t="s">
        <v>127</v>
      </c>
      <c r="AU888" s="215" t="s">
        <v>123</v>
      </c>
      <c r="AV888" s="14" t="s">
        <v>123</v>
      </c>
      <c r="AW888" s="14" t="s">
        <v>34</v>
      </c>
      <c r="AX888" s="14" t="s">
        <v>72</v>
      </c>
      <c r="AY888" s="215" t="s">
        <v>114</v>
      </c>
    </row>
    <row r="889" spans="2:51" s="14" customFormat="1" ht="11.25">
      <c r="B889" s="205"/>
      <c r="C889" s="206"/>
      <c r="D889" s="196" t="s">
        <v>127</v>
      </c>
      <c r="E889" s="207" t="s">
        <v>19</v>
      </c>
      <c r="F889" s="208" t="s">
        <v>673</v>
      </c>
      <c r="G889" s="206"/>
      <c r="H889" s="209">
        <v>5.4720000000000004</v>
      </c>
      <c r="I889" s="210"/>
      <c r="J889" s="206"/>
      <c r="K889" s="206"/>
      <c r="L889" s="211"/>
      <c r="M889" s="212"/>
      <c r="N889" s="213"/>
      <c r="O889" s="213"/>
      <c r="P889" s="213"/>
      <c r="Q889" s="213"/>
      <c r="R889" s="213"/>
      <c r="S889" s="213"/>
      <c r="T889" s="214"/>
      <c r="AT889" s="215" t="s">
        <v>127</v>
      </c>
      <c r="AU889" s="215" t="s">
        <v>123</v>
      </c>
      <c r="AV889" s="14" t="s">
        <v>123</v>
      </c>
      <c r="AW889" s="14" t="s">
        <v>34</v>
      </c>
      <c r="AX889" s="14" t="s">
        <v>72</v>
      </c>
      <c r="AY889" s="215" t="s">
        <v>114</v>
      </c>
    </row>
    <row r="890" spans="2:51" s="13" customFormat="1" ht="11.25">
      <c r="B890" s="194"/>
      <c r="C890" s="195"/>
      <c r="D890" s="196" t="s">
        <v>127</v>
      </c>
      <c r="E890" s="197" t="s">
        <v>19</v>
      </c>
      <c r="F890" s="198" t="s">
        <v>482</v>
      </c>
      <c r="G890" s="195"/>
      <c r="H890" s="197" t="s">
        <v>19</v>
      </c>
      <c r="I890" s="199"/>
      <c r="J890" s="195"/>
      <c r="K890" s="195"/>
      <c r="L890" s="200"/>
      <c r="M890" s="201"/>
      <c r="N890" s="202"/>
      <c r="O890" s="202"/>
      <c r="P890" s="202"/>
      <c r="Q890" s="202"/>
      <c r="R890" s="202"/>
      <c r="S890" s="202"/>
      <c r="T890" s="203"/>
      <c r="AT890" s="204" t="s">
        <v>127</v>
      </c>
      <c r="AU890" s="204" t="s">
        <v>123</v>
      </c>
      <c r="AV890" s="13" t="s">
        <v>80</v>
      </c>
      <c r="AW890" s="13" t="s">
        <v>34</v>
      </c>
      <c r="AX890" s="13" t="s">
        <v>72</v>
      </c>
      <c r="AY890" s="204" t="s">
        <v>114</v>
      </c>
    </row>
    <row r="891" spans="2:51" s="14" customFormat="1" ht="11.25">
      <c r="B891" s="205"/>
      <c r="C891" s="206"/>
      <c r="D891" s="196" t="s">
        <v>127</v>
      </c>
      <c r="E891" s="207" t="s">
        <v>19</v>
      </c>
      <c r="F891" s="208" t="s">
        <v>672</v>
      </c>
      <c r="G891" s="206"/>
      <c r="H891" s="209">
        <v>8.7490000000000006</v>
      </c>
      <c r="I891" s="210"/>
      <c r="J891" s="206"/>
      <c r="K891" s="206"/>
      <c r="L891" s="211"/>
      <c r="M891" s="212"/>
      <c r="N891" s="213"/>
      <c r="O891" s="213"/>
      <c r="P891" s="213"/>
      <c r="Q891" s="213"/>
      <c r="R891" s="213"/>
      <c r="S891" s="213"/>
      <c r="T891" s="214"/>
      <c r="AT891" s="215" t="s">
        <v>127</v>
      </c>
      <c r="AU891" s="215" t="s">
        <v>123</v>
      </c>
      <c r="AV891" s="14" t="s">
        <v>123</v>
      </c>
      <c r="AW891" s="14" t="s">
        <v>34</v>
      </c>
      <c r="AX891" s="14" t="s">
        <v>72</v>
      </c>
      <c r="AY891" s="215" t="s">
        <v>114</v>
      </c>
    </row>
    <row r="892" spans="2:51" s="14" customFormat="1" ht="11.25">
      <c r="B892" s="205"/>
      <c r="C892" s="206"/>
      <c r="D892" s="196" t="s">
        <v>127</v>
      </c>
      <c r="E892" s="207" t="s">
        <v>19</v>
      </c>
      <c r="F892" s="208" t="s">
        <v>673</v>
      </c>
      <c r="G892" s="206"/>
      <c r="H892" s="209">
        <v>5.4720000000000004</v>
      </c>
      <c r="I892" s="210"/>
      <c r="J892" s="206"/>
      <c r="K892" s="206"/>
      <c r="L892" s="211"/>
      <c r="M892" s="212"/>
      <c r="N892" s="213"/>
      <c r="O892" s="213"/>
      <c r="P892" s="213"/>
      <c r="Q892" s="213"/>
      <c r="R892" s="213"/>
      <c r="S892" s="213"/>
      <c r="T892" s="214"/>
      <c r="AT892" s="215" t="s">
        <v>127</v>
      </c>
      <c r="AU892" s="215" t="s">
        <v>123</v>
      </c>
      <c r="AV892" s="14" t="s">
        <v>123</v>
      </c>
      <c r="AW892" s="14" t="s">
        <v>34</v>
      </c>
      <c r="AX892" s="14" t="s">
        <v>72</v>
      </c>
      <c r="AY892" s="215" t="s">
        <v>114</v>
      </c>
    </row>
    <row r="893" spans="2:51" s="13" customFormat="1" ht="11.25">
      <c r="B893" s="194"/>
      <c r="C893" s="195"/>
      <c r="D893" s="196" t="s">
        <v>127</v>
      </c>
      <c r="E893" s="197" t="s">
        <v>19</v>
      </c>
      <c r="F893" s="198" t="s">
        <v>484</v>
      </c>
      <c r="G893" s="195"/>
      <c r="H893" s="197" t="s">
        <v>19</v>
      </c>
      <c r="I893" s="199"/>
      <c r="J893" s="195"/>
      <c r="K893" s="195"/>
      <c r="L893" s="200"/>
      <c r="M893" s="201"/>
      <c r="N893" s="202"/>
      <c r="O893" s="202"/>
      <c r="P893" s="202"/>
      <c r="Q893" s="202"/>
      <c r="R893" s="202"/>
      <c r="S893" s="202"/>
      <c r="T893" s="203"/>
      <c r="AT893" s="204" t="s">
        <v>127</v>
      </c>
      <c r="AU893" s="204" t="s">
        <v>123</v>
      </c>
      <c r="AV893" s="13" t="s">
        <v>80</v>
      </c>
      <c r="AW893" s="13" t="s">
        <v>34</v>
      </c>
      <c r="AX893" s="13" t="s">
        <v>72</v>
      </c>
      <c r="AY893" s="204" t="s">
        <v>114</v>
      </c>
    </row>
    <row r="894" spans="2:51" s="14" customFormat="1" ht="11.25">
      <c r="B894" s="205"/>
      <c r="C894" s="206"/>
      <c r="D894" s="196" t="s">
        <v>127</v>
      </c>
      <c r="E894" s="207" t="s">
        <v>19</v>
      </c>
      <c r="F894" s="208" t="s">
        <v>672</v>
      </c>
      <c r="G894" s="206"/>
      <c r="H894" s="209">
        <v>8.7490000000000006</v>
      </c>
      <c r="I894" s="210"/>
      <c r="J894" s="206"/>
      <c r="K894" s="206"/>
      <c r="L894" s="211"/>
      <c r="M894" s="212"/>
      <c r="N894" s="213"/>
      <c r="O894" s="213"/>
      <c r="P894" s="213"/>
      <c r="Q894" s="213"/>
      <c r="R894" s="213"/>
      <c r="S894" s="213"/>
      <c r="T894" s="214"/>
      <c r="AT894" s="215" t="s">
        <v>127</v>
      </c>
      <c r="AU894" s="215" t="s">
        <v>123</v>
      </c>
      <c r="AV894" s="14" t="s">
        <v>123</v>
      </c>
      <c r="AW894" s="14" t="s">
        <v>34</v>
      </c>
      <c r="AX894" s="14" t="s">
        <v>72</v>
      </c>
      <c r="AY894" s="215" t="s">
        <v>114</v>
      </c>
    </row>
    <row r="895" spans="2:51" s="14" customFormat="1" ht="11.25">
      <c r="B895" s="205"/>
      <c r="C895" s="206"/>
      <c r="D895" s="196" t="s">
        <v>127</v>
      </c>
      <c r="E895" s="207" t="s">
        <v>19</v>
      </c>
      <c r="F895" s="208" t="s">
        <v>673</v>
      </c>
      <c r="G895" s="206"/>
      <c r="H895" s="209">
        <v>5.4720000000000004</v>
      </c>
      <c r="I895" s="210"/>
      <c r="J895" s="206"/>
      <c r="K895" s="206"/>
      <c r="L895" s="211"/>
      <c r="M895" s="212"/>
      <c r="N895" s="213"/>
      <c r="O895" s="213"/>
      <c r="P895" s="213"/>
      <c r="Q895" s="213"/>
      <c r="R895" s="213"/>
      <c r="S895" s="213"/>
      <c r="T895" s="214"/>
      <c r="AT895" s="215" t="s">
        <v>127</v>
      </c>
      <c r="AU895" s="215" t="s">
        <v>123</v>
      </c>
      <c r="AV895" s="14" t="s">
        <v>123</v>
      </c>
      <c r="AW895" s="14" t="s">
        <v>34</v>
      </c>
      <c r="AX895" s="14" t="s">
        <v>72</v>
      </c>
      <c r="AY895" s="215" t="s">
        <v>114</v>
      </c>
    </row>
    <row r="896" spans="2:51" s="13" customFormat="1" ht="11.25">
      <c r="B896" s="194"/>
      <c r="C896" s="195"/>
      <c r="D896" s="196" t="s">
        <v>127</v>
      </c>
      <c r="E896" s="197" t="s">
        <v>19</v>
      </c>
      <c r="F896" s="198" t="s">
        <v>485</v>
      </c>
      <c r="G896" s="195"/>
      <c r="H896" s="197" t="s">
        <v>19</v>
      </c>
      <c r="I896" s="199"/>
      <c r="J896" s="195"/>
      <c r="K896" s="195"/>
      <c r="L896" s="200"/>
      <c r="M896" s="201"/>
      <c r="N896" s="202"/>
      <c r="O896" s="202"/>
      <c r="P896" s="202"/>
      <c r="Q896" s="202"/>
      <c r="R896" s="202"/>
      <c r="S896" s="202"/>
      <c r="T896" s="203"/>
      <c r="AT896" s="204" t="s">
        <v>127</v>
      </c>
      <c r="AU896" s="204" t="s">
        <v>123</v>
      </c>
      <c r="AV896" s="13" t="s">
        <v>80</v>
      </c>
      <c r="AW896" s="13" t="s">
        <v>34</v>
      </c>
      <c r="AX896" s="13" t="s">
        <v>72</v>
      </c>
      <c r="AY896" s="204" t="s">
        <v>114</v>
      </c>
    </row>
    <row r="897" spans="2:51" s="14" customFormat="1" ht="11.25">
      <c r="B897" s="205"/>
      <c r="C897" s="206"/>
      <c r="D897" s="196" t="s">
        <v>127</v>
      </c>
      <c r="E897" s="207" t="s">
        <v>19</v>
      </c>
      <c r="F897" s="208" t="s">
        <v>674</v>
      </c>
      <c r="G897" s="206"/>
      <c r="H897" s="209">
        <v>26.247</v>
      </c>
      <c r="I897" s="210"/>
      <c r="J897" s="206"/>
      <c r="K897" s="206"/>
      <c r="L897" s="211"/>
      <c r="M897" s="212"/>
      <c r="N897" s="213"/>
      <c r="O897" s="213"/>
      <c r="P897" s="213"/>
      <c r="Q897" s="213"/>
      <c r="R897" s="213"/>
      <c r="S897" s="213"/>
      <c r="T897" s="214"/>
      <c r="AT897" s="215" t="s">
        <v>127</v>
      </c>
      <c r="AU897" s="215" t="s">
        <v>123</v>
      </c>
      <c r="AV897" s="14" t="s">
        <v>123</v>
      </c>
      <c r="AW897" s="14" t="s">
        <v>34</v>
      </c>
      <c r="AX897" s="14" t="s">
        <v>72</v>
      </c>
      <c r="AY897" s="215" t="s">
        <v>114</v>
      </c>
    </row>
    <row r="898" spans="2:51" s="14" customFormat="1" ht="11.25">
      <c r="B898" s="205"/>
      <c r="C898" s="206"/>
      <c r="D898" s="196" t="s">
        <v>127</v>
      </c>
      <c r="E898" s="207" t="s">
        <v>19</v>
      </c>
      <c r="F898" s="208" t="s">
        <v>675</v>
      </c>
      <c r="G898" s="206"/>
      <c r="H898" s="209">
        <v>73.543999999999997</v>
      </c>
      <c r="I898" s="210"/>
      <c r="J898" s="206"/>
      <c r="K898" s="206"/>
      <c r="L898" s="211"/>
      <c r="M898" s="212"/>
      <c r="N898" s="213"/>
      <c r="O898" s="213"/>
      <c r="P898" s="213"/>
      <c r="Q898" s="213"/>
      <c r="R898" s="213"/>
      <c r="S898" s="213"/>
      <c r="T898" s="214"/>
      <c r="AT898" s="215" t="s">
        <v>127</v>
      </c>
      <c r="AU898" s="215" t="s">
        <v>123</v>
      </c>
      <c r="AV898" s="14" t="s">
        <v>123</v>
      </c>
      <c r="AW898" s="14" t="s">
        <v>34</v>
      </c>
      <c r="AX898" s="14" t="s">
        <v>72</v>
      </c>
      <c r="AY898" s="215" t="s">
        <v>114</v>
      </c>
    </row>
    <row r="899" spans="2:51" s="16" customFormat="1" ht="11.25">
      <c r="B899" s="233"/>
      <c r="C899" s="234"/>
      <c r="D899" s="196" t="s">
        <v>127</v>
      </c>
      <c r="E899" s="235" t="s">
        <v>19</v>
      </c>
      <c r="F899" s="236" t="s">
        <v>375</v>
      </c>
      <c r="G899" s="234"/>
      <c r="H899" s="237">
        <v>170.89599999999999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AT899" s="243" t="s">
        <v>127</v>
      </c>
      <c r="AU899" s="243" t="s">
        <v>123</v>
      </c>
      <c r="AV899" s="16" t="s">
        <v>139</v>
      </c>
      <c r="AW899" s="16" t="s">
        <v>34</v>
      </c>
      <c r="AX899" s="16" t="s">
        <v>72</v>
      </c>
      <c r="AY899" s="243" t="s">
        <v>114</v>
      </c>
    </row>
    <row r="900" spans="2:51" s="13" customFormat="1" ht="11.25">
      <c r="B900" s="194"/>
      <c r="C900" s="195"/>
      <c r="D900" s="196" t="s">
        <v>127</v>
      </c>
      <c r="E900" s="197" t="s">
        <v>19</v>
      </c>
      <c r="F900" s="198" t="s">
        <v>369</v>
      </c>
      <c r="G900" s="195"/>
      <c r="H900" s="197" t="s">
        <v>19</v>
      </c>
      <c r="I900" s="199"/>
      <c r="J900" s="195"/>
      <c r="K900" s="195"/>
      <c r="L900" s="200"/>
      <c r="M900" s="201"/>
      <c r="N900" s="202"/>
      <c r="O900" s="202"/>
      <c r="P900" s="202"/>
      <c r="Q900" s="202"/>
      <c r="R900" s="202"/>
      <c r="S900" s="202"/>
      <c r="T900" s="203"/>
      <c r="AT900" s="204" t="s">
        <v>127</v>
      </c>
      <c r="AU900" s="204" t="s">
        <v>123</v>
      </c>
      <c r="AV900" s="13" t="s">
        <v>80</v>
      </c>
      <c r="AW900" s="13" t="s">
        <v>34</v>
      </c>
      <c r="AX900" s="13" t="s">
        <v>72</v>
      </c>
      <c r="AY900" s="204" t="s">
        <v>114</v>
      </c>
    </row>
    <row r="901" spans="2:51" s="13" customFormat="1" ht="11.25">
      <c r="B901" s="194"/>
      <c r="C901" s="195"/>
      <c r="D901" s="196" t="s">
        <v>127</v>
      </c>
      <c r="E901" s="197" t="s">
        <v>19</v>
      </c>
      <c r="F901" s="198" t="s">
        <v>676</v>
      </c>
      <c r="G901" s="195"/>
      <c r="H901" s="197" t="s">
        <v>19</v>
      </c>
      <c r="I901" s="199"/>
      <c r="J901" s="195"/>
      <c r="K901" s="195"/>
      <c r="L901" s="200"/>
      <c r="M901" s="201"/>
      <c r="N901" s="202"/>
      <c r="O901" s="202"/>
      <c r="P901" s="202"/>
      <c r="Q901" s="202"/>
      <c r="R901" s="202"/>
      <c r="S901" s="202"/>
      <c r="T901" s="203"/>
      <c r="AT901" s="204" t="s">
        <v>127</v>
      </c>
      <c r="AU901" s="204" t="s">
        <v>123</v>
      </c>
      <c r="AV901" s="13" t="s">
        <v>80</v>
      </c>
      <c r="AW901" s="13" t="s">
        <v>34</v>
      </c>
      <c r="AX901" s="13" t="s">
        <v>72</v>
      </c>
      <c r="AY901" s="204" t="s">
        <v>114</v>
      </c>
    </row>
    <row r="902" spans="2:51" s="14" customFormat="1" ht="11.25">
      <c r="B902" s="205"/>
      <c r="C902" s="206"/>
      <c r="D902" s="196" t="s">
        <v>127</v>
      </c>
      <c r="E902" s="207" t="s">
        <v>19</v>
      </c>
      <c r="F902" s="208" t="s">
        <v>677</v>
      </c>
      <c r="G902" s="206"/>
      <c r="H902" s="209">
        <v>25.391999999999999</v>
      </c>
      <c r="I902" s="210"/>
      <c r="J902" s="206"/>
      <c r="K902" s="206"/>
      <c r="L902" s="211"/>
      <c r="M902" s="212"/>
      <c r="N902" s="213"/>
      <c r="O902" s="213"/>
      <c r="P902" s="213"/>
      <c r="Q902" s="213"/>
      <c r="R902" s="213"/>
      <c r="S902" s="213"/>
      <c r="T902" s="214"/>
      <c r="AT902" s="215" t="s">
        <v>127</v>
      </c>
      <c r="AU902" s="215" t="s">
        <v>123</v>
      </c>
      <c r="AV902" s="14" t="s">
        <v>123</v>
      </c>
      <c r="AW902" s="14" t="s">
        <v>34</v>
      </c>
      <c r="AX902" s="14" t="s">
        <v>72</v>
      </c>
      <c r="AY902" s="215" t="s">
        <v>114</v>
      </c>
    </row>
    <row r="903" spans="2:51" s="13" customFormat="1" ht="11.25">
      <c r="B903" s="194"/>
      <c r="C903" s="195"/>
      <c r="D903" s="196" t="s">
        <v>127</v>
      </c>
      <c r="E903" s="197" t="s">
        <v>19</v>
      </c>
      <c r="F903" s="198" t="s">
        <v>479</v>
      </c>
      <c r="G903" s="195"/>
      <c r="H903" s="197" t="s">
        <v>19</v>
      </c>
      <c r="I903" s="199"/>
      <c r="J903" s="195"/>
      <c r="K903" s="195"/>
      <c r="L903" s="200"/>
      <c r="M903" s="201"/>
      <c r="N903" s="202"/>
      <c r="O903" s="202"/>
      <c r="P903" s="202"/>
      <c r="Q903" s="202"/>
      <c r="R903" s="202"/>
      <c r="S903" s="202"/>
      <c r="T903" s="203"/>
      <c r="AT903" s="204" t="s">
        <v>127</v>
      </c>
      <c r="AU903" s="204" t="s">
        <v>123</v>
      </c>
      <c r="AV903" s="13" t="s">
        <v>80</v>
      </c>
      <c r="AW903" s="13" t="s">
        <v>34</v>
      </c>
      <c r="AX903" s="13" t="s">
        <v>72</v>
      </c>
      <c r="AY903" s="204" t="s">
        <v>114</v>
      </c>
    </row>
    <row r="904" spans="2:51" s="14" customFormat="1" ht="11.25">
      <c r="B904" s="205"/>
      <c r="C904" s="206"/>
      <c r="D904" s="196" t="s">
        <v>127</v>
      </c>
      <c r="E904" s="207" t="s">
        <v>19</v>
      </c>
      <c r="F904" s="208" t="s">
        <v>678</v>
      </c>
      <c r="G904" s="206"/>
      <c r="H904" s="209">
        <v>25.76</v>
      </c>
      <c r="I904" s="210"/>
      <c r="J904" s="206"/>
      <c r="K904" s="206"/>
      <c r="L904" s="211"/>
      <c r="M904" s="212"/>
      <c r="N904" s="213"/>
      <c r="O904" s="213"/>
      <c r="P904" s="213"/>
      <c r="Q904" s="213"/>
      <c r="R904" s="213"/>
      <c r="S904" s="213"/>
      <c r="T904" s="214"/>
      <c r="AT904" s="215" t="s">
        <v>127</v>
      </c>
      <c r="AU904" s="215" t="s">
        <v>123</v>
      </c>
      <c r="AV904" s="14" t="s">
        <v>123</v>
      </c>
      <c r="AW904" s="14" t="s">
        <v>34</v>
      </c>
      <c r="AX904" s="14" t="s">
        <v>72</v>
      </c>
      <c r="AY904" s="215" t="s">
        <v>114</v>
      </c>
    </row>
    <row r="905" spans="2:51" s="13" customFormat="1" ht="11.25">
      <c r="B905" s="194"/>
      <c r="C905" s="195"/>
      <c r="D905" s="196" t="s">
        <v>127</v>
      </c>
      <c r="E905" s="197" t="s">
        <v>19</v>
      </c>
      <c r="F905" s="198" t="s">
        <v>481</v>
      </c>
      <c r="G905" s="195"/>
      <c r="H905" s="197" t="s">
        <v>19</v>
      </c>
      <c r="I905" s="199"/>
      <c r="J905" s="195"/>
      <c r="K905" s="195"/>
      <c r="L905" s="200"/>
      <c r="M905" s="201"/>
      <c r="N905" s="202"/>
      <c r="O905" s="202"/>
      <c r="P905" s="202"/>
      <c r="Q905" s="202"/>
      <c r="R905" s="202"/>
      <c r="S905" s="202"/>
      <c r="T905" s="203"/>
      <c r="AT905" s="204" t="s">
        <v>127</v>
      </c>
      <c r="AU905" s="204" t="s">
        <v>123</v>
      </c>
      <c r="AV905" s="13" t="s">
        <v>80</v>
      </c>
      <c r="AW905" s="13" t="s">
        <v>34</v>
      </c>
      <c r="AX905" s="13" t="s">
        <v>72</v>
      </c>
      <c r="AY905" s="204" t="s">
        <v>114</v>
      </c>
    </row>
    <row r="906" spans="2:51" s="14" customFormat="1" ht="11.25">
      <c r="B906" s="205"/>
      <c r="C906" s="206"/>
      <c r="D906" s="196" t="s">
        <v>127</v>
      </c>
      <c r="E906" s="207" t="s">
        <v>19</v>
      </c>
      <c r="F906" s="208" t="s">
        <v>678</v>
      </c>
      <c r="G906" s="206"/>
      <c r="H906" s="209">
        <v>25.76</v>
      </c>
      <c r="I906" s="210"/>
      <c r="J906" s="206"/>
      <c r="K906" s="206"/>
      <c r="L906" s="211"/>
      <c r="M906" s="212"/>
      <c r="N906" s="213"/>
      <c r="O906" s="213"/>
      <c r="P906" s="213"/>
      <c r="Q906" s="213"/>
      <c r="R906" s="213"/>
      <c r="S906" s="213"/>
      <c r="T906" s="214"/>
      <c r="AT906" s="215" t="s">
        <v>127</v>
      </c>
      <c r="AU906" s="215" t="s">
        <v>123</v>
      </c>
      <c r="AV906" s="14" t="s">
        <v>123</v>
      </c>
      <c r="AW906" s="14" t="s">
        <v>34</v>
      </c>
      <c r="AX906" s="14" t="s">
        <v>72</v>
      </c>
      <c r="AY906" s="215" t="s">
        <v>114</v>
      </c>
    </row>
    <row r="907" spans="2:51" s="13" customFormat="1" ht="11.25">
      <c r="B907" s="194"/>
      <c r="C907" s="195"/>
      <c r="D907" s="196" t="s">
        <v>127</v>
      </c>
      <c r="E907" s="197" t="s">
        <v>19</v>
      </c>
      <c r="F907" s="198" t="s">
        <v>482</v>
      </c>
      <c r="G907" s="195"/>
      <c r="H907" s="197" t="s">
        <v>19</v>
      </c>
      <c r="I907" s="199"/>
      <c r="J907" s="195"/>
      <c r="K907" s="195"/>
      <c r="L907" s="200"/>
      <c r="M907" s="201"/>
      <c r="N907" s="202"/>
      <c r="O907" s="202"/>
      <c r="P907" s="202"/>
      <c r="Q907" s="202"/>
      <c r="R907" s="202"/>
      <c r="S907" s="202"/>
      <c r="T907" s="203"/>
      <c r="AT907" s="204" t="s">
        <v>127</v>
      </c>
      <c r="AU907" s="204" t="s">
        <v>123</v>
      </c>
      <c r="AV907" s="13" t="s">
        <v>80</v>
      </c>
      <c r="AW907" s="13" t="s">
        <v>34</v>
      </c>
      <c r="AX907" s="13" t="s">
        <v>72</v>
      </c>
      <c r="AY907" s="204" t="s">
        <v>114</v>
      </c>
    </row>
    <row r="908" spans="2:51" s="14" customFormat="1" ht="11.25">
      <c r="B908" s="205"/>
      <c r="C908" s="206"/>
      <c r="D908" s="196" t="s">
        <v>127</v>
      </c>
      <c r="E908" s="207" t="s">
        <v>19</v>
      </c>
      <c r="F908" s="208" t="s">
        <v>679</v>
      </c>
      <c r="G908" s="206"/>
      <c r="H908" s="209">
        <v>25.87</v>
      </c>
      <c r="I908" s="210"/>
      <c r="J908" s="206"/>
      <c r="K908" s="206"/>
      <c r="L908" s="211"/>
      <c r="M908" s="212"/>
      <c r="N908" s="213"/>
      <c r="O908" s="213"/>
      <c r="P908" s="213"/>
      <c r="Q908" s="213"/>
      <c r="R908" s="213"/>
      <c r="S908" s="213"/>
      <c r="T908" s="214"/>
      <c r="AT908" s="215" t="s">
        <v>127</v>
      </c>
      <c r="AU908" s="215" t="s">
        <v>123</v>
      </c>
      <c r="AV908" s="14" t="s">
        <v>123</v>
      </c>
      <c r="AW908" s="14" t="s">
        <v>34</v>
      </c>
      <c r="AX908" s="14" t="s">
        <v>72</v>
      </c>
      <c r="AY908" s="215" t="s">
        <v>114</v>
      </c>
    </row>
    <row r="909" spans="2:51" s="13" customFormat="1" ht="11.25">
      <c r="B909" s="194"/>
      <c r="C909" s="195"/>
      <c r="D909" s="196" t="s">
        <v>127</v>
      </c>
      <c r="E909" s="197" t="s">
        <v>19</v>
      </c>
      <c r="F909" s="198" t="s">
        <v>484</v>
      </c>
      <c r="G909" s="195"/>
      <c r="H909" s="197" t="s">
        <v>19</v>
      </c>
      <c r="I909" s="199"/>
      <c r="J909" s="195"/>
      <c r="K909" s="195"/>
      <c r="L909" s="200"/>
      <c r="M909" s="201"/>
      <c r="N909" s="202"/>
      <c r="O909" s="202"/>
      <c r="P909" s="202"/>
      <c r="Q909" s="202"/>
      <c r="R909" s="202"/>
      <c r="S909" s="202"/>
      <c r="T909" s="203"/>
      <c r="AT909" s="204" t="s">
        <v>127</v>
      </c>
      <c r="AU909" s="204" t="s">
        <v>123</v>
      </c>
      <c r="AV909" s="13" t="s">
        <v>80</v>
      </c>
      <c r="AW909" s="13" t="s">
        <v>34</v>
      </c>
      <c r="AX909" s="13" t="s">
        <v>72</v>
      </c>
      <c r="AY909" s="204" t="s">
        <v>114</v>
      </c>
    </row>
    <row r="910" spans="2:51" s="14" customFormat="1" ht="11.25">
      <c r="B910" s="205"/>
      <c r="C910" s="206"/>
      <c r="D910" s="196" t="s">
        <v>127</v>
      </c>
      <c r="E910" s="207" t="s">
        <v>19</v>
      </c>
      <c r="F910" s="208" t="s">
        <v>679</v>
      </c>
      <c r="G910" s="206"/>
      <c r="H910" s="209">
        <v>25.87</v>
      </c>
      <c r="I910" s="210"/>
      <c r="J910" s="206"/>
      <c r="K910" s="206"/>
      <c r="L910" s="211"/>
      <c r="M910" s="212"/>
      <c r="N910" s="213"/>
      <c r="O910" s="213"/>
      <c r="P910" s="213"/>
      <c r="Q910" s="213"/>
      <c r="R910" s="213"/>
      <c r="S910" s="213"/>
      <c r="T910" s="214"/>
      <c r="AT910" s="215" t="s">
        <v>127</v>
      </c>
      <c r="AU910" s="215" t="s">
        <v>123</v>
      </c>
      <c r="AV910" s="14" t="s">
        <v>123</v>
      </c>
      <c r="AW910" s="14" t="s">
        <v>34</v>
      </c>
      <c r="AX910" s="14" t="s">
        <v>72</v>
      </c>
      <c r="AY910" s="215" t="s">
        <v>114</v>
      </c>
    </row>
    <row r="911" spans="2:51" s="13" customFormat="1" ht="11.25">
      <c r="B911" s="194"/>
      <c r="C911" s="195"/>
      <c r="D911" s="196" t="s">
        <v>127</v>
      </c>
      <c r="E911" s="197" t="s">
        <v>19</v>
      </c>
      <c r="F911" s="198" t="s">
        <v>485</v>
      </c>
      <c r="G911" s="195"/>
      <c r="H911" s="197" t="s">
        <v>19</v>
      </c>
      <c r="I911" s="199"/>
      <c r="J911" s="195"/>
      <c r="K911" s="195"/>
      <c r="L911" s="200"/>
      <c r="M911" s="201"/>
      <c r="N911" s="202"/>
      <c r="O911" s="202"/>
      <c r="P911" s="202"/>
      <c r="Q911" s="202"/>
      <c r="R911" s="202"/>
      <c r="S911" s="202"/>
      <c r="T911" s="203"/>
      <c r="AT911" s="204" t="s">
        <v>127</v>
      </c>
      <c r="AU911" s="204" t="s">
        <v>123</v>
      </c>
      <c r="AV911" s="13" t="s">
        <v>80</v>
      </c>
      <c r="AW911" s="13" t="s">
        <v>34</v>
      </c>
      <c r="AX911" s="13" t="s">
        <v>72</v>
      </c>
      <c r="AY911" s="204" t="s">
        <v>114</v>
      </c>
    </row>
    <row r="912" spans="2:51" s="14" customFormat="1" ht="11.25">
      <c r="B912" s="205"/>
      <c r="C912" s="206"/>
      <c r="D912" s="196" t="s">
        <v>127</v>
      </c>
      <c r="E912" s="207" t="s">
        <v>19</v>
      </c>
      <c r="F912" s="208" t="s">
        <v>680</v>
      </c>
      <c r="G912" s="206"/>
      <c r="H912" s="209">
        <v>78.605000000000004</v>
      </c>
      <c r="I912" s="210"/>
      <c r="J912" s="206"/>
      <c r="K912" s="206"/>
      <c r="L912" s="211"/>
      <c r="M912" s="212"/>
      <c r="N912" s="213"/>
      <c r="O912" s="213"/>
      <c r="P912" s="213"/>
      <c r="Q912" s="213"/>
      <c r="R912" s="213"/>
      <c r="S912" s="213"/>
      <c r="T912" s="214"/>
      <c r="AT912" s="215" t="s">
        <v>127</v>
      </c>
      <c r="AU912" s="215" t="s">
        <v>123</v>
      </c>
      <c r="AV912" s="14" t="s">
        <v>123</v>
      </c>
      <c r="AW912" s="14" t="s">
        <v>34</v>
      </c>
      <c r="AX912" s="14" t="s">
        <v>72</v>
      </c>
      <c r="AY912" s="215" t="s">
        <v>114</v>
      </c>
    </row>
    <row r="913" spans="2:51" s="16" customFormat="1" ht="11.25">
      <c r="B913" s="233"/>
      <c r="C913" s="234"/>
      <c r="D913" s="196" t="s">
        <v>127</v>
      </c>
      <c r="E913" s="235" t="s">
        <v>19</v>
      </c>
      <c r="F913" s="236" t="s">
        <v>375</v>
      </c>
      <c r="G913" s="234"/>
      <c r="H913" s="237">
        <v>207.25700000000001</v>
      </c>
      <c r="I913" s="238"/>
      <c r="J913" s="234"/>
      <c r="K913" s="234"/>
      <c r="L913" s="239"/>
      <c r="M913" s="240"/>
      <c r="N913" s="241"/>
      <c r="O913" s="241"/>
      <c r="P913" s="241"/>
      <c r="Q913" s="241"/>
      <c r="R913" s="241"/>
      <c r="S913" s="241"/>
      <c r="T913" s="242"/>
      <c r="AT913" s="243" t="s">
        <v>127</v>
      </c>
      <c r="AU913" s="243" t="s">
        <v>123</v>
      </c>
      <c r="AV913" s="16" t="s">
        <v>139</v>
      </c>
      <c r="AW913" s="16" t="s">
        <v>34</v>
      </c>
      <c r="AX913" s="16" t="s">
        <v>72</v>
      </c>
      <c r="AY913" s="243" t="s">
        <v>114</v>
      </c>
    </row>
    <row r="914" spans="2:51" s="13" customFormat="1" ht="11.25">
      <c r="B914" s="194"/>
      <c r="C914" s="195"/>
      <c r="D914" s="196" t="s">
        <v>127</v>
      </c>
      <c r="E914" s="197" t="s">
        <v>19</v>
      </c>
      <c r="F914" s="198" t="s">
        <v>369</v>
      </c>
      <c r="G914" s="195"/>
      <c r="H914" s="197" t="s">
        <v>19</v>
      </c>
      <c r="I914" s="199"/>
      <c r="J914" s="195"/>
      <c r="K914" s="195"/>
      <c r="L914" s="200"/>
      <c r="M914" s="201"/>
      <c r="N914" s="202"/>
      <c r="O914" s="202"/>
      <c r="P914" s="202"/>
      <c r="Q914" s="202"/>
      <c r="R914" s="202"/>
      <c r="S914" s="202"/>
      <c r="T914" s="203"/>
      <c r="AT914" s="204" t="s">
        <v>127</v>
      </c>
      <c r="AU914" s="204" t="s">
        <v>123</v>
      </c>
      <c r="AV914" s="13" t="s">
        <v>80</v>
      </c>
      <c r="AW914" s="13" t="s">
        <v>34</v>
      </c>
      <c r="AX914" s="13" t="s">
        <v>72</v>
      </c>
      <c r="AY914" s="204" t="s">
        <v>114</v>
      </c>
    </row>
    <row r="915" spans="2:51" s="13" customFormat="1" ht="11.25">
      <c r="B915" s="194"/>
      <c r="C915" s="195"/>
      <c r="D915" s="196" t="s">
        <v>127</v>
      </c>
      <c r="E915" s="197" t="s">
        <v>19</v>
      </c>
      <c r="F915" s="198" t="s">
        <v>370</v>
      </c>
      <c r="G915" s="195"/>
      <c r="H915" s="197" t="s">
        <v>19</v>
      </c>
      <c r="I915" s="199"/>
      <c r="J915" s="195"/>
      <c r="K915" s="195"/>
      <c r="L915" s="200"/>
      <c r="M915" s="201"/>
      <c r="N915" s="202"/>
      <c r="O915" s="202"/>
      <c r="P915" s="202"/>
      <c r="Q915" s="202"/>
      <c r="R915" s="202"/>
      <c r="S915" s="202"/>
      <c r="T915" s="203"/>
      <c r="AT915" s="204" t="s">
        <v>127</v>
      </c>
      <c r="AU915" s="204" t="s">
        <v>123</v>
      </c>
      <c r="AV915" s="13" t="s">
        <v>80</v>
      </c>
      <c r="AW915" s="13" t="s">
        <v>34</v>
      </c>
      <c r="AX915" s="13" t="s">
        <v>72</v>
      </c>
      <c r="AY915" s="204" t="s">
        <v>114</v>
      </c>
    </row>
    <row r="916" spans="2:51" s="13" customFormat="1" ht="11.25">
      <c r="B916" s="194"/>
      <c r="C916" s="195"/>
      <c r="D916" s="196" t="s">
        <v>127</v>
      </c>
      <c r="E916" s="197" t="s">
        <v>19</v>
      </c>
      <c r="F916" s="198" t="s">
        <v>681</v>
      </c>
      <c r="G916" s="195"/>
      <c r="H916" s="197" t="s">
        <v>19</v>
      </c>
      <c r="I916" s="199"/>
      <c r="J916" s="195"/>
      <c r="K916" s="195"/>
      <c r="L916" s="200"/>
      <c r="M916" s="201"/>
      <c r="N916" s="202"/>
      <c r="O916" s="202"/>
      <c r="P916" s="202"/>
      <c r="Q916" s="202"/>
      <c r="R916" s="202"/>
      <c r="S916" s="202"/>
      <c r="T916" s="203"/>
      <c r="AT916" s="204" t="s">
        <v>127</v>
      </c>
      <c r="AU916" s="204" t="s">
        <v>123</v>
      </c>
      <c r="AV916" s="13" t="s">
        <v>80</v>
      </c>
      <c r="AW916" s="13" t="s">
        <v>34</v>
      </c>
      <c r="AX916" s="13" t="s">
        <v>72</v>
      </c>
      <c r="AY916" s="204" t="s">
        <v>114</v>
      </c>
    </row>
    <row r="917" spans="2:51" s="14" customFormat="1" ht="11.25">
      <c r="B917" s="205"/>
      <c r="C917" s="206"/>
      <c r="D917" s="196" t="s">
        <v>127</v>
      </c>
      <c r="E917" s="207" t="s">
        <v>19</v>
      </c>
      <c r="F917" s="208" t="s">
        <v>682</v>
      </c>
      <c r="G917" s="206"/>
      <c r="H917" s="209">
        <v>1.216</v>
      </c>
      <c r="I917" s="210"/>
      <c r="J917" s="206"/>
      <c r="K917" s="206"/>
      <c r="L917" s="211"/>
      <c r="M917" s="212"/>
      <c r="N917" s="213"/>
      <c r="O917" s="213"/>
      <c r="P917" s="213"/>
      <c r="Q917" s="213"/>
      <c r="R917" s="213"/>
      <c r="S917" s="213"/>
      <c r="T917" s="214"/>
      <c r="AT917" s="215" t="s">
        <v>127</v>
      </c>
      <c r="AU917" s="215" t="s">
        <v>123</v>
      </c>
      <c r="AV917" s="14" t="s">
        <v>123</v>
      </c>
      <c r="AW917" s="14" t="s">
        <v>34</v>
      </c>
      <c r="AX917" s="14" t="s">
        <v>72</v>
      </c>
      <c r="AY917" s="215" t="s">
        <v>114</v>
      </c>
    </row>
    <row r="918" spans="2:51" s="16" customFormat="1" ht="11.25">
      <c r="B918" s="233"/>
      <c r="C918" s="234"/>
      <c r="D918" s="196" t="s">
        <v>127</v>
      </c>
      <c r="E918" s="235" t="s">
        <v>19</v>
      </c>
      <c r="F918" s="236" t="s">
        <v>375</v>
      </c>
      <c r="G918" s="234"/>
      <c r="H918" s="237">
        <v>1.216</v>
      </c>
      <c r="I918" s="238"/>
      <c r="J918" s="234"/>
      <c r="K918" s="234"/>
      <c r="L918" s="239"/>
      <c r="M918" s="240"/>
      <c r="N918" s="241"/>
      <c r="O918" s="241"/>
      <c r="P918" s="241"/>
      <c r="Q918" s="241"/>
      <c r="R918" s="241"/>
      <c r="S918" s="241"/>
      <c r="T918" s="242"/>
      <c r="AT918" s="243" t="s">
        <v>127</v>
      </c>
      <c r="AU918" s="243" t="s">
        <v>123</v>
      </c>
      <c r="AV918" s="16" t="s">
        <v>139</v>
      </c>
      <c r="AW918" s="16" t="s">
        <v>34</v>
      </c>
      <c r="AX918" s="16" t="s">
        <v>72</v>
      </c>
      <c r="AY918" s="243" t="s">
        <v>114</v>
      </c>
    </row>
    <row r="919" spans="2:51" s="13" customFormat="1" ht="11.25">
      <c r="B919" s="194"/>
      <c r="C919" s="195"/>
      <c r="D919" s="196" t="s">
        <v>127</v>
      </c>
      <c r="E919" s="197" t="s">
        <v>19</v>
      </c>
      <c r="F919" s="198" t="s">
        <v>376</v>
      </c>
      <c r="G919" s="195"/>
      <c r="H919" s="197" t="s">
        <v>19</v>
      </c>
      <c r="I919" s="199"/>
      <c r="J919" s="195"/>
      <c r="K919" s="195"/>
      <c r="L919" s="200"/>
      <c r="M919" s="201"/>
      <c r="N919" s="202"/>
      <c r="O919" s="202"/>
      <c r="P919" s="202"/>
      <c r="Q919" s="202"/>
      <c r="R919" s="202"/>
      <c r="S919" s="202"/>
      <c r="T919" s="203"/>
      <c r="AT919" s="204" t="s">
        <v>127</v>
      </c>
      <c r="AU919" s="204" t="s">
        <v>123</v>
      </c>
      <c r="AV919" s="13" t="s">
        <v>80</v>
      </c>
      <c r="AW919" s="13" t="s">
        <v>34</v>
      </c>
      <c r="AX919" s="13" t="s">
        <v>72</v>
      </c>
      <c r="AY919" s="204" t="s">
        <v>114</v>
      </c>
    </row>
    <row r="920" spans="2:51" s="13" customFormat="1" ht="11.25">
      <c r="B920" s="194"/>
      <c r="C920" s="195"/>
      <c r="D920" s="196" t="s">
        <v>127</v>
      </c>
      <c r="E920" s="197" t="s">
        <v>19</v>
      </c>
      <c r="F920" s="198" t="s">
        <v>373</v>
      </c>
      <c r="G920" s="195"/>
      <c r="H920" s="197" t="s">
        <v>19</v>
      </c>
      <c r="I920" s="199"/>
      <c r="J920" s="195"/>
      <c r="K920" s="195"/>
      <c r="L920" s="200"/>
      <c r="M920" s="201"/>
      <c r="N920" s="202"/>
      <c r="O920" s="202"/>
      <c r="P920" s="202"/>
      <c r="Q920" s="202"/>
      <c r="R920" s="202"/>
      <c r="S920" s="202"/>
      <c r="T920" s="203"/>
      <c r="AT920" s="204" t="s">
        <v>127</v>
      </c>
      <c r="AU920" s="204" t="s">
        <v>123</v>
      </c>
      <c r="AV920" s="13" t="s">
        <v>80</v>
      </c>
      <c r="AW920" s="13" t="s">
        <v>34</v>
      </c>
      <c r="AX920" s="13" t="s">
        <v>72</v>
      </c>
      <c r="AY920" s="204" t="s">
        <v>114</v>
      </c>
    </row>
    <row r="921" spans="2:51" s="14" customFormat="1" ht="11.25">
      <c r="B921" s="205"/>
      <c r="C921" s="206"/>
      <c r="D921" s="196" t="s">
        <v>127</v>
      </c>
      <c r="E921" s="207" t="s">
        <v>19</v>
      </c>
      <c r="F921" s="208" t="s">
        <v>682</v>
      </c>
      <c r="G921" s="206"/>
      <c r="H921" s="209">
        <v>1.216</v>
      </c>
      <c r="I921" s="210"/>
      <c r="J921" s="206"/>
      <c r="K921" s="206"/>
      <c r="L921" s="211"/>
      <c r="M921" s="212"/>
      <c r="N921" s="213"/>
      <c r="O921" s="213"/>
      <c r="P921" s="213"/>
      <c r="Q921" s="213"/>
      <c r="R921" s="213"/>
      <c r="S921" s="213"/>
      <c r="T921" s="214"/>
      <c r="AT921" s="215" t="s">
        <v>127</v>
      </c>
      <c r="AU921" s="215" t="s">
        <v>123</v>
      </c>
      <c r="AV921" s="14" t="s">
        <v>123</v>
      </c>
      <c r="AW921" s="14" t="s">
        <v>34</v>
      </c>
      <c r="AX921" s="14" t="s">
        <v>72</v>
      </c>
      <c r="AY921" s="215" t="s">
        <v>114</v>
      </c>
    </row>
    <row r="922" spans="2:51" s="16" customFormat="1" ht="11.25">
      <c r="B922" s="233"/>
      <c r="C922" s="234"/>
      <c r="D922" s="196" t="s">
        <v>127</v>
      </c>
      <c r="E922" s="235" t="s">
        <v>19</v>
      </c>
      <c r="F922" s="236" t="s">
        <v>375</v>
      </c>
      <c r="G922" s="234"/>
      <c r="H922" s="237">
        <v>1.216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AT922" s="243" t="s">
        <v>127</v>
      </c>
      <c r="AU922" s="243" t="s">
        <v>123</v>
      </c>
      <c r="AV922" s="16" t="s">
        <v>139</v>
      </c>
      <c r="AW922" s="16" t="s">
        <v>34</v>
      </c>
      <c r="AX922" s="16" t="s">
        <v>72</v>
      </c>
      <c r="AY922" s="243" t="s">
        <v>114</v>
      </c>
    </row>
    <row r="923" spans="2:51" s="13" customFormat="1" ht="11.25">
      <c r="B923" s="194"/>
      <c r="C923" s="195"/>
      <c r="D923" s="196" t="s">
        <v>127</v>
      </c>
      <c r="E923" s="197" t="s">
        <v>19</v>
      </c>
      <c r="F923" s="198" t="s">
        <v>378</v>
      </c>
      <c r="G923" s="195"/>
      <c r="H923" s="197" t="s">
        <v>19</v>
      </c>
      <c r="I923" s="199"/>
      <c r="J923" s="195"/>
      <c r="K923" s="195"/>
      <c r="L923" s="200"/>
      <c r="M923" s="201"/>
      <c r="N923" s="202"/>
      <c r="O923" s="202"/>
      <c r="P923" s="202"/>
      <c r="Q923" s="202"/>
      <c r="R923" s="202"/>
      <c r="S923" s="202"/>
      <c r="T923" s="203"/>
      <c r="AT923" s="204" t="s">
        <v>127</v>
      </c>
      <c r="AU923" s="204" t="s">
        <v>123</v>
      </c>
      <c r="AV923" s="13" t="s">
        <v>80</v>
      </c>
      <c r="AW923" s="13" t="s">
        <v>34</v>
      </c>
      <c r="AX923" s="13" t="s">
        <v>72</v>
      </c>
      <c r="AY923" s="204" t="s">
        <v>114</v>
      </c>
    </row>
    <row r="924" spans="2:51" s="13" customFormat="1" ht="11.25">
      <c r="B924" s="194"/>
      <c r="C924" s="195"/>
      <c r="D924" s="196" t="s">
        <v>127</v>
      </c>
      <c r="E924" s="197" t="s">
        <v>19</v>
      </c>
      <c r="F924" s="198" t="s">
        <v>373</v>
      </c>
      <c r="G924" s="195"/>
      <c r="H924" s="197" t="s">
        <v>19</v>
      </c>
      <c r="I924" s="199"/>
      <c r="J924" s="195"/>
      <c r="K924" s="195"/>
      <c r="L924" s="200"/>
      <c r="M924" s="201"/>
      <c r="N924" s="202"/>
      <c r="O924" s="202"/>
      <c r="P924" s="202"/>
      <c r="Q924" s="202"/>
      <c r="R924" s="202"/>
      <c r="S924" s="202"/>
      <c r="T924" s="203"/>
      <c r="AT924" s="204" t="s">
        <v>127</v>
      </c>
      <c r="AU924" s="204" t="s">
        <v>123</v>
      </c>
      <c r="AV924" s="13" t="s">
        <v>80</v>
      </c>
      <c r="AW924" s="13" t="s">
        <v>34</v>
      </c>
      <c r="AX924" s="13" t="s">
        <v>72</v>
      </c>
      <c r="AY924" s="204" t="s">
        <v>114</v>
      </c>
    </row>
    <row r="925" spans="2:51" s="14" customFormat="1" ht="11.25">
      <c r="B925" s="205"/>
      <c r="C925" s="206"/>
      <c r="D925" s="196" t="s">
        <v>127</v>
      </c>
      <c r="E925" s="207" t="s">
        <v>19</v>
      </c>
      <c r="F925" s="208" t="s">
        <v>682</v>
      </c>
      <c r="G925" s="206"/>
      <c r="H925" s="209">
        <v>1.216</v>
      </c>
      <c r="I925" s="210"/>
      <c r="J925" s="206"/>
      <c r="K925" s="206"/>
      <c r="L925" s="211"/>
      <c r="M925" s="212"/>
      <c r="N925" s="213"/>
      <c r="O925" s="213"/>
      <c r="P925" s="213"/>
      <c r="Q925" s="213"/>
      <c r="R925" s="213"/>
      <c r="S925" s="213"/>
      <c r="T925" s="214"/>
      <c r="AT925" s="215" t="s">
        <v>127</v>
      </c>
      <c r="AU925" s="215" t="s">
        <v>123</v>
      </c>
      <c r="AV925" s="14" t="s">
        <v>123</v>
      </c>
      <c r="AW925" s="14" t="s">
        <v>34</v>
      </c>
      <c r="AX925" s="14" t="s">
        <v>72</v>
      </c>
      <c r="AY925" s="215" t="s">
        <v>114</v>
      </c>
    </row>
    <row r="926" spans="2:51" s="16" customFormat="1" ht="11.25">
      <c r="B926" s="233"/>
      <c r="C926" s="234"/>
      <c r="D926" s="196" t="s">
        <v>127</v>
      </c>
      <c r="E926" s="235" t="s">
        <v>19</v>
      </c>
      <c r="F926" s="236" t="s">
        <v>375</v>
      </c>
      <c r="G926" s="234"/>
      <c r="H926" s="237">
        <v>1.216</v>
      </c>
      <c r="I926" s="238"/>
      <c r="J926" s="234"/>
      <c r="K926" s="234"/>
      <c r="L926" s="239"/>
      <c r="M926" s="240"/>
      <c r="N926" s="241"/>
      <c r="O926" s="241"/>
      <c r="P926" s="241"/>
      <c r="Q926" s="241"/>
      <c r="R926" s="241"/>
      <c r="S926" s="241"/>
      <c r="T926" s="242"/>
      <c r="AT926" s="243" t="s">
        <v>127</v>
      </c>
      <c r="AU926" s="243" t="s">
        <v>123</v>
      </c>
      <c r="AV926" s="16" t="s">
        <v>139</v>
      </c>
      <c r="AW926" s="16" t="s">
        <v>34</v>
      </c>
      <c r="AX926" s="16" t="s">
        <v>72</v>
      </c>
      <c r="AY926" s="243" t="s">
        <v>114</v>
      </c>
    </row>
    <row r="927" spans="2:51" s="13" customFormat="1" ht="11.25">
      <c r="B927" s="194"/>
      <c r="C927" s="195"/>
      <c r="D927" s="196" t="s">
        <v>127</v>
      </c>
      <c r="E927" s="197" t="s">
        <v>19</v>
      </c>
      <c r="F927" s="198" t="s">
        <v>369</v>
      </c>
      <c r="G927" s="195"/>
      <c r="H927" s="197" t="s">
        <v>19</v>
      </c>
      <c r="I927" s="199"/>
      <c r="J927" s="195"/>
      <c r="K927" s="195"/>
      <c r="L927" s="200"/>
      <c r="M927" s="201"/>
      <c r="N927" s="202"/>
      <c r="O927" s="202"/>
      <c r="P927" s="202"/>
      <c r="Q927" s="202"/>
      <c r="R927" s="202"/>
      <c r="S927" s="202"/>
      <c r="T927" s="203"/>
      <c r="AT927" s="204" t="s">
        <v>127</v>
      </c>
      <c r="AU927" s="204" t="s">
        <v>123</v>
      </c>
      <c r="AV927" s="13" t="s">
        <v>80</v>
      </c>
      <c r="AW927" s="13" t="s">
        <v>34</v>
      </c>
      <c r="AX927" s="13" t="s">
        <v>72</v>
      </c>
      <c r="AY927" s="204" t="s">
        <v>114</v>
      </c>
    </row>
    <row r="928" spans="2:51" s="13" customFormat="1" ht="11.25">
      <c r="B928" s="194"/>
      <c r="C928" s="195"/>
      <c r="D928" s="196" t="s">
        <v>127</v>
      </c>
      <c r="E928" s="197" t="s">
        <v>19</v>
      </c>
      <c r="F928" s="198" t="s">
        <v>515</v>
      </c>
      <c r="G928" s="195"/>
      <c r="H928" s="197" t="s">
        <v>19</v>
      </c>
      <c r="I928" s="199"/>
      <c r="J928" s="195"/>
      <c r="K928" s="195"/>
      <c r="L928" s="200"/>
      <c r="M928" s="201"/>
      <c r="N928" s="202"/>
      <c r="O928" s="202"/>
      <c r="P928" s="202"/>
      <c r="Q928" s="202"/>
      <c r="R928" s="202"/>
      <c r="S928" s="202"/>
      <c r="T928" s="203"/>
      <c r="AT928" s="204" t="s">
        <v>127</v>
      </c>
      <c r="AU928" s="204" t="s">
        <v>123</v>
      </c>
      <c r="AV928" s="13" t="s">
        <v>80</v>
      </c>
      <c r="AW928" s="13" t="s">
        <v>34</v>
      </c>
      <c r="AX928" s="13" t="s">
        <v>72</v>
      </c>
      <c r="AY928" s="204" t="s">
        <v>114</v>
      </c>
    </row>
    <row r="929" spans="2:51" s="13" customFormat="1" ht="11.25">
      <c r="B929" s="194"/>
      <c r="C929" s="195"/>
      <c r="D929" s="196" t="s">
        <v>127</v>
      </c>
      <c r="E929" s="197" t="s">
        <v>19</v>
      </c>
      <c r="F929" s="198" t="s">
        <v>370</v>
      </c>
      <c r="G929" s="195"/>
      <c r="H929" s="197" t="s">
        <v>19</v>
      </c>
      <c r="I929" s="199"/>
      <c r="J929" s="195"/>
      <c r="K929" s="195"/>
      <c r="L929" s="200"/>
      <c r="M929" s="201"/>
      <c r="N929" s="202"/>
      <c r="O929" s="202"/>
      <c r="P929" s="202"/>
      <c r="Q929" s="202"/>
      <c r="R929" s="202"/>
      <c r="S929" s="202"/>
      <c r="T929" s="203"/>
      <c r="AT929" s="204" t="s">
        <v>127</v>
      </c>
      <c r="AU929" s="204" t="s">
        <v>123</v>
      </c>
      <c r="AV929" s="13" t="s">
        <v>80</v>
      </c>
      <c r="AW929" s="13" t="s">
        <v>34</v>
      </c>
      <c r="AX929" s="13" t="s">
        <v>72</v>
      </c>
      <c r="AY929" s="204" t="s">
        <v>114</v>
      </c>
    </row>
    <row r="930" spans="2:51" s="14" customFormat="1" ht="11.25">
      <c r="B930" s="205"/>
      <c r="C930" s="206"/>
      <c r="D930" s="196" t="s">
        <v>127</v>
      </c>
      <c r="E930" s="207" t="s">
        <v>19</v>
      </c>
      <c r="F930" s="208" t="s">
        <v>683</v>
      </c>
      <c r="G930" s="206"/>
      <c r="H930" s="209">
        <v>8.5990000000000002</v>
      </c>
      <c r="I930" s="210"/>
      <c r="J930" s="206"/>
      <c r="K930" s="206"/>
      <c r="L930" s="211"/>
      <c r="M930" s="212"/>
      <c r="N930" s="213"/>
      <c r="O930" s="213"/>
      <c r="P930" s="213"/>
      <c r="Q930" s="213"/>
      <c r="R930" s="213"/>
      <c r="S930" s="213"/>
      <c r="T930" s="214"/>
      <c r="AT930" s="215" t="s">
        <v>127</v>
      </c>
      <c r="AU930" s="215" t="s">
        <v>123</v>
      </c>
      <c r="AV930" s="14" t="s">
        <v>123</v>
      </c>
      <c r="AW930" s="14" t="s">
        <v>34</v>
      </c>
      <c r="AX930" s="14" t="s">
        <v>72</v>
      </c>
      <c r="AY930" s="215" t="s">
        <v>114</v>
      </c>
    </row>
    <row r="931" spans="2:51" s="13" customFormat="1" ht="11.25">
      <c r="B931" s="194"/>
      <c r="C931" s="195"/>
      <c r="D931" s="196" t="s">
        <v>127</v>
      </c>
      <c r="E931" s="197" t="s">
        <v>19</v>
      </c>
      <c r="F931" s="198" t="s">
        <v>479</v>
      </c>
      <c r="G931" s="195"/>
      <c r="H931" s="197" t="s">
        <v>19</v>
      </c>
      <c r="I931" s="199"/>
      <c r="J931" s="195"/>
      <c r="K931" s="195"/>
      <c r="L931" s="200"/>
      <c r="M931" s="201"/>
      <c r="N931" s="202"/>
      <c r="O931" s="202"/>
      <c r="P931" s="202"/>
      <c r="Q931" s="202"/>
      <c r="R931" s="202"/>
      <c r="S931" s="202"/>
      <c r="T931" s="203"/>
      <c r="AT931" s="204" t="s">
        <v>127</v>
      </c>
      <c r="AU931" s="204" t="s">
        <v>123</v>
      </c>
      <c r="AV931" s="13" t="s">
        <v>80</v>
      </c>
      <c r="AW931" s="13" t="s">
        <v>34</v>
      </c>
      <c r="AX931" s="13" t="s">
        <v>72</v>
      </c>
      <c r="AY931" s="204" t="s">
        <v>114</v>
      </c>
    </row>
    <row r="932" spans="2:51" s="14" customFormat="1" ht="11.25">
      <c r="B932" s="205"/>
      <c r="C932" s="206"/>
      <c r="D932" s="196" t="s">
        <v>127</v>
      </c>
      <c r="E932" s="207" t="s">
        <v>19</v>
      </c>
      <c r="F932" s="208" t="s">
        <v>684</v>
      </c>
      <c r="G932" s="206"/>
      <c r="H932" s="209">
        <v>9.5540000000000003</v>
      </c>
      <c r="I932" s="210"/>
      <c r="J932" s="206"/>
      <c r="K932" s="206"/>
      <c r="L932" s="211"/>
      <c r="M932" s="212"/>
      <c r="N932" s="213"/>
      <c r="O932" s="213"/>
      <c r="P932" s="213"/>
      <c r="Q932" s="213"/>
      <c r="R932" s="213"/>
      <c r="S932" s="213"/>
      <c r="T932" s="214"/>
      <c r="AT932" s="215" t="s">
        <v>127</v>
      </c>
      <c r="AU932" s="215" t="s">
        <v>123</v>
      </c>
      <c r="AV932" s="14" t="s">
        <v>123</v>
      </c>
      <c r="AW932" s="14" t="s">
        <v>34</v>
      </c>
      <c r="AX932" s="14" t="s">
        <v>72</v>
      </c>
      <c r="AY932" s="215" t="s">
        <v>114</v>
      </c>
    </row>
    <row r="933" spans="2:51" s="13" customFormat="1" ht="11.25">
      <c r="B933" s="194"/>
      <c r="C933" s="195"/>
      <c r="D933" s="196" t="s">
        <v>127</v>
      </c>
      <c r="E933" s="197" t="s">
        <v>19</v>
      </c>
      <c r="F933" s="198" t="s">
        <v>481</v>
      </c>
      <c r="G933" s="195"/>
      <c r="H933" s="197" t="s">
        <v>19</v>
      </c>
      <c r="I933" s="199"/>
      <c r="J933" s="195"/>
      <c r="K933" s="195"/>
      <c r="L933" s="200"/>
      <c r="M933" s="201"/>
      <c r="N933" s="202"/>
      <c r="O933" s="202"/>
      <c r="P933" s="202"/>
      <c r="Q933" s="202"/>
      <c r="R933" s="202"/>
      <c r="S933" s="202"/>
      <c r="T933" s="203"/>
      <c r="AT933" s="204" t="s">
        <v>127</v>
      </c>
      <c r="AU933" s="204" t="s">
        <v>123</v>
      </c>
      <c r="AV933" s="13" t="s">
        <v>80</v>
      </c>
      <c r="AW933" s="13" t="s">
        <v>34</v>
      </c>
      <c r="AX933" s="13" t="s">
        <v>72</v>
      </c>
      <c r="AY933" s="204" t="s">
        <v>114</v>
      </c>
    </row>
    <row r="934" spans="2:51" s="14" customFormat="1" ht="11.25">
      <c r="B934" s="205"/>
      <c r="C934" s="206"/>
      <c r="D934" s="196" t="s">
        <v>127</v>
      </c>
      <c r="E934" s="207" t="s">
        <v>19</v>
      </c>
      <c r="F934" s="208" t="s">
        <v>684</v>
      </c>
      <c r="G934" s="206"/>
      <c r="H934" s="209">
        <v>9.5540000000000003</v>
      </c>
      <c r="I934" s="210"/>
      <c r="J934" s="206"/>
      <c r="K934" s="206"/>
      <c r="L934" s="211"/>
      <c r="M934" s="212"/>
      <c r="N934" s="213"/>
      <c r="O934" s="213"/>
      <c r="P934" s="213"/>
      <c r="Q934" s="213"/>
      <c r="R934" s="213"/>
      <c r="S934" s="213"/>
      <c r="T934" s="214"/>
      <c r="AT934" s="215" t="s">
        <v>127</v>
      </c>
      <c r="AU934" s="215" t="s">
        <v>123</v>
      </c>
      <c r="AV934" s="14" t="s">
        <v>123</v>
      </c>
      <c r="AW934" s="14" t="s">
        <v>34</v>
      </c>
      <c r="AX934" s="14" t="s">
        <v>72</v>
      </c>
      <c r="AY934" s="215" t="s">
        <v>114</v>
      </c>
    </row>
    <row r="935" spans="2:51" s="13" customFormat="1" ht="11.25">
      <c r="B935" s="194"/>
      <c r="C935" s="195"/>
      <c r="D935" s="196" t="s">
        <v>127</v>
      </c>
      <c r="E935" s="197" t="s">
        <v>19</v>
      </c>
      <c r="F935" s="198" t="s">
        <v>482</v>
      </c>
      <c r="G935" s="195"/>
      <c r="H935" s="197" t="s">
        <v>19</v>
      </c>
      <c r="I935" s="199"/>
      <c r="J935" s="195"/>
      <c r="K935" s="195"/>
      <c r="L935" s="200"/>
      <c r="M935" s="201"/>
      <c r="N935" s="202"/>
      <c r="O935" s="202"/>
      <c r="P935" s="202"/>
      <c r="Q935" s="202"/>
      <c r="R935" s="202"/>
      <c r="S935" s="202"/>
      <c r="T935" s="203"/>
      <c r="AT935" s="204" t="s">
        <v>127</v>
      </c>
      <c r="AU935" s="204" t="s">
        <v>123</v>
      </c>
      <c r="AV935" s="13" t="s">
        <v>80</v>
      </c>
      <c r="AW935" s="13" t="s">
        <v>34</v>
      </c>
      <c r="AX935" s="13" t="s">
        <v>72</v>
      </c>
      <c r="AY935" s="204" t="s">
        <v>114</v>
      </c>
    </row>
    <row r="936" spans="2:51" s="14" customFormat="1" ht="11.25">
      <c r="B936" s="205"/>
      <c r="C936" s="206"/>
      <c r="D936" s="196" t="s">
        <v>127</v>
      </c>
      <c r="E936" s="207" t="s">
        <v>19</v>
      </c>
      <c r="F936" s="208" t="s">
        <v>684</v>
      </c>
      <c r="G936" s="206"/>
      <c r="H936" s="209">
        <v>9.5540000000000003</v>
      </c>
      <c r="I936" s="210"/>
      <c r="J936" s="206"/>
      <c r="K936" s="206"/>
      <c r="L936" s="211"/>
      <c r="M936" s="212"/>
      <c r="N936" s="213"/>
      <c r="O936" s="213"/>
      <c r="P936" s="213"/>
      <c r="Q936" s="213"/>
      <c r="R936" s="213"/>
      <c r="S936" s="213"/>
      <c r="T936" s="214"/>
      <c r="AT936" s="215" t="s">
        <v>127</v>
      </c>
      <c r="AU936" s="215" t="s">
        <v>123</v>
      </c>
      <c r="AV936" s="14" t="s">
        <v>123</v>
      </c>
      <c r="AW936" s="14" t="s">
        <v>34</v>
      </c>
      <c r="AX936" s="14" t="s">
        <v>72</v>
      </c>
      <c r="AY936" s="215" t="s">
        <v>114</v>
      </c>
    </row>
    <row r="937" spans="2:51" s="13" customFormat="1" ht="11.25">
      <c r="B937" s="194"/>
      <c r="C937" s="195"/>
      <c r="D937" s="196" t="s">
        <v>127</v>
      </c>
      <c r="E937" s="197" t="s">
        <v>19</v>
      </c>
      <c r="F937" s="198" t="s">
        <v>484</v>
      </c>
      <c r="G937" s="195"/>
      <c r="H937" s="197" t="s">
        <v>19</v>
      </c>
      <c r="I937" s="199"/>
      <c r="J937" s="195"/>
      <c r="K937" s="195"/>
      <c r="L937" s="200"/>
      <c r="M937" s="201"/>
      <c r="N937" s="202"/>
      <c r="O937" s="202"/>
      <c r="P937" s="202"/>
      <c r="Q937" s="202"/>
      <c r="R937" s="202"/>
      <c r="S937" s="202"/>
      <c r="T937" s="203"/>
      <c r="AT937" s="204" t="s">
        <v>127</v>
      </c>
      <c r="AU937" s="204" t="s">
        <v>123</v>
      </c>
      <c r="AV937" s="13" t="s">
        <v>80</v>
      </c>
      <c r="AW937" s="13" t="s">
        <v>34</v>
      </c>
      <c r="AX937" s="13" t="s">
        <v>72</v>
      </c>
      <c r="AY937" s="204" t="s">
        <v>114</v>
      </c>
    </row>
    <row r="938" spans="2:51" s="14" customFormat="1" ht="11.25">
      <c r="B938" s="205"/>
      <c r="C938" s="206"/>
      <c r="D938" s="196" t="s">
        <v>127</v>
      </c>
      <c r="E938" s="207" t="s">
        <v>19</v>
      </c>
      <c r="F938" s="208" t="s">
        <v>684</v>
      </c>
      <c r="G938" s="206"/>
      <c r="H938" s="209">
        <v>9.5540000000000003</v>
      </c>
      <c r="I938" s="210"/>
      <c r="J938" s="206"/>
      <c r="K938" s="206"/>
      <c r="L938" s="211"/>
      <c r="M938" s="212"/>
      <c r="N938" s="213"/>
      <c r="O938" s="213"/>
      <c r="P938" s="213"/>
      <c r="Q938" s="213"/>
      <c r="R938" s="213"/>
      <c r="S938" s="213"/>
      <c r="T938" s="214"/>
      <c r="AT938" s="215" t="s">
        <v>127</v>
      </c>
      <c r="AU938" s="215" t="s">
        <v>123</v>
      </c>
      <c r="AV938" s="14" t="s">
        <v>123</v>
      </c>
      <c r="AW938" s="14" t="s">
        <v>34</v>
      </c>
      <c r="AX938" s="14" t="s">
        <v>72</v>
      </c>
      <c r="AY938" s="215" t="s">
        <v>114</v>
      </c>
    </row>
    <row r="939" spans="2:51" s="13" customFormat="1" ht="11.25">
      <c r="B939" s="194"/>
      <c r="C939" s="195"/>
      <c r="D939" s="196" t="s">
        <v>127</v>
      </c>
      <c r="E939" s="197" t="s">
        <v>19</v>
      </c>
      <c r="F939" s="198" t="s">
        <v>485</v>
      </c>
      <c r="G939" s="195"/>
      <c r="H939" s="197" t="s">
        <v>19</v>
      </c>
      <c r="I939" s="199"/>
      <c r="J939" s="195"/>
      <c r="K939" s="195"/>
      <c r="L939" s="200"/>
      <c r="M939" s="201"/>
      <c r="N939" s="202"/>
      <c r="O939" s="202"/>
      <c r="P939" s="202"/>
      <c r="Q939" s="202"/>
      <c r="R939" s="202"/>
      <c r="S939" s="202"/>
      <c r="T939" s="203"/>
      <c r="AT939" s="204" t="s">
        <v>127</v>
      </c>
      <c r="AU939" s="204" t="s">
        <v>123</v>
      </c>
      <c r="AV939" s="13" t="s">
        <v>80</v>
      </c>
      <c r="AW939" s="13" t="s">
        <v>34</v>
      </c>
      <c r="AX939" s="13" t="s">
        <v>72</v>
      </c>
      <c r="AY939" s="204" t="s">
        <v>114</v>
      </c>
    </row>
    <row r="940" spans="2:51" s="14" customFormat="1" ht="11.25">
      <c r="B940" s="205"/>
      <c r="C940" s="206"/>
      <c r="D940" s="196" t="s">
        <v>127</v>
      </c>
      <c r="E940" s="207" t="s">
        <v>19</v>
      </c>
      <c r="F940" s="208" t="s">
        <v>685</v>
      </c>
      <c r="G940" s="206"/>
      <c r="H940" s="209">
        <v>28.663</v>
      </c>
      <c r="I940" s="210"/>
      <c r="J940" s="206"/>
      <c r="K940" s="206"/>
      <c r="L940" s="211"/>
      <c r="M940" s="212"/>
      <c r="N940" s="213"/>
      <c r="O940" s="213"/>
      <c r="P940" s="213"/>
      <c r="Q940" s="213"/>
      <c r="R940" s="213"/>
      <c r="S940" s="213"/>
      <c r="T940" s="214"/>
      <c r="AT940" s="215" t="s">
        <v>127</v>
      </c>
      <c r="AU940" s="215" t="s">
        <v>123</v>
      </c>
      <c r="AV940" s="14" t="s">
        <v>123</v>
      </c>
      <c r="AW940" s="14" t="s">
        <v>34</v>
      </c>
      <c r="AX940" s="14" t="s">
        <v>72</v>
      </c>
      <c r="AY940" s="215" t="s">
        <v>114</v>
      </c>
    </row>
    <row r="941" spans="2:51" s="16" customFormat="1" ht="11.25">
      <c r="B941" s="233"/>
      <c r="C941" s="234"/>
      <c r="D941" s="196" t="s">
        <v>127</v>
      </c>
      <c r="E941" s="235" t="s">
        <v>19</v>
      </c>
      <c r="F941" s="236" t="s">
        <v>375</v>
      </c>
      <c r="G941" s="234"/>
      <c r="H941" s="237">
        <v>75.477999999999994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AT941" s="243" t="s">
        <v>127</v>
      </c>
      <c r="AU941" s="243" t="s">
        <v>123</v>
      </c>
      <c r="AV941" s="16" t="s">
        <v>139</v>
      </c>
      <c r="AW941" s="16" t="s">
        <v>34</v>
      </c>
      <c r="AX941" s="16" t="s">
        <v>72</v>
      </c>
      <c r="AY941" s="243" t="s">
        <v>114</v>
      </c>
    </row>
    <row r="942" spans="2:51" s="13" customFormat="1" ht="11.25">
      <c r="B942" s="194"/>
      <c r="C942" s="195"/>
      <c r="D942" s="196" t="s">
        <v>127</v>
      </c>
      <c r="E942" s="197" t="s">
        <v>19</v>
      </c>
      <c r="F942" s="198" t="s">
        <v>369</v>
      </c>
      <c r="G942" s="195"/>
      <c r="H942" s="197" t="s">
        <v>19</v>
      </c>
      <c r="I942" s="199"/>
      <c r="J942" s="195"/>
      <c r="K942" s="195"/>
      <c r="L942" s="200"/>
      <c r="M942" s="201"/>
      <c r="N942" s="202"/>
      <c r="O942" s="202"/>
      <c r="P942" s="202"/>
      <c r="Q942" s="202"/>
      <c r="R942" s="202"/>
      <c r="S942" s="202"/>
      <c r="T942" s="203"/>
      <c r="AT942" s="204" t="s">
        <v>127</v>
      </c>
      <c r="AU942" s="204" t="s">
        <v>123</v>
      </c>
      <c r="AV942" s="13" t="s">
        <v>80</v>
      </c>
      <c r="AW942" s="13" t="s">
        <v>34</v>
      </c>
      <c r="AX942" s="13" t="s">
        <v>72</v>
      </c>
      <c r="AY942" s="204" t="s">
        <v>114</v>
      </c>
    </row>
    <row r="943" spans="2:51" s="13" customFormat="1" ht="11.25">
      <c r="B943" s="194"/>
      <c r="C943" s="195"/>
      <c r="D943" s="196" t="s">
        <v>127</v>
      </c>
      <c r="E943" s="197" t="s">
        <v>19</v>
      </c>
      <c r="F943" s="198" t="s">
        <v>524</v>
      </c>
      <c r="G943" s="195"/>
      <c r="H943" s="197" t="s">
        <v>19</v>
      </c>
      <c r="I943" s="199"/>
      <c r="J943" s="195"/>
      <c r="K943" s="195"/>
      <c r="L943" s="200"/>
      <c r="M943" s="201"/>
      <c r="N943" s="202"/>
      <c r="O943" s="202"/>
      <c r="P943" s="202"/>
      <c r="Q943" s="202"/>
      <c r="R943" s="202"/>
      <c r="S943" s="202"/>
      <c r="T943" s="203"/>
      <c r="AT943" s="204" t="s">
        <v>127</v>
      </c>
      <c r="AU943" s="204" t="s">
        <v>123</v>
      </c>
      <c r="AV943" s="13" t="s">
        <v>80</v>
      </c>
      <c r="AW943" s="13" t="s">
        <v>34</v>
      </c>
      <c r="AX943" s="13" t="s">
        <v>72</v>
      </c>
      <c r="AY943" s="204" t="s">
        <v>114</v>
      </c>
    </row>
    <row r="944" spans="2:51" s="13" customFormat="1" ht="11.25">
      <c r="B944" s="194"/>
      <c r="C944" s="195"/>
      <c r="D944" s="196" t="s">
        <v>127</v>
      </c>
      <c r="E944" s="197" t="s">
        <v>19</v>
      </c>
      <c r="F944" s="198" t="s">
        <v>370</v>
      </c>
      <c r="G944" s="195"/>
      <c r="H944" s="197" t="s">
        <v>19</v>
      </c>
      <c r="I944" s="199"/>
      <c r="J944" s="195"/>
      <c r="K944" s="195"/>
      <c r="L944" s="200"/>
      <c r="M944" s="201"/>
      <c r="N944" s="202"/>
      <c r="O944" s="202"/>
      <c r="P944" s="202"/>
      <c r="Q944" s="202"/>
      <c r="R944" s="202"/>
      <c r="S944" s="202"/>
      <c r="T944" s="203"/>
      <c r="AT944" s="204" t="s">
        <v>127</v>
      </c>
      <c r="AU944" s="204" t="s">
        <v>123</v>
      </c>
      <c r="AV944" s="13" t="s">
        <v>80</v>
      </c>
      <c r="AW944" s="13" t="s">
        <v>34</v>
      </c>
      <c r="AX944" s="13" t="s">
        <v>72</v>
      </c>
      <c r="AY944" s="204" t="s">
        <v>114</v>
      </c>
    </row>
    <row r="945" spans="2:51" s="13" customFormat="1" ht="11.25">
      <c r="B945" s="194"/>
      <c r="C945" s="195"/>
      <c r="D945" s="196" t="s">
        <v>127</v>
      </c>
      <c r="E945" s="197" t="s">
        <v>19</v>
      </c>
      <c r="F945" s="198" t="s">
        <v>371</v>
      </c>
      <c r="G945" s="195"/>
      <c r="H945" s="197" t="s">
        <v>19</v>
      </c>
      <c r="I945" s="199"/>
      <c r="J945" s="195"/>
      <c r="K945" s="195"/>
      <c r="L945" s="200"/>
      <c r="M945" s="201"/>
      <c r="N945" s="202"/>
      <c r="O945" s="202"/>
      <c r="P945" s="202"/>
      <c r="Q945" s="202"/>
      <c r="R945" s="202"/>
      <c r="S945" s="202"/>
      <c r="T945" s="203"/>
      <c r="AT945" s="204" t="s">
        <v>127</v>
      </c>
      <c r="AU945" s="204" t="s">
        <v>123</v>
      </c>
      <c r="AV945" s="13" t="s">
        <v>80</v>
      </c>
      <c r="AW945" s="13" t="s">
        <v>34</v>
      </c>
      <c r="AX945" s="13" t="s">
        <v>72</v>
      </c>
      <c r="AY945" s="204" t="s">
        <v>114</v>
      </c>
    </row>
    <row r="946" spans="2:51" s="14" customFormat="1" ht="11.25">
      <c r="B946" s="205"/>
      <c r="C946" s="206"/>
      <c r="D946" s="196" t="s">
        <v>127</v>
      </c>
      <c r="E946" s="207" t="s">
        <v>19</v>
      </c>
      <c r="F946" s="208" t="s">
        <v>686</v>
      </c>
      <c r="G946" s="206"/>
      <c r="H946" s="209">
        <v>1.27</v>
      </c>
      <c r="I946" s="210"/>
      <c r="J946" s="206"/>
      <c r="K946" s="206"/>
      <c r="L946" s="211"/>
      <c r="M946" s="212"/>
      <c r="N946" s="213"/>
      <c r="O946" s="213"/>
      <c r="P946" s="213"/>
      <c r="Q946" s="213"/>
      <c r="R946" s="213"/>
      <c r="S946" s="213"/>
      <c r="T946" s="214"/>
      <c r="AT946" s="215" t="s">
        <v>127</v>
      </c>
      <c r="AU946" s="215" t="s">
        <v>123</v>
      </c>
      <c r="AV946" s="14" t="s">
        <v>123</v>
      </c>
      <c r="AW946" s="14" t="s">
        <v>34</v>
      </c>
      <c r="AX946" s="14" t="s">
        <v>72</v>
      </c>
      <c r="AY946" s="215" t="s">
        <v>114</v>
      </c>
    </row>
    <row r="947" spans="2:51" s="13" customFormat="1" ht="11.25">
      <c r="B947" s="194"/>
      <c r="C947" s="195"/>
      <c r="D947" s="196" t="s">
        <v>127</v>
      </c>
      <c r="E947" s="197" t="s">
        <v>19</v>
      </c>
      <c r="F947" s="198" t="s">
        <v>373</v>
      </c>
      <c r="G947" s="195"/>
      <c r="H947" s="197" t="s">
        <v>19</v>
      </c>
      <c r="I947" s="199"/>
      <c r="J947" s="195"/>
      <c r="K947" s="195"/>
      <c r="L947" s="200"/>
      <c r="M947" s="201"/>
      <c r="N947" s="202"/>
      <c r="O947" s="202"/>
      <c r="P947" s="202"/>
      <c r="Q947" s="202"/>
      <c r="R947" s="202"/>
      <c r="S947" s="202"/>
      <c r="T947" s="203"/>
      <c r="AT947" s="204" t="s">
        <v>127</v>
      </c>
      <c r="AU947" s="204" t="s">
        <v>123</v>
      </c>
      <c r="AV947" s="13" t="s">
        <v>80</v>
      </c>
      <c r="AW947" s="13" t="s">
        <v>34</v>
      </c>
      <c r="AX947" s="13" t="s">
        <v>72</v>
      </c>
      <c r="AY947" s="204" t="s">
        <v>114</v>
      </c>
    </row>
    <row r="948" spans="2:51" s="14" customFormat="1" ht="11.25">
      <c r="B948" s="205"/>
      <c r="C948" s="206"/>
      <c r="D948" s="196" t="s">
        <v>127</v>
      </c>
      <c r="E948" s="207" t="s">
        <v>19</v>
      </c>
      <c r="F948" s="208" t="s">
        <v>687</v>
      </c>
      <c r="G948" s="206"/>
      <c r="H948" s="209">
        <v>1.6259999999999999</v>
      </c>
      <c r="I948" s="210"/>
      <c r="J948" s="206"/>
      <c r="K948" s="206"/>
      <c r="L948" s="211"/>
      <c r="M948" s="212"/>
      <c r="N948" s="213"/>
      <c r="O948" s="213"/>
      <c r="P948" s="213"/>
      <c r="Q948" s="213"/>
      <c r="R948" s="213"/>
      <c r="S948" s="213"/>
      <c r="T948" s="214"/>
      <c r="AT948" s="215" t="s">
        <v>127</v>
      </c>
      <c r="AU948" s="215" t="s">
        <v>123</v>
      </c>
      <c r="AV948" s="14" t="s">
        <v>123</v>
      </c>
      <c r="AW948" s="14" t="s">
        <v>34</v>
      </c>
      <c r="AX948" s="14" t="s">
        <v>72</v>
      </c>
      <c r="AY948" s="215" t="s">
        <v>114</v>
      </c>
    </row>
    <row r="949" spans="2:51" s="16" customFormat="1" ht="11.25">
      <c r="B949" s="233"/>
      <c r="C949" s="234"/>
      <c r="D949" s="196" t="s">
        <v>127</v>
      </c>
      <c r="E949" s="235" t="s">
        <v>19</v>
      </c>
      <c r="F949" s="236" t="s">
        <v>375</v>
      </c>
      <c r="G949" s="234"/>
      <c r="H949" s="237">
        <v>2.8959999999999999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AT949" s="243" t="s">
        <v>127</v>
      </c>
      <c r="AU949" s="243" t="s">
        <v>123</v>
      </c>
      <c r="AV949" s="16" t="s">
        <v>139</v>
      </c>
      <c r="AW949" s="16" t="s">
        <v>34</v>
      </c>
      <c r="AX949" s="16" t="s">
        <v>72</v>
      </c>
      <c r="AY949" s="243" t="s">
        <v>114</v>
      </c>
    </row>
    <row r="950" spans="2:51" s="13" customFormat="1" ht="11.25">
      <c r="B950" s="194"/>
      <c r="C950" s="195"/>
      <c r="D950" s="196" t="s">
        <v>127</v>
      </c>
      <c r="E950" s="197" t="s">
        <v>19</v>
      </c>
      <c r="F950" s="198" t="s">
        <v>376</v>
      </c>
      <c r="G950" s="195"/>
      <c r="H950" s="197" t="s">
        <v>19</v>
      </c>
      <c r="I950" s="199"/>
      <c r="J950" s="195"/>
      <c r="K950" s="195"/>
      <c r="L950" s="200"/>
      <c r="M950" s="201"/>
      <c r="N950" s="202"/>
      <c r="O950" s="202"/>
      <c r="P950" s="202"/>
      <c r="Q950" s="202"/>
      <c r="R950" s="202"/>
      <c r="S950" s="202"/>
      <c r="T950" s="203"/>
      <c r="AT950" s="204" t="s">
        <v>127</v>
      </c>
      <c r="AU950" s="204" t="s">
        <v>123</v>
      </c>
      <c r="AV950" s="13" t="s">
        <v>80</v>
      </c>
      <c r="AW950" s="13" t="s">
        <v>34</v>
      </c>
      <c r="AX950" s="13" t="s">
        <v>72</v>
      </c>
      <c r="AY950" s="204" t="s">
        <v>114</v>
      </c>
    </row>
    <row r="951" spans="2:51" s="13" customFormat="1" ht="11.25">
      <c r="B951" s="194"/>
      <c r="C951" s="195"/>
      <c r="D951" s="196" t="s">
        <v>127</v>
      </c>
      <c r="E951" s="197" t="s">
        <v>19</v>
      </c>
      <c r="F951" s="198" t="s">
        <v>371</v>
      </c>
      <c r="G951" s="195"/>
      <c r="H951" s="197" t="s">
        <v>19</v>
      </c>
      <c r="I951" s="199"/>
      <c r="J951" s="195"/>
      <c r="K951" s="195"/>
      <c r="L951" s="200"/>
      <c r="M951" s="201"/>
      <c r="N951" s="202"/>
      <c r="O951" s="202"/>
      <c r="P951" s="202"/>
      <c r="Q951" s="202"/>
      <c r="R951" s="202"/>
      <c r="S951" s="202"/>
      <c r="T951" s="203"/>
      <c r="AT951" s="204" t="s">
        <v>127</v>
      </c>
      <c r="AU951" s="204" t="s">
        <v>123</v>
      </c>
      <c r="AV951" s="13" t="s">
        <v>80</v>
      </c>
      <c r="AW951" s="13" t="s">
        <v>34</v>
      </c>
      <c r="AX951" s="13" t="s">
        <v>72</v>
      </c>
      <c r="AY951" s="204" t="s">
        <v>114</v>
      </c>
    </row>
    <row r="952" spans="2:51" s="14" customFormat="1" ht="11.25">
      <c r="B952" s="205"/>
      <c r="C952" s="206"/>
      <c r="D952" s="196" t="s">
        <v>127</v>
      </c>
      <c r="E952" s="207" t="s">
        <v>19</v>
      </c>
      <c r="F952" s="208" t="s">
        <v>688</v>
      </c>
      <c r="G952" s="206"/>
      <c r="H952" s="209">
        <v>2.5409999999999999</v>
      </c>
      <c r="I952" s="210"/>
      <c r="J952" s="206"/>
      <c r="K952" s="206"/>
      <c r="L952" s="211"/>
      <c r="M952" s="212"/>
      <c r="N952" s="213"/>
      <c r="O952" s="213"/>
      <c r="P952" s="213"/>
      <c r="Q952" s="213"/>
      <c r="R952" s="213"/>
      <c r="S952" s="213"/>
      <c r="T952" s="214"/>
      <c r="AT952" s="215" t="s">
        <v>127</v>
      </c>
      <c r="AU952" s="215" t="s">
        <v>123</v>
      </c>
      <c r="AV952" s="14" t="s">
        <v>123</v>
      </c>
      <c r="AW952" s="14" t="s">
        <v>34</v>
      </c>
      <c r="AX952" s="14" t="s">
        <v>72</v>
      </c>
      <c r="AY952" s="215" t="s">
        <v>114</v>
      </c>
    </row>
    <row r="953" spans="2:51" s="13" customFormat="1" ht="11.25">
      <c r="B953" s="194"/>
      <c r="C953" s="195"/>
      <c r="D953" s="196" t="s">
        <v>127</v>
      </c>
      <c r="E953" s="197" t="s">
        <v>19</v>
      </c>
      <c r="F953" s="198" t="s">
        <v>373</v>
      </c>
      <c r="G953" s="195"/>
      <c r="H953" s="197" t="s">
        <v>19</v>
      </c>
      <c r="I953" s="199"/>
      <c r="J953" s="195"/>
      <c r="K953" s="195"/>
      <c r="L953" s="200"/>
      <c r="M953" s="201"/>
      <c r="N953" s="202"/>
      <c r="O953" s="202"/>
      <c r="P953" s="202"/>
      <c r="Q953" s="202"/>
      <c r="R953" s="202"/>
      <c r="S953" s="202"/>
      <c r="T953" s="203"/>
      <c r="AT953" s="204" t="s">
        <v>127</v>
      </c>
      <c r="AU953" s="204" t="s">
        <v>123</v>
      </c>
      <c r="AV953" s="13" t="s">
        <v>80</v>
      </c>
      <c r="AW953" s="13" t="s">
        <v>34</v>
      </c>
      <c r="AX953" s="13" t="s">
        <v>72</v>
      </c>
      <c r="AY953" s="204" t="s">
        <v>114</v>
      </c>
    </row>
    <row r="954" spans="2:51" s="14" customFormat="1" ht="11.25">
      <c r="B954" s="205"/>
      <c r="C954" s="206"/>
      <c r="D954" s="196" t="s">
        <v>127</v>
      </c>
      <c r="E954" s="207" t="s">
        <v>19</v>
      </c>
      <c r="F954" s="208" t="s">
        <v>687</v>
      </c>
      <c r="G954" s="206"/>
      <c r="H954" s="209">
        <v>1.6259999999999999</v>
      </c>
      <c r="I954" s="210"/>
      <c r="J954" s="206"/>
      <c r="K954" s="206"/>
      <c r="L954" s="211"/>
      <c r="M954" s="212"/>
      <c r="N954" s="213"/>
      <c r="O954" s="213"/>
      <c r="P954" s="213"/>
      <c r="Q954" s="213"/>
      <c r="R954" s="213"/>
      <c r="S954" s="213"/>
      <c r="T954" s="214"/>
      <c r="AT954" s="215" t="s">
        <v>127</v>
      </c>
      <c r="AU954" s="215" t="s">
        <v>123</v>
      </c>
      <c r="AV954" s="14" t="s">
        <v>123</v>
      </c>
      <c r="AW954" s="14" t="s">
        <v>34</v>
      </c>
      <c r="AX954" s="14" t="s">
        <v>72</v>
      </c>
      <c r="AY954" s="215" t="s">
        <v>114</v>
      </c>
    </row>
    <row r="955" spans="2:51" s="16" customFormat="1" ht="11.25">
      <c r="B955" s="233"/>
      <c r="C955" s="234"/>
      <c r="D955" s="196" t="s">
        <v>127</v>
      </c>
      <c r="E955" s="235" t="s">
        <v>19</v>
      </c>
      <c r="F955" s="236" t="s">
        <v>375</v>
      </c>
      <c r="G955" s="234"/>
      <c r="H955" s="237">
        <v>4.1669999999999998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AT955" s="243" t="s">
        <v>127</v>
      </c>
      <c r="AU955" s="243" t="s">
        <v>123</v>
      </c>
      <c r="AV955" s="16" t="s">
        <v>139</v>
      </c>
      <c r="AW955" s="16" t="s">
        <v>34</v>
      </c>
      <c r="AX955" s="16" t="s">
        <v>72</v>
      </c>
      <c r="AY955" s="243" t="s">
        <v>114</v>
      </c>
    </row>
    <row r="956" spans="2:51" s="13" customFormat="1" ht="11.25">
      <c r="B956" s="194"/>
      <c r="C956" s="195"/>
      <c r="D956" s="196" t="s">
        <v>127</v>
      </c>
      <c r="E956" s="197" t="s">
        <v>19</v>
      </c>
      <c r="F956" s="198" t="s">
        <v>378</v>
      </c>
      <c r="G956" s="195"/>
      <c r="H956" s="197" t="s">
        <v>19</v>
      </c>
      <c r="I956" s="199"/>
      <c r="J956" s="195"/>
      <c r="K956" s="195"/>
      <c r="L956" s="200"/>
      <c r="M956" s="201"/>
      <c r="N956" s="202"/>
      <c r="O956" s="202"/>
      <c r="P956" s="202"/>
      <c r="Q956" s="202"/>
      <c r="R956" s="202"/>
      <c r="S956" s="202"/>
      <c r="T956" s="203"/>
      <c r="AT956" s="204" t="s">
        <v>127</v>
      </c>
      <c r="AU956" s="204" t="s">
        <v>123</v>
      </c>
      <c r="AV956" s="13" t="s">
        <v>80</v>
      </c>
      <c r="AW956" s="13" t="s">
        <v>34</v>
      </c>
      <c r="AX956" s="13" t="s">
        <v>72</v>
      </c>
      <c r="AY956" s="204" t="s">
        <v>114</v>
      </c>
    </row>
    <row r="957" spans="2:51" s="13" customFormat="1" ht="11.25">
      <c r="B957" s="194"/>
      <c r="C957" s="195"/>
      <c r="D957" s="196" t="s">
        <v>127</v>
      </c>
      <c r="E957" s="197" t="s">
        <v>19</v>
      </c>
      <c r="F957" s="198" t="s">
        <v>371</v>
      </c>
      <c r="G957" s="195"/>
      <c r="H957" s="197" t="s">
        <v>19</v>
      </c>
      <c r="I957" s="199"/>
      <c r="J957" s="195"/>
      <c r="K957" s="195"/>
      <c r="L957" s="200"/>
      <c r="M957" s="201"/>
      <c r="N957" s="202"/>
      <c r="O957" s="202"/>
      <c r="P957" s="202"/>
      <c r="Q957" s="202"/>
      <c r="R957" s="202"/>
      <c r="S957" s="202"/>
      <c r="T957" s="203"/>
      <c r="AT957" s="204" t="s">
        <v>127</v>
      </c>
      <c r="AU957" s="204" t="s">
        <v>123</v>
      </c>
      <c r="AV957" s="13" t="s">
        <v>80</v>
      </c>
      <c r="AW957" s="13" t="s">
        <v>34</v>
      </c>
      <c r="AX957" s="13" t="s">
        <v>72</v>
      </c>
      <c r="AY957" s="204" t="s">
        <v>114</v>
      </c>
    </row>
    <row r="958" spans="2:51" s="14" customFormat="1" ht="11.25">
      <c r="B958" s="205"/>
      <c r="C958" s="206"/>
      <c r="D958" s="196" t="s">
        <v>127</v>
      </c>
      <c r="E958" s="207" t="s">
        <v>19</v>
      </c>
      <c r="F958" s="208" t="s">
        <v>689</v>
      </c>
      <c r="G958" s="206"/>
      <c r="H958" s="209">
        <v>6.3520000000000003</v>
      </c>
      <c r="I958" s="210"/>
      <c r="J958" s="206"/>
      <c r="K958" s="206"/>
      <c r="L958" s="211"/>
      <c r="M958" s="212"/>
      <c r="N958" s="213"/>
      <c r="O958" s="213"/>
      <c r="P958" s="213"/>
      <c r="Q958" s="213"/>
      <c r="R958" s="213"/>
      <c r="S958" s="213"/>
      <c r="T958" s="214"/>
      <c r="AT958" s="215" t="s">
        <v>127</v>
      </c>
      <c r="AU958" s="215" t="s">
        <v>123</v>
      </c>
      <c r="AV958" s="14" t="s">
        <v>123</v>
      </c>
      <c r="AW958" s="14" t="s">
        <v>34</v>
      </c>
      <c r="AX958" s="14" t="s">
        <v>72</v>
      </c>
      <c r="AY958" s="215" t="s">
        <v>114</v>
      </c>
    </row>
    <row r="959" spans="2:51" s="13" customFormat="1" ht="11.25">
      <c r="B959" s="194"/>
      <c r="C959" s="195"/>
      <c r="D959" s="196" t="s">
        <v>127</v>
      </c>
      <c r="E959" s="197" t="s">
        <v>19</v>
      </c>
      <c r="F959" s="198" t="s">
        <v>373</v>
      </c>
      <c r="G959" s="195"/>
      <c r="H959" s="197" t="s">
        <v>19</v>
      </c>
      <c r="I959" s="199"/>
      <c r="J959" s="195"/>
      <c r="K959" s="195"/>
      <c r="L959" s="200"/>
      <c r="M959" s="201"/>
      <c r="N959" s="202"/>
      <c r="O959" s="202"/>
      <c r="P959" s="202"/>
      <c r="Q959" s="202"/>
      <c r="R959" s="202"/>
      <c r="S959" s="202"/>
      <c r="T959" s="203"/>
      <c r="AT959" s="204" t="s">
        <v>127</v>
      </c>
      <c r="AU959" s="204" t="s">
        <v>123</v>
      </c>
      <c r="AV959" s="13" t="s">
        <v>80</v>
      </c>
      <c r="AW959" s="13" t="s">
        <v>34</v>
      </c>
      <c r="AX959" s="13" t="s">
        <v>72</v>
      </c>
      <c r="AY959" s="204" t="s">
        <v>114</v>
      </c>
    </row>
    <row r="960" spans="2:51" s="14" customFormat="1" ht="11.25">
      <c r="B960" s="205"/>
      <c r="C960" s="206"/>
      <c r="D960" s="196" t="s">
        <v>127</v>
      </c>
      <c r="E960" s="207" t="s">
        <v>19</v>
      </c>
      <c r="F960" s="208" t="s">
        <v>687</v>
      </c>
      <c r="G960" s="206"/>
      <c r="H960" s="209">
        <v>1.6259999999999999</v>
      </c>
      <c r="I960" s="210"/>
      <c r="J960" s="206"/>
      <c r="K960" s="206"/>
      <c r="L960" s="211"/>
      <c r="M960" s="212"/>
      <c r="N960" s="213"/>
      <c r="O960" s="213"/>
      <c r="P960" s="213"/>
      <c r="Q960" s="213"/>
      <c r="R960" s="213"/>
      <c r="S960" s="213"/>
      <c r="T960" s="214"/>
      <c r="AT960" s="215" t="s">
        <v>127</v>
      </c>
      <c r="AU960" s="215" t="s">
        <v>123</v>
      </c>
      <c r="AV960" s="14" t="s">
        <v>123</v>
      </c>
      <c r="AW960" s="14" t="s">
        <v>34</v>
      </c>
      <c r="AX960" s="14" t="s">
        <v>72</v>
      </c>
      <c r="AY960" s="215" t="s">
        <v>114</v>
      </c>
    </row>
    <row r="961" spans="2:51" s="16" customFormat="1" ht="11.25">
      <c r="B961" s="233"/>
      <c r="C961" s="234"/>
      <c r="D961" s="196" t="s">
        <v>127</v>
      </c>
      <c r="E961" s="235" t="s">
        <v>19</v>
      </c>
      <c r="F961" s="236" t="s">
        <v>375</v>
      </c>
      <c r="G961" s="234"/>
      <c r="H961" s="237">
        <v>7.9779999999999998</v>
      </c>
      <c r="I961" s="238"/>
      <c r="J961" s="234"/>
      <c r="K961" s="234"/>
      <c r="L961" s="239"/>
      <c r="M961" s="240"/>
      <c r="N961" s="241"/>
      <c r="O961" s="241"/>
      <c r="P961" s="241"/>
      <c r="Q961" s="241"/>
      <c r="R961" s="241"/>
      <c r="S961" s="241"/>
      <c r="T961" s="242"/>
      <c r="AT961" s="243" t="s">
        <v>127</v>
      </c>
      <c r="AU961" s="243" t="s">
        <v>123</v>
      </c>
      <c r="AV961" s="16" t="s">
        <v>139</v>
      </c>
      <c r="AW961" s="16" t="s">
        <v>34</v>
      </c>
      <c r="AX961" s="16" t="s">
        <v>72</v>
      </c>
      <c r="AY961" s="243" t="s">
        <v>114</v>
      </c>
    </row>
    <row r="962" spans="2:51" s="13" customFormat="1" ht="11.25">
      <c r="B962" s="194"/>
      <c r="C962" s="195"/>
      <c r="D962" s="196" t="s">
        <v>127</v>
      </c>
      <c r="E962" s="197" t="s">
        <v>19</v>
      </c>
      <c r="F962" s="198" t="s">
        <v>369</v>
      </c>
      <c r="G962" s="195"/>
      <c r="H962" s="197" t="s">
        <v>19</v>
      </c>
      <c r="I962" s="199"/>
      <c r="J962" s="195"/>
      <c r="K962" s="195"/>
      <c r="L962" s="200"/>
      <c r="M962" s="201"/>
      <c r="N962" s="202"/>
      <c r="O962" s="202"/>
      <c r="P962" s="202"/>
      <c r="Q962" s="202"/>
      <c r="R962" s="202"/>
      <c r="S962" s="202"/>
      <c r="T962" s="203"/>
      <c r="AT962" s="204" t="s">
        <v>127</v>
      </c>
      <c r="AU962" s="204" t="s">
        <v>123</v>
      </c>
      <c r="AV962" s="13" t="s">
        <v>80</v>
      </c>
      <c r="AW962" s="13" t="s">
        <v>34</v>
      </c>
      <c r="AX962" s="13" t="s">
        <v>72</v>
      </c>
      <c r="AY962" s="204" t="s">
        <v>114</v>
      </c>
    </row>
    <row r="963" spans="2:51" s="13" customFormat="1" ht="11.25">
      <c r="B963" s="194"/>
      <c r="C963" s="195"/>
      <c r="D963" s="196" t="s">
        <v>127</v>
      </c>
      <c r="E963" s="197" t="s">
        <v>19</v>
      </c>
      <c r="F963" s="198" t="s">
        <v>534</v>
      </c>
      <c r="G963" s="195"/>
      <c r="H963" s="197" t="s">
        <v>19</v>
      </c>
      <c r="I963" s="199"/>
      <c r="J963" s="195"/>
      <c r="K963" s="195"/>
      <c r="L963" s="200"/>
      <c r="M963" s="201"/>
      <c r="N963" s="202"/>
      <c r="O963" s="202"/>
      <c r="P963" s="202"/>
      <c r="Q963" s="202"/>
      <c r="R963" s="202"/>
      <c r="S963" s="202"/>
      <c r="T963" s="203"/>
      <c r="AT963" s="204" t="s">
        <v>127</v>
      </c>
      <c r="AU963" s="204" t="s">
        <v>123</v>
      </c>
      <c r="AV963" s="13" t="s">
        <v>80</v>
      </c>
      <c r="AW963" s="13" t="s">
        <v>34</v>
      </c>
      <c r="AX963" s="13" t="s">
        <v>72</v>
      </c>
      <c r="AY963" s="204" t="s">
        <v>114</v>
      </c>
    </row>
    <row r="964" spans="2:51" s="13" customFormat="1" ht="11.25">
      <c r="B964" s="194"/>
      <c r="C964" s="195"/>
      <c r="D964" s="196" t="s">
        <v>127</v>
      </c>
      <c r="E964" s="197" t="s">
        <v>19</v>
      </c>
      <c r="F964" s="198" t="s">
        <v>370</v>
      </c>
      <c r="G964" s="195"/>
      <c r="H964" s="197" t="s">
        <v>19</v>
      </c>
      <c r="I964" s="199"/>
      <c r="J964" s="195"/>
      <c r="K964" s="195"/>
      <c r="L964" s="200"/>
      <c r="M964" s="201"/>
      <c r="N964" s="202"/>
      <c r="O964" s="202"/>
      <c r="P964" s="202"/>
      <c r="Q964" s="202"/>
      <c r="R964" s="202"/>
      <c r="S964" s="202"/>
      <c r="T964" s="203"/>
      <c r="AT964" s="204" t="s">
        <v>127</v>
      </c>
      <c r="AU964" s="204" t="s">
        <v>123</v>
      </c>
      <c r="AV964" s="13" t="s">
        <v>80</v>
      </c>
      <c r="AW964" s="13" t="s">
        <v>34</v>
      </c>
      <c r="AX964" s="13" t="s">
        <v>72</v>
      </c>
      <c r="AY964" s="204" t="s">
        <v>114</v>
      </c>
    </row>
    <row r="965" spans="2:51" s="14" customFormat="1" ht="11.25">
      <c r="B965" s="205"/>
      <c r="C965" s="206"/>
      <c r="D965" s="196" t="s">
        <v>127</v>
      </c>
      <c r="E965" s="207" t="s">
        <v>19</v>
      </c>
      <c r="F965" s="208" t="s">
        <v>690</v>
      </c>
      <c r="G965" s="206"/>
      <c r="H965" s="209">
        <v>117.44</v>
      </c>
      <c r="I965" s="210"/>
      <c r="J965" s="206"/>
      <c r="K965" s="206"/>
      <c r="L965" s="211"/>
      <c r="M965" s="212"/>
      <c r="N965" s="213"/>
      <c r="O965" s="213"/>
      <c r="P965" s="213"/>
      <c r="Q965" s="213"/>
      <c r="R965" s="213"/>
      <c r="S965" s="213"/>
      <c r="T965" s="214"/>
      <c r="AT965" s="215" t="s">
        <v>127</v>
      </c>
      <c r="AU965" s="215" t="s">
        <v>123</v>
      </c>
      <c r="AV965" s="14" t="s">
        <v>123</v>
      </c>
      <c r="AW965" s="14" t="s">
        <v>34</v>
      </c>
      <c r="AX965" s="14" t="s">
        <v>72</v>
      </c>
      <c r="AY965" s="215" t="s">
        <v>114</v>
      </c>
    </row>
    <row r="966" spans="2:51" s="14" customFormat="1" ht="11.25">
      <c r="B966" s="205"/>
      <c r="C966" s="206"/>
      <c r="D966" s="196" t="s">
        <v>127</v>
      </c>
      <c r="E966" s="207" t="s">
        <v>19</v>
      </c>
      <c r="F966" s="208" t="s">
        <v>690</v>
      </c>
      <c r="G966" s="206"/>
      <c r="H966" s="209">
        <v>117.44</v>
      </c>
      <c r="I966" s="210"/>
      <c r="J966" s="206"/>
      <c r="K966" s="206"/>
      <c r="L966" s="211"/>
      <c r="M966" s="212"/>
      <c r="N966" s="213"/>
      <c r="O966" s="213"/>
      <c r="P966" s="213"/>
      <c r="Q966" s="213"/>
      <c r="R966" s="213"/>
      <c r="S966" s="213"/>
      <c r="T966" s="214"/>
      <c r="AT966" s="215" t="s">
        <v>127</v>
      </c>
      <c r="AU966" s="215" t="s">
        <v>123</v>
      </c>
      <c r="AV966" s="14" t="s">
        <v>123</v>
      </c>
      <c r="AW966" s="14" t="s">
        <v>34</v>
      </c>
      <c r="AX966" s="14" t="s">
        <v>72</v>
      </c>
      <c r="AY966" s="215" t="s">
        <v>114</v>
      </c>
    </row>
    <row r="967" spans="2:51" s="13" customFormat="1" ht="11.25">
      <c r="B967" s="194"/>
      <c r="C967" s="195"/>
      <c r="D967" s="196" t="s">
        <v>127</v>
      </c>
      <c r="E967" s="197" t="s">
        <v>19</v>
      </c>
      <c r="F967" s="198" t="s">
        <v>479</v>
      </c>
      <c r="G967" s="195"/>
      <c r="H967" s="197" t="s">
        <v>19</v>
      </c>
      <c r="I967" s="199"/>
      <c r="J967" s="195"/>
      <c r="K967" s="195"/>
      <c r="L967" s="200"/>
      <c r="M967" s="201"/>
      <c r="N967" s="202"/>
      <c r="O967" s="202"/>
      <c r="P967" s="202"/>
      <c r="Q967" s="202"/>
      <c r="R967" s="202"/>
      <c r="S967" s="202"/>
      <c r="T967" s="203"/>
      <c r="AT967" s="204" t="s">
        <v>127</v>
      </c>
      <c r="AU967" s="204" t="s">
        <v>123</v>
      </c>
      <c r="AV967" s="13" t="s">
        <v>80</v>
      </c>
      <c r="AW967" s="13" t="s">
        <v>34</v>
      </c>
      <c r="AX967" s="13" t="s">
        <v>72</v>
      </c>
      <c r="AY967" s="204" t="s">
        <v>114</v>
      </c>
    </row>
    <row r="968" spans="2:51" s="14" customFormat="1" ht="11.25">
      <c r="B968" s="205"/>
      <c r="C968" s="206"/>
      <c r="D968" s="196" t="s">
        <v>127</v>
      </c>
      <c r="E968" s="207" t="s">
        <v>19</v>
      </c>
      <c r="F968" s="208" t="s">
        <v>690</v>
      </c>
      <c r="G968" s="206"/>
      <c r="H968" s="209">
        <v>117.44</v>
      </c>
      <c r="I968" s="210"/>
      <c r="J968" s="206"/>
      <c r="K968" s="206"/>
      <c r="L968" s="211"/>
      <c r="M968" s="212"/>
      <c r="N968" s="213"/>
      <c r="O968" s="213"/>
      <c r="P968" s="213"/>
      <c r="Q968" s="213"/>
      <c r="R968" s="213"/>
      <c r="S968" s="213"/>
      <c r="T968" s="214"/>
      <c r="AT968" s="215" t="s">
        <v>127</v>
      </c>
      <c r="AU968" s="215" t="s">
        <v>123</v>
      </c>
      <c r="AV968" s="14" t="s">
        <v>123</v>
      </c>
      <c r="AW968" s="14" t="s">
        <v>34</v>
      </c>
      <c r="AX968" s="14" t="s">
        <v>72</v>
      </c>
      <c r="AY968" s="215" t="s">
        <v>114</v>
      </c>
    </row>
    <row r="969" spans="2:51" s="14" customFormat="1" ht="11.25">
      <c r="B969" s="205"/>
      <c r="C969" s="206"/>
      <c r="D969" s="196" t="s">
        <v>127</v>
      </c>
      <c r="E969" s="207" t="s">
        <v>19</v>
      </c>
      <c r="F969" s="208" t="s">
        <v>690</v>
      </c>
      <c r="G969" s="206"/>
      <c r="H969" s="209">
        <v>117.44</v>
      </c>
      <c r="I969" s="210"/>
      <c r="J969" s="206"/>
      <c r="K969" s="206"/>
      <c r="L969" s="211"/>
      <c r="M969" s="212"/>
      <c r="N969" s="213"/>
      <c r="O969" s="213"/>
      <c r="P969" s="213"/>
      <c r="Q969" s="213"/>
      <c r="R969" s="213"/>
      <c r="S969" s="213"/>
      <c r="T969" s="214"/>
      <c r="AT969" s="215" t="s">
        <v>127</v>
      </c>
      <c r="AU969" s="215" t="s">
        <v>123</v>
      </c>
      <c r="AV969" s="14" t="s">
        <v>123</v>
      </c>
      <c r="AW969" s="14" t="s">
        <v>34</v>
      </c>
      <c r="AX969" s="14" t="s">
        <v>72</v>
      </c>
      <c r="AY969" s="215" t="s">
        <v>114</v>
      </c>
    </row>
    <row r="970" spans="2:51" s="13" customFormat="1" ht="11.25">
      <c r="B970" s="194"/>
      <c r="C970" s="195"/>
      <c r="D970" s="196" t="s">
        <v>127</v>
      </c>
      <c r="E970" s="197" t="s">
        <v>19</v>
      </c>
      <c r="F970" s="198" t="s">
        <v>481</v>
      </c>
      <c r="G970" s="195"/>
      <c r="H970" s="197" t="s">
        <v>19</v>
      </c>
      <c r="I970" s="199"/>
      <c r="J970" s="195"/>
      <c r="K970" s="195"/>
      <c r="L970" s="200"/>
      <c r="M970" s="201"/>
      <c r="N970" s="202"/>
      <c r="O970" s="202"/>
      <c r="P970" s="202"/>
      <c r="Q970" s="202"/>
      <c r="R970" s="202"/>
      <c r="S970" s="202"/>
      <c r="T970" s="203"/>
      <c r="AT970" s="204" t="s">
        <v>127</v>
      </c>
      <c r="AU970" s="204" t="s">
        <v>123</v>
      </c>
      <c r="AV970" s="13" t="s">
        <v>80</v>
      </c>
      <c r="AW970" s="13" t="s">
        <v>34</v>
      </c>
      <c r="AX970" s="13" t="s">
        <v>72</v>
      </c>
      <c r="AY970" s="204" t="s">
        <v>114</v>
      </c>
    </row>
    <row r="971" spans="2:51" s="14" customFormat="1" ht="11.25">
      <c r="B971" s="205"/>
      <c r="C971" s="206"/>
      <c r="D971" s="196" t="s">
        <v>127</v>
      </c>
      <c r="E971" s="207" t="s">
        <v>19</v>
      </c>
      <c r="F971" s="208" t="s">
        <v>690</v>
      </c>
      <c r="G971" s="206"/>
      <c r="H971" s="209">
        <v>117.44</v>
      </c>
      <c r="I971" s="210"/>
      <c r="J971" s="206"/>
      <c r="K971" s="206"/>
      <c r="L971" s="211"/>
      <c r="M971" s="212"/>
      <c r="N971" s="213"/>
      <c r="O971" s="213"/>
      <c r="P971" s="213"/>
      <c r="Q971" s="213"/>
      <c r="R971" s="213"/>
      <c r="S971" s="213"/>
      <c r="T971" s="214"/>
      <c r="AT971" s="215" t="s">
        <v>127</v>
      </c>
      <c r="AU971" s="215" t="s">
        <v>123</v>
      </c>
      <c r="AV971" s="14" t="s">
        <v>123</v>
      </c>
      <c r="AW971" s="14" t="s">
        <v>34</v>
      </c>
      <c r="AX971" s="14" t="s">
        <v>72</v>
      </c>
      <c r="AY971" s="215" t="s">
        <v>114</v>
      </c>
    </row>
    <row r="972" spans="2:51" s="14" customFormat="1" ht="11.25">
      <c r="B972" s="205"/>
      <c r="C972" s="206"/>
      <c r="D972" s="196" t="s">
        <v>127</v>
      </c>
      <c r="E972" s="207" t="s">
        <v>19</v>
      </c>
      <c r="F972" s="208" t="s">
        <v>690</v>
      </c>
      <c r="G972" s="206"/>
      <c r="H972" s="209">
        <v>117.44</v>
      </c>
      <c r="I972" s="210"/>
      <c r="J972" s="206"/>
      <c r="K972" s="206"/>
      <c r="L972" s="211"/>
      <c r="M972" s="212"/>
      <c r="N972" s="213"/>
      <c r="O972" s="213"/>
      <c r="P972" s="213"/>
      <c r="Q972" s="213"/>
      <c r="R972" s="213"/>
      <c r="S972" s="213"/>
      <c r="T972" s="214"/>
      <c r="AT972" s="215" t="s">
        <v>127</v>
      </c>
      <c r="AU972" s="215" t="s">
        <v>123</v>
      </c>
      <c r="AV972" s="14" t="s">
        <v>123</v>
      </c>
      <c r="AW972" s="14" t="s">
        <v>34</v>
      </c>
      <c r="AX972" s="14" t="s">
        <v>72</v>
      </c>
      <c r="AY972" s="215" t="s">
        <v>114</v>
      </c>
    </row>
    <row r="973" spans="2:51" s="13" customFormat="1" ht="11.25">
      <c r="B973" s="194"/>
      <c r="C973" s="195"/>
      <c r="D973" s="196" t="s">
        <v>127</v>
      </c>
      <c r="E973" s="197" t="s">
        <v>19</v>
      </c>
      <c r="F973" s="198" t="s">
        <v>482</v>
      </c>
      <c r="G973" s="195"/>
      <c r="H973" s="197" t="s">
        <v>19</v>
      </c>
      <c r="I973" s="199"/>
      <c r="J973" s="195"/>
      <c r="K973" s="195"/>
      <c r="L973" s="200"/>
      <c r="M973" s="201"/>
      <c r="N973" s="202"/>
      <c r="O973" s="202"/>
      <c r="P973" s="202"/>
      <c r="Q973" s="202"/>
      <c r="R973" s="202"/>
      <c r="S973" s="202"/>
      <c r="T973" s="203"/>
      <c r="AT973" s="204" t="s">
        <v>127</v>
      </c>
      <c r="AU973" s="204" t="s">
        <v>123</v>
      </c>
      <c r="AV973" s="13" t="s">
        <v>80</v>
      </c>
      <c r="AW973" s="13" t="s">
        <v>34</v>
      </c>
      <c r="AX973" s="13" t="s">
        <v>72</v>
      </c>
      <c r="AY973" s="204" t="s">
        <v>114</v>
      </c>
    </row>
    <row r="974" spans="2:51" s="14" customFormat="1" ht="11.25">
      <c r="B974" s="205"/>
      <c r="C974" s="206"/>
      <c r="D974" s="196" t="s">
        <v>127</v>
      </c>
      <c r="E974" s="207" t="s">
        <v>19</v>
      </c>
      <c r="F974" s="208" t="s">
        <v>690</v>
      </c>
      <c r="G974" s="206"/>
      <c r="H974" s="209">
        <v>117.44</v>
      </c>
      <c r="I974" s="210"/>
      <c r="J974" s="206"/>
      <c r="K974" s="206"/>
      <c r="L974" s="211"/>
      <c r="M974" s="212"/>
      <c r="N974" s="213"/>
      <c r="O974" s="213"/>
      <c r="P974" s="213"/>
      <c r="Q974" s="213"/>
      <c r="R974" s="213"/>
      <c r="S974" s="213"/>
      <c r="T974" s="214"/>
      <c r="AT974" s="215" t="s">
        <v>127</v>
      </c>
      <c r="AU974" s="215" t="s">
        <v>123</v>
      </c>
      <c r="AV974" s="14" t="s">
        <v>123</v>
      </c>
      <c r="AW974" s="14" t="s">
        <v>34</v>
      </c>
      <c r="AX974" s="14" t="s">
        <v>72</v>
      </c>
      <c r="AY974" s="215" t="s">
        <v>114</v>
      </c>
    </row>
    <row r="975" spans="2:51" s="14" customFormat="1" ht="11.25">
      <c r="B975" s="205"/>
      <c r="C975" s="206"/>
      <c r="D975" s="196" t="s">
        <v>127</v>
      </c>
      <c r="E975" s="207" t="s">
        <v>19</v>
      </c>
      <c r="F975" s="208" t="s">
        <v>690</v>
      </c>
      <c r="G975" s="206"/>
      <c r="H975" s="209">
        <v>117.44</v>
      </c>
      <c r="I975" s="210"/>
      <c r="J975" s="206"/>
      <c r="K975" s="206"/>
      <c r="L975" s="211"/>
      <c r="M975" s="212"/>
      <c r="N975" s="213"/>
      <c r="O975" s="213"/>
      <c r="P975" s="213"/>
      <c r="Q975" s="213"/>
      <c r="R975" s="213"/>
      <c r="S975" s="213"/>
      <c r="T975" s="214"/>
      <c r="AT975" s="215" t="s">
        <v>127</v>
      </c>
      <c r="AU975" s="215" t="s">
        <v>123</v>
      </c>
      <c r="AV975" s="14" t="s">
        <v>123</v>
      </c>
      <c r="AW975" s="14" t="s">
        <v>34</v>
      </c>
      <c r="AX975" s="14" t="s">
        <v>72</v>
      </c>
      <c r="AY975" s="215" t="s">
        <v>114</v>
      </c>
    </row>
    <row r="976" spans="2:51" s="13" customFormat="1" ht="11.25">
      <c r="B976" s="194"/>
      <c r="C976" s="195"/>
      <c r="D976" s="196" t="s">
        <v>127</v>
      </c>
      <c r="E976" s="197" t="s">
        <v>19</v>
      </c>
      <c r="F976" s="198" t="s">
        <v>484</v>
      </c>
      <c r="G976" s="195"/>
      <c r="H976" s="197" t="s">
        <v>19</v>
      </c>
      <c r="I976" s="199"/>
      <c r="J976" s="195"/>
      <c r="K976" s="195"/>
      <c r="L976" s="200"/>
      <c r="M976" s="201"/>
      <c r="N976" s="202"/>
      <c r="O976" s="202"/>
      <c r="P976" s="202"/>
      <c r="Q976" s="202"/>
      <c r="R976" s="202"/>
      <c r="S976" s="202"/>
      <c r="T976" s="203"/>
      <c r="AT976" s="204" t="s">
        <v>127</v>
      </c>
      <c r="AU976" s="204" t="s">
        <v>123</v>
      </c>
      <c r="AV976" s="13" t="s">
        <v>80</v>
      </c>
      <c r="AW976" s="13" t="s">
        <v>34</v>
      </c>
      <c r="AX976" s="13" t="s">
        <v>72</v>
      </c>
      <c r="AY976" s="204" t="s">
        <v>114</v>
      </c>
    </row>
    <row r="977" spans="2:51" s="14" customFormat="1" ht="11.25">
      <c r="B977" s="205"/>
      <c r="C977" s="206"/>
      <c r="D977" s="196" t="s">
        <v>127</v>
      </c>
      <c r="E977" s="207" t="s">
        <v>19</v>
      </c>
      <c r="F977" s="208" t="s">
        <v>690</v>
      </c>
      <c r="G977" s="206"/>
      <c r="H977" s="209">
        <v>117.44</v>
      </c>
      <c r="I977" s="210"/>
      <c r="J977" s="206"/>
      <c r="K977" s="206"/>
      <c r="L977" s="211"/>
      <c r="M977" s="212"/>
      <c r="N977" s="213"/>
      <c r="O977" s="213"/>
      <c r="P977" s="213"/>
      <c r="Q977" s="213"/>
      <c r="R977" s="213"/>
      <c r="S977" s="213"/>
      <c r="T977" s="214"/>
      <c r="AT977" s="215" t="s">
        <v>127</v>
      </c>
      <c r="AU977" s="215" t="s">
        <v>123</v>
      </c>
      <c r="AV977" s="14" t="s">
        <v>123</v>
      </c>
      <c r="AW977" s="14" t="s">
        <v>34</v>
      </c>
      <c r="AX977" s="14" t="s">
        <v>72</v>
      </c>
      <c r="AY977" s="215" t="s">
        <v>114</v>
      </c>
    </row>
    <row r="978" spans="2:51" s="14" customFormat="1" ht="11.25">
      <c r="B978" s="205"/>
      <c r="C978" s="206"/>
      <c r="D978" s="196" t="s">
        <v>127</v>
      </c>
      <c r="E978" s="207" t="s">
        <v>19</v>
      </c>
      <c r="F978" s="208" t="s">
        <v>690</v>
      </c>
      <c r="G978" s="206"/>
      <c r="H978" s="209">
        <v>117.44</v>
      </c>
      <c r="I978" s="210"/>
      <c r="J978" s="206"/>
      <c r="K978" s="206"/>
      <c r="L978" s="211"/>
      <c r="M978" s="212"/>
      <c r="N978" s="213"/>
      <c r="O978" s="213"/>
      <c r="P978" s="213"/>
      <c r="Q978" s="213"/>
      <c r="R978" s="213"/>
      <c r="S978" s="213"/>
      <c r="T978" s="214"/>
      <c r="AT978" s="215" t="s">
        <v>127</v>
      </c>
      <c r="AU978" s="215" t="s">
        <v>123</v>
      </c>
      <c r="AV978" s="14" t="s">
        <v>123</v>
      </c>
      <c r="AW978" s="14" t="s">
        <v>34</v>
      </c>
      <c r="AX978" s="14" t="s">
        <v>72</v>
      </c>
      <c r="AY978" s="215" t="s">
        <v>114</v>
      </c>
    </row>
    <row r="979" spans="2:51" s="13" customFormat="1" ht="11.25">
      <c r="B979" s="194"/>
      <c r="C979" s="195"/>
      <c r="D979" s="196" t="s">
        <v>127</v>
      </c>
      <c r="E979" s="197" t="s">
        <v>19</v>
      </c>
      <c r="F979" s="198" t="s">
        <v>485</v>
      </c>
      <c r="G979" s="195"/>
      <c r="H979" s="197" t="s">
        <v>19</v>
      </c>
      <c r="I979" s="199"/>
      <c r="J979" s="195"/>
      <c r="K979" s="195"/>
      <c r="L979" s="200"/>
      <c r="M979" s="201"/>
      <c r="N979" s="202"/>
      <c r="O979" s="202"/>
      <c r="P979" s="202"/>
      <c r="Q979" s="202"/>
      <c r="R979" s="202"/>
      <c r="S979" s="202"/>
      <c r="T979" s="203"/>
      <c r="AT979" s="204" t="s">
        <v>127</v>
      </c>
      <c r="AU979" s="204" t="s">
        <v>123</v>
      </c>
      <c r="AV979" s="13" t="s">
        <v>80</v>
      </c>
      <c r="AW979" s="13" t="s">
        <v>34</v>
      </c>
      <c r="AX979" s="13" t="s">
        <v>72</v>
      </c>
      <c r="AY979" s="204" t="s">
        <v>114</v>
      </c>
    </row>
    <row r="980" spans="2:51" s="14" customFormat="1" ht="11.25">
      <c r="B980" s="205"/>
      <c r="C980" s="206"/>
      <c r="D980" s="196" t="s">
        <v>127</v>
      </c>
      <c r="E980" s="207" t="s">
        <v>19</v>
      </c>
      <c r="F980" s="208" t="s">
        <v>691</v>
      </c>
      <c r="G980" s="206"/>
      <c r="H980" s="209">
        <v>352.32</v>
      </c>
      <c r="I980" s="210"/>
      <c r="J980" s="206"/>
      <c r="K980" s="206"/>
      <c r="L980" s="211"/>
      <c r="M980" s="212"/>
      <c r="N980" s="213"/>
      <c r="O980" s="213"/>
      <c r="P980" s="213"/>
      <c r="Q980" s="213"/>
      <c r="R980" s="213"/>
      <c r="S980" s="213"/>
      <c r="T980" s="214"/>
      <c r="AT980" s="215" t="s">
        <v>127</v>
      </c>
      <c r="AU980" s="215" t="s">
        <v>123</v>
      </c>
      <c r="AV980" s="14" t="s">
        <v>123</v>
      </c>
      <c r="AW980" s="14" t="s">
        <v>34</v>
      </c>
      <c r="AX980" s="14" t="s">
        <v>72</v>
      </c>
      <c r="AY980" s="215" t="s">
        <v>114</v>
      </c>
    </row>
    <row r="981" spans="2:51" s="14" customFormat="1" ht="11.25">
      <c r="B981" s="205"/>
      <c r="C981" s="206"/>
      <c r="D981" s="196" t="s">
        <v>127</v>
      </c>
      <c r="E981" s="207" t="s">
        <v>19</v>
      </c>
      <c r="F981" s="208" t="s">
        <v>691</v>
      </c>
      <c r="G981" s="206"/>
      <c r="H981" s="209">
        <v>352.32</v>
      </c>
      <c r="I981" s="210"/>
      <c r="J981" s="206"/>
      <c r="K981" s="206"/>
      <c r="L981" s="211"/>
      <c r="M981" s="212"/>
      <c r="N981" s="213"/>
      <c r="O981" s="213"/>
      <c r="P981" s="213"/>
      <c r="Q981" s="213"/>
      <c r="R981" s="213"/>
      <c r="S981" s="213"/>
      <c r="T981" s="214"/>
      <c r="AT981" s="215" t="s">
        <v>127</v>
      </c>
      <c r="AU981" s="215" t="s">
        <v>123</v>
      </c>
      <c r="AV981" s="14" t="s">
        <v>123</v>
      </c>
      <c r="AW981" s="14" t="s">
        <v>34</v>
      </c>
      <c r="AX981" s="14" t="s">
        <v>72</v>
      </c>
      <c r="AY981" s="215" t="s">
        <v>114</v>
      </c>
    </row>
    <row r="982" spans="2:51" s="16" customFormat="1" ht="11.25">
      <c r="B982" s="233"/>
      <c r="C982" s="234"/>
      <c r="D982" s="196" t="s">
        <v>127</v>
      </c>
      <c r="E982" s="235" t="s">
        <v>19</v>
      </c>
      <c r="F982" s="236" t="s">
        <v>375</v>
      </c>
      <c r="G982" s="234"/>
      <c r="H982" s="237">
        <v>1879.04</v>
      </c>
      <c r="I982" s="238"/>
      <c r="J982" s="234"/>
      <c r="K982" s="234"/>
      <c r="L982" s="239"/>
      <c r="M982" s="240"/>
      <c r="N982" s="241"/>
      <c r="O982" s="241"/>
      <c r="P982" s="241"/>
      <c r="Q982" s="241"/>
      <c r="R982" s="241"/>
      <c r="S982" s="241"/>
      <c r="T982" s="242"/>
      <c r="AT982" s="243" t="s">
        <v>127</v>
      </c>
      <c r="AU982" s="243" t="s">
        <v>123</v>
      </c>
      <c r="AV982" s="16" t="s">
        <v>139</v>
      </c>
      <c r="AW982" s="16" t="s">
        <v>34</v>
      </c>
      <c r="AX982" s="16" t="s">
        <v>72</v>
      </c>
      <c r="AY982" s="243" t="s">
        <v>114</v>
      </c>
    </row>
    <row r="983" spans="2:51" s="13" customFormat="1" ht="11.25">
      <c r="B983" s="194"/>
      <c r="C983" s="195"/>
      <c r="D983" s="196" t="s">
        <v>127</v>
      </c>
      <c r="E983" s="197" t="s">
        <v>19</v>
      </c>
      <c r="F983" s="198" t="s">
        <v>369</v>
      </c>
      <c r="G983" s="195"/>
      <c r="H983" s="197" t="s">
        <v>19</v>
      </c>
      <c r="I983" s="199"/>
      <c r="J983" s="195"/>
      <c r="K983" s="195"/>
      <c r="L983" s="200"/>
      <c r="M983" s="201"/>
      <c r="N983" s="202"/>
      <c r="O983" s="202"/>
      <c r="P983" s="202"/>
      <c r="Q983" s="202"/>
      <c r="R983" s="202"/>
      <c r="S983" s="202"/>
      <c r="T983" s="203"/>
      <c r="AT983" s="204" t="s">
        <v>127</v>
      </c>
      <c r="AU983" s="204" t="s">
        <v>123</v>
      </c>
      <c r="AV983" s="13" t="s">
        <v>80</v>
      </c>
      <c r="AW983" s="13" t="s">
        <v>34</v>
      </c>
      <c r="AX983" s="13" t="s">
        <v>72</v>
      </c>
      <c r="AY983" s="204" t="s">
        <v>114</v>
      </c>
    </row>
    <row r="984" spans="2:51" s="13" customFormat="1" ht="11.25">
      <c r="B984" s="194"/>
      <c r="C984" s="195"/>
      <c r="D984" s="196" t="s">
        <v>127</v>
      </c>
      <c r="E984" s="197" t="s">
        <v>19</v>
      </c>
      <c r="F984" s="198" t="s">
        <v>376</v>
      </c>
      <c r="G984" s="195"/>
      <c r="H984" s="197" t="s">
        <v>19</v>
      </c>
      <c r="I984" s="199"/>
      <c r="J984" s="195"/>
      <c r="K984" s="195"/>
      <c r="L984" s="200"/>
      <c r="M984" s="201"/>
      <c r="N984" s="202"/>
      <c r="O984" s="202"/>
      <c r="P984" s="202"/>
      <c r="Q984" s="202"/>
      <c r="R984" s="202"/>
      <c r="S984" s="202"/>
      <c r="T984" s="203"/>
      <c r="AT984" s="204" t="s">
        <v>127</v>
      </c>
      <c r="AU984" s="204" t="s">
        <v>123</v>
      </c>
      <c r="AV984" s="13" t="s">
        <v>80</v>
      </c>
      <c r="AW984" s="13" t="s">
        <v>34</v>
      </c>
      <c r="AX984" s="13" t="s">
        <v>72</v>
      </c>
      <c r="AY984" s="204" t="s">
        <v>114</v>
      </c>
    </row>
    <row r="985" spans="2:51" s="13" customFormat="1" ht="11.25">
      <c r="B985" s="194"/>
      <c r="C985" s="195"/>
      <c r="D985" s="196" t="s">
        <v>127</v>
      </c>
      <c r="E985" s="197" t="s">
        <v>19</v>
      </c>
      <c r="F985" s="198" t="s">
        <v>377</v>
      </c>
      <c r="G985" s="195"/>
      <c r="H985" s="197" t="s">
        <v>19</v>
      </c>
      <c r="I985" s="199"/>
      <c r="J985" s="195"/>
      <c r="K985" s="195"/>
      <c r="L985" s="200"/>
      <c r="M985" s="201"/>
      <c r="N985" s="202"/>
      <c r="O985" s="202"/>
      <c r="P985" s="202"/>
      <c r="Q985" s="202"/>
      <c r="R985" s="202"/>
      <c r="S985" s="202"/>
      <c r="T985" s="203"/>
      <c r="AT985" s="204" t="s">
        <v>127</v>
      </c>
      <c r="AU985" s="204" t="s">
        <v>123</v>
      </c>
      <c r="AV985" s="13" t="s">
        <v>80</v>
      </c>
      <c r="AW985" s="13" t="s">
        <v>34</v>
      </c>
      <c r="AX985" s="13" t="s">
        <v>72</v>
      </c>
      <c r="AY985" s="204" t="s">
        <v>114</v>
      </c>
    </row>
    <row r="986" spans="2:51" s="14" customFormat="1" ht="11.25">
      <c r="B986" s="205"/>
      <c r="C986" s="206"/>
      <c r="D986" s="196" t="s">
        <v>127</v>
      </c>
      <c r="E986" s="207" t="s">
        <v>19</v>
      </c>
      <c r="F986" s="208" t="s">
        <v>692</v>
      </c>
      <c r="G986" s="206"/>
      <c r="H986" s="209">
        <v>1.702</v>
      </c>
      <c r="I986" s="210"/>
      <c r="J986" s="206"/>
      <c r="K986" s="206"/>
      <c r="L986" s="211"/>
      <c r="M986" s="212"/>
      <c r="N986" s="213"/>
      <c r="O986" s="213"/>
      <c r="P986" s="213"/>
      <c r="Q986" s="213"/>
      <c r="R986" s="213"/>
      <c r="S986" s="213"/>
      <c r="T986" s="214"/>
      <c r="AT986" s="215" t="s">
        <v>127</v>
      </c>
      <c r="AU986" s="215" t="s">
        <v>123</v>
      </c>
      <c r="AV986" s="14" t="s">
        <v>123</v>
      </c>
      <c r="AW986" s="14" t="s">
        <v>34</v>
      </c>
      <c r="AX986" s="14" t="s">
        <v>72</v>
      </c>
      <c r="AY986" s="215" t="s">
        <v>114</v>
      </c>
    </row>
    <row r="987" spans="2:51" s="16" customFormat="1" ht="11.25">
      <c r="B987" s="233"/>
      <c r="C987" s="234"/>
      <c r="D987" s="196" t="s">
        <v>127</v>
      </c>
      <c r="E987" s="235" t="s">
        <v>19</v>
      </c>
      <c r="F987" s="236" t="s">
        <v>375</v>
      </c>
      <c r="G987" s="234"/>
      <c r="H987" s="237">
        <v>1.702</v>
      </c>
      <c r="I987" s="238"/>
      <c r="J987" s="234"/>
      <c r="K987" s="234"/>
      <c r="L987" s="239"/>
      <c r="M987" s="240"/>
      <c r="N987" s="241"/>
      <c r="O987" s="241"/>
      <c r="P987" s="241"/>
      <c r="Q987" s="241"/>
      <c r="R987" s="241"/>
      <c r="S987" s="241"/>
      <c r="T987" s="242"/>
      <c r="AT987" s="243" t="s">
        <v>127</v>
      </c>
      <c r="AU987" s="243" t="s">
        <v>123</v>
      </c>
      <c r="AV987" s="16" t="s">
        <v>139</v>
      </c>
      <c r="AW987" s="16" t="s">
        <v>34</v>
      </c>
      <c r="AX987" s="16" t="s">
        <v>72</v>
      </c>
      <c r="AY987" s="243" t="s">
        <v>114</v>
      </c>
    </row>
    <row r="988" spans="2:51" s="13" customFormat="1" ht="11.25">
      <c r="B988" s="194"/>
      <c r="C988" s="195"/>
      <c r="D988" s="196" t="s">
        <v>127</v>
      </c>
      <c r="E988" s="197" t="s">
        <v>19</v>
      </c>
      <c r="F988" s="198" t="s">
        <v>378</v>
      </c>
      <c r="G988" s="195"/>
      <c r="H988" s="197" t="s">
        <v>19</v>
      </c>
      <c r="I988" s="199"/>
      <c r="J988" s="195"/>
      <c r="K988" s="195"/>
      <c r="L988" s="200"/>
      <c r="M988" s="201"/>
      <c r="N988" s="202"/>
      <c r="O988" s="202"/>
      <c r="P988" s="202"/>
      <c r="Q988" s="202"/>
      <c r="R988" s="202"/>
      <c r="S988" s="202"/>
      <c r="T988" s="203"/>
      <c r="AT988" s="204" t="s">
        <v>127</v>
      </c>
      <c r="AU988" s="204" t="s">
        <v>123</v>
      </c>
      <c r="AV988" s="13" t="s">
        <v>80</v>
      </c>
      <c r="AW988" s="13" t="s">
        <v>34</v>
      </c>
      <c r="AX988" s="13" t="s">
        <v>72</v>
      </c>
      <c r="AY988" s="204" t="s">
        <v>114</v>
      </c>
    </row>
    <row r="989" spans="2:51" s="13" customFormat="1" ht="11.25">
      <c r="B989" s="194"/>
      <c r="C989" s="195"/>
      <c r="D989" s="196" t="s">
        <v>127</v>
      </c>
      <c r="E989" s="197" t="s">
        <v>19</v>
      </c>
      <c r="F989" s="198" t="s">
        <v>377</v>
      </c>
      <c r="G989" s="195"/>
      <c r="H989" s="197" t="s">
        <v>19</v>
      </c>
      <c r="I989" s="199"/>
      <c r="J989" s="195"/>
      <c r="K989" s="195"/>
      <c r="L989" s="200"/>
      <c r="M989" s="201"/>
      <c r="N989" s="202"/>
      <c r="O989" s="202"/>
      <c r="P989" s="202"/>
      <c r="Q989" s="202"/>
      <c r="R989" s="202"/>
      <c r="S989" s="202"/>
      <c r="T989" s="203"/>
      <c r="AT989" s="204" t="s">
        <v>127</v>
      </c>
      <c r="AU989" s="204" t="s">
        <v>123</v>
      </c>
      <c r="AV989" s="13" t="s">
        <v>80</v>
      </c>
      <c r="AW989" s="13" t="s">
        <v>34</v>
      </c>
      <c r="AX989" s="13" t="s">
        <v>72</v>
      </c>
      <c r="AY989" s="204" t="s">
        <v>114</v>
      </c>
    </row>
    <row r="990" spans="2:51" s="14" customFormat="1" ht="11.25">
      <c r="B990" s="205"/>
      <c r="C990" s="206"/>
      <c r="D990" s="196" t="s">
        <v>127</v>
      </c>
      <c r="E990" s="207" t="s">
        <v>19</v>
      </c>
      <c r="F990" s="208" t="s">
        <v>693</v>
      </c>
      <c r="G990" s="206"/>
      <c r="H990" s="209">
        <v>6.81</v>
      </c>
      <c r="I990" s="210"/>
      <c r="J990" s="206"/>
      <c r="K990" s="206"/>
      <c r="L990" s="211"/>
      <c r="M990" s="212"/>
      <c r="N990" s="213"/>
      <c r="O990" s="213"/>
      <c r="P990" s="213"/>
      <c r="Q990" s="213"/>
      <c r="R990" s="213"/>
      <c r="S990" s="213"/>
      <c r="T990" s="214"/>
      <c r="AT990" s="215" t="s">
        <v>127</v>
      </c>
      <c r="AU990" s="215" t="s">
        <v>123</v>
      </c>
      <c r="AV990" s="14" t="s">
        <v>123</v>
      </c>
      <c r="AW990" s="14" t="s">
        <v>34</v>
      </c>
      <c r="AX990" s="14" t="s">
        <v>72</v>
      </c>
      <c r="AY990" s="215" t="s">
        <v>114</v>
      </c>
    </row>
    <row r="991" spans="2:51" s="16" customFormat="1" ht="11.25">
      <c r="B991" s="233"/>
      <c r="C991" s="234"/>
      <c r="D991" s="196" t="s">
        <v>127</v>
      </c>
      <c r="E991" s="235" t="s">
        <v>19</v>
      </c>
      <c r="F991" s="236" t="s">
        <v>375</v>
      </c>
      <c r="G991" s="234"/>
      <c r="H991" s="237">
        <v>6.81</v>
      </c>
      <c r="I991" s="238"/>
      <c r="J991" s="234"/>
      <c r="K991" s="234"/>
      <c r="L991" s="239"/>
      <c r="M991" s="240"/>
      <c r="N991" s="241"/>
      <c r="O991" s="241"/>
      <c r="P991" s="241"/>
      <c r="Q991" s="241"/>
      <c r="R991" s="241"/>
      <c r="S991" s="241"/>
      <c r="T991" s="242"/>
      <c r="AT991" s="243" t="s">
        <v>127</v>
      </c>
      <c r="AU991" s="243" t="s">
        <v>123</v>
      </c>
      <c r="AV991" s="16" t="s">
        <v>139</v>
      </c>
      <c r="AW991" s="16" t="s">
        <v>34</v>
      </c>
      <c r="AX991" s="16" t="s">
        <v>72</v>
      </c>
      <c r="AY991" s="243" t="s">
        <v>114</v>
      </c>
    </row>
    <row r="992" spans="2:51" s="13" customFormat="1" ht="11.25">
      <c r="B992" s="194"/>
      <c r="C992" s="195"/>
      <c r="D992" s="196" t="s">
        <v>127</v>
      </c>
      <c r="E992" s="197" t="s">
        <v>19</v>
      </c>
      <c r="F992" s="198" t="s">
        <v>369</v>
      </c>
      <c r="G992" s="195"/>
      <c r="H992" s="197" t="s">
        <v>19</v>
      </c>
      <c r="I992" s="199"/>
      <c r="J992" s="195"/>
      <c r="K992" s="195"/>
      <c r="L992" s="200"/>
      <c r="M992" s="201"/>
      <c r="N992" s="202"/>
      <c r="O992" s="202"/>
      <c r="P992" s="202"/>
      <c r="Q992" s="202"/>
      <c r="R992" s="202"/>
      <c r="S992" s="202"/>
      <c r="T992" s="203"/>
      <c r="AT992" s="204" t="s">
        <v>127</v>
      </c>
      <c r="AU992" s="204" t="s">
        <v>123</v>
      </c>
      <c r="AV992" s="13" t="s">
        <v>80</v>
      </c>
      <c r="AW992" s="13" t="s">
        <v>34</v>
      </c>
      <c r="AX992" s="13" t="s">
        <v>72</v>
      </c>
      <c r="AY992" s="204" t="s">
        <v>114</v>
      </c>
    </row>
    <row r="993" spans="2:51" s="13" customFormat="1" ht="11.25">
      <c r="B993" s="194"/>
      <c r="C993" s="195"/>
      <c r="D993" s="196" t="s">
        <v>127</v>
      </c>
      <c r="E993" s="197" t="s">
        <v>19</v>
      </c>
      <c r="F993" s="198" t="s">
        <v>694</v>
      </c>
      <c r="G993" s="195"/>
      <c r="H993" s="197" t="s">
        <v>19</v>
      </c>
      <c r="I993" s="199"/>
      <c r="J993" s="195"/>
      <c r="K993" s="195"/>
      <c r="L993" s="200"/>
      <c r="M993" s="201"/>
      <c r="N993" s="202"/>
      <c r="O993" s="202"/>
      <c r="P993" s="202"/>
      <c r="Q993" s="202"/>
      <c r="R993" s="202"/>
      <c r="S993" s="202"/>
      <c r="T993" s="203"/>
      <c r="AT993" s="204" t="s">
        <v>127</v>
      </c>
      <c r="AU993" s="204" t="s">
        <v>123</v>
      </c>
      <c r="AV993" s="13" t="s">
        <v>80</v>
      </c>
      <c r="AW993" s="13" t="s">
        <v>34</v>
      </c>
      <c r="AX993" s="13" t="s">
        <v>72</v>
      </c>
      <c r="AY993" s="204" t="s">
        <v>114</v>
      </c>
    </row>
    <row r="994" spans="2:51" s="13" customFormat="1" ht="11.25">
      <c r="B994" s="194"/>
      <c r="C994" s="195"/>
      <c r="D994" s="196" t="s">
        <v>127</v>
      </c>
      <c r="E994" s="197" t="s">
        <v>19</v>
      </c>
      <c r="F994" s="198" t="s">
        <v>370</v>
      </c>
      <c r="G994" s="195"/>
      <c r="H994" s="197" t="s">
        <v>19</v>
      </c>
      <c r="I994" s="199"/>
      <c r="J994" s="195"/>
      <c r="K994" s="195"/>
      <c r="L994" s="200"/>
      <c r="M994" s="201"/>
      <c r="N994" s="202"/>
      <c r="O994" s="202"/>
      <c r="P994" s="202"/>
      <c r="Q994" s="202"/>
      <c r="R994" s="202"/>
      <c r="S994" s="202"/>
      <c r="T994" s="203"/>
      <c r="AT994" s="204" t="s">
        <v>127</v>
      </c>
      <c r="AU994" s="204" t="s">
        <v>123</v>
      </c>
      <c r="AV994" s="13" t="s">
        <v>80</v>
      </c>
      <c r="AW994" s="13" t="s">
        <v>34</v>
      </c>
      <c r="AX994" s="13" t="s">
        <v>72</v>
      </c>
      <c r="AY994" s="204" t="s">
        <v>114</v>
      </c>
    </row>
    <row r="995" spans="2:51" s="14" customFormat="1" ht="11.25">
      <c r="B995" s="205"/>
      <c r="C995" s="206"/>
      <c r="D995" s="196" t="s">
        <v>127</v>
      </c>
      <c r="E995" s="207" t="s">
        <v>19</v>
      </c>
      <c r="F995" s="208" t="s">
        <v>695</v>
      </c>
      <c r="G995" s="206"/>
      <c r="H995" s="209">
        <v>3.3759999999999999</v>
      </c>
      <c r="I995" s="210"/>
      <c r="J995" s="206"/>
      <c r="K995" s="206"/>
      <c r="L995" s="211"/>
      <c r="M995" s="212"/>
      <c r="N995" s="213"/>
      <c r="O995" s="213"/>
      <c r="P995" s="213"/>
      <c r="Q995" s="213"/>
      <c r="R995" s="213"/>
      <c r="S995" s="213"/>
      <c r="T995" s="214"/>
      <c r="AT995" s="215" t="s">
        <v>127</v>
      </c>
      <c r="AU995" s="215" t="s">
        <v>123</v>
      </c>
      <c r="AV995" s="14" t="s">
        <v>123</v>
      </c>
      <c r="AW995" s="14" t="s">
        <v>34</v>
      </c>
      <c r="AX995" s="14" t="s">
        <v>72</v>
      </c>
      <c r="AY995" s="215" t="s">
        <v>114</v>
      </c>
    </row>
    <row r="996" spans="2:51" s="14" customFormat="1" ht="11.25">
      <c r="B996" s="205"/>
      <c r="C996" s="206"/>
      <c r="D996" s="196" t="s">
        <v>127</v>
      </c>
      <c r="E996" s="207" t="s">
        <v>19</v>
      </c>
      <c r="F996" s="208" t="s">
        <v>696</v>
      </c>
      <c r="G996" s="206"/>
      <c r="H996" s="209">
        <v>2.496</v>
      </c>
      <c r="I996" s="210"/>
      <c r="J996" s="206"/>
      <c r="K996" s="206"/>
      <c r="L996" s="211"/>
      <c r="M996" s="212"/>
      <c r="N996" s="213"/>
      <c r="O996" s="213"/>
      <c r="P996" s="213"/>
      <c r="Q996" s="213"/>
      <c r="R996" s="213"/>
      <c r="S996" s="213"/>
      <c r="T996" s="214"/>
      <c r="AT996" s="215" t="s">
        <v>127</v>
      </c>
      <c r="AU996" s="215" t="s">
        <v>123</v>
      </c>
      <c r="AV996" s="14" t="s">
        <v>123</v>
      </c>
      <c r="AW996" s="14" t="s">
        <v>34</v>
      </c>
      <c r="AX996" s="14" t="s">
        <v>72</v>
      </c>
      <c r="AY996" s="215" t="s">
        <v>114</v>
      </c>
    </row>
    <row r="997" spans="2:51" s="13" customFormat="1" ht="11.25">
      <c r="B997" s="194"/>
      <c r="C997" s="195"/>
      <c r="D997" s="196" t="s">
        <v>127</v>
      </c>
      <c r="E997" s="197" t="s">
        <v>19</v>
      </c>
      <c r="F997" s="198" t="s">
        <v>479</v>
      </c>
      <c r="G997" s="195"/>
      <c r="H997" s="197" t="s">
        <v>19</v>
      </c>
      <c r="I997" s="199"/>
      <c r="J997" s="195"/>
      <c r="K997" s="195"/>
      <c r="L997" s="200"/>
      <c r="M997" s="201"/>
      <c r="N997" s="202"/>
      <c r="O997" s="202"/>
      <c r="P997" s="202"/>
      <c r="Q997" s="202"/>
      <c r="R997" s="202"/>
      <c r="S997" s="202"/>
      <c r="T997" s="203"/>
      <c r="AT997" s="204" t="s">
        <v>127</v>
      </c>
      <c r="AU997" s="204" t="s">
        <v>123</v>
      </c>
      <c r="AV997" s="13" t="s">
        <v>80</v>
      </c>
      <c r="AW997" s="13" t="s">
        <v>34</v>
      </c>
      <c r="AX997" s="13" t="s">
        <v>72</v>
      </c>
      <c r="AY997" s="204" t="s">
        <v>114</v>
      </c>
    </row>
    <row r="998" spans="2:51" s="14" customFormat="1" ht="11.25">
      <c r="B998" s="205"/>
      <c r="C998" s="206"/>
      <c r="D998" s="196" t="s">
        <v>127</v>
      </c>
      <c r="E998" s="207" t="s">
        <v>19</v>
      </c>
      <c r="F998" s="208" t="s">
        <v>695</v>
      </c>
      <c r="G998" s="206"/>
      <c r="H998" s="209">
        <v>3.3759999999999999</v>
      </c>
      <c r="I998" s="210"/>
      <c r="J998" s="206"/>
      <c r="K998" s="206"/>
      <c r="L998" s="211"/>
      <c r="M998" s="212"/>
      <c r="N998" s="213"/>
      <c r="O998" s="213"/>
      <c r="P998" s="213"/>
      <c r="Q998" s="213"/>
      <c r="R998" s="213"/>
      <c r="S998" s="213"/>
      <c r="T998" s="214"/>
      <c r="AT998" s="215" t="s">
        <v>127</v>
      </c>
      <c r="AU998" s="215" t="s">
        <v>123</v>
      </c>
      <c r="AV998" s="14" t="s">
        <v>123</v>
      </c>
      <c r="AW998" s="14" t="s">
        <v>34</v>
      </c>
      <c r="AX998" s="14" t="s">
        <v>72</v>
      </c>
      <c r="AY998" s="215" t="s">
        <v>114</v>
      </c>
    </row>
    <row r="999" spans="2:51" s="14" customFormat="1" ht="11.25">
      <c r="B999" s="205"/>
      <c r="C999" s="206"/>
      <c r="D999" s="196" t="s">
        <v>127</v>
      </c>
      <c r="E999" s="207" t="s">
        <v>19</v>
      </c>
      <c r="F999" s="208" t="s">
        <v>696</v>
      </c>
      <c r="G999" s="206"/>
      <c r="H999" s="209">
        <v>2.496</v>
      </c>
      <c r="I999" s="210"/>
      <c r="J999" s="206"/>
      <c r="K999" s="206"/>
      <c r="L999" s="211"/>
      <c r="M999" s="212"/>
      <c r="N999" s="213"/>
      <c r="O999" s="213"/>
      <c r="P999" s="213"/>
      <c r="Q999" s="213"/>
      <c r="R999" s="213"/>
      <c r="S999" s="213"/>
      <c r="T999" s="214"/>
      <c r="AT999" s="215" t="s">
        <v>127</v>
      </c>
      <c r="AU999" s="215" t="s">
        <v>123</v>
      </c>
      <c r="AV999" s="14" t="s">
        <v>123</v>
      </c>
      <c r="AW999" s="14" t="s">
        <v>34</v>
      </c>
      <c r="AX999" s="14" t="s">
        <v>72</v>
      </c>
      <c r="AY999" s="215" t="s">
        <v>114</v>
      </c>
    </row>
    <row r="1000" spans="2:51" s="13" customFormat="1" ht="11.25">
      <c r="B1000" s="194"/>
      <c r="C1000" s="195"/>
      <c r="D1000" s="196" t="s">
        <v>127</v>
      </c>
      <c r="E1000" s="197" t="s">
        <v>19</v>
      </c>
      <c r="F1000" s="198" t="s">
        <v>481</v>
      </c>
      <c r="G1000" s="195"/>
      <c r="H1000" s="197" t="s">
        <v>19</v>
      </c>
      <c r="I1000" s="199"/>
      <c r="J1000" s="195"/>
      <c r="K1000" s="195"/>
      <c r="L1000" s="200"/>
      <c r="M1000" s="201"/>
      <c r="N1000" s="202"/>
      <c r="O1000" s="202"/>
      <c r="P1000" s="202"/>
      <c r="Q1000" s="202"/>
      <c r="R1000" s="202"/>
      <c r="S1000" s="202"/>
      <c r="T1000" s="203"/>
      <c r="AT1000" s="204" t="s">
        <v>127</v>
      </c>
      <c r="AU1000" s="204" t="s">
        <v>123</v>
      </c>
      <c r="AV1000" s="13" t="s">
        <v>80</v>
      </c>
      <c r="AW1000" s="13" t="s">
        <v>34</v>
      </c>
      <c r="AX1000" s="13" t="s">
        <v>72</v>
      </c>
      <c r="AY1000" s="204" t="s">
        <v>114</v>
      </c>
    </row>
    <row r="1001" spans="2:51" s="14" customFormat="1" ht="11.25">
      <c r="B1001" s="205"/>
      <c r="C1001" s="206"/>
      <c r="D1001" s="196" t="s">
        <v>127</v>
      </c>
      <c r="E1001" s="207" t="s">
        <v>19</v>
      </c>
      <c r="F1001" s="208" t="s">
        <v>695</v>
      </c>
      <c r="G1001" s="206"/>
      <c r="H1001" s="209">
        <v>3.3759999999999999</v>
      </c>
      <c r="I1001" s="210"/>
      <c r="J1001" s="206"/>
      <c r="K1001" s="206"/>
      <c r="L1001" s="211"/>
      <c r="M1001" s="212"/>
      <c r="N1001" s="213"/>
      <c r="O1001" s="213"/>
      <c r="P1001" s="213"/>
      <c r="Q1001" s="213"/>
      <c r="R1001" s="213"/>
      <c r="S1001" s="213"/>
      <c r="T1001" s="214"/>
      <c r="AT1001" s="215" t="s">
        <v>127</v>
      </c>
      <c r="AU1001" s="215" t="s">
        <v>123</v>
      </c>
      <c r="AV1001" s="14" t="s">
        <v>123</v>
      </c>
      <c r="AW1001" s="14" t="s">
        <v>34</v>
      </c>
      <c r="AX1001" s="14" t="s">
        <v>72</v>
      </c>
      <c r="AY1001" s="215" t="s">
        <v>114</v>
      </c>
    </row>
    <row r="1002" spans="2:51" s="14" customFormat="1" ht="11.25">
      <c r="B1002" s="205"/>
      <c r="C1002" s="206"/>
      <c r="D1002" s="196" t="s">
        <v>127</v>
      </c>
      <c r="E1002" s="207" t="s">
        <v>19</v>
      </c>
      <c r="F1002" s="208" t="s">
        <v>696</v>
      </c>
      <c r="G1002" s="206"/>
      <c r="H1002" s="209">
        <v>2.496</v>
      </c>
      <c r="I1002" s="210"/>
      <c r="J1002" s="206"/>
      <c r="K1002" s="206"/>
      <c r="L1002" s="211"/>
      <c r="M1002" s="212"/>
      <c r="N1002" s="213"/>
      <c r="O1002" s="213"/>
      <c r="P1002" s="213"/>
      <c r="Q1002" s="213"/>
      <c r="R1002" s="213"/>
      <c r="S1002" s="213"/>
      <c r="T1002" s="214"/>
      <c r="AT1002" s="215" t="s">
        <v>127</v>
      </c>
      <c r="AU1002" s="215" t="s">
        <v>123</v>
      </c>
      <c r="AV1002" s="14" t="s">
        <v>123</v>
      </c>
      <c r="AW1002" s="14" t="s">
        <v>34</v>
      </c>
      <c r="AX1002" s="14" t="s">
        <v>72</v>
      </c>
      <c r="AY1002" s="215" t="s">
        <v>114</v>
      </c>
    </row>
    <row r="1003" spans="2:51" s="13" customFormat="1" ht="11.25">
      <c r="B1003" s="194"/>
      <c r="C1003" s="195"/>
      <c r="D1003" s="196" t="s">
        <v>127</v>
      </c>
      <c r="E1003" s="197" t="s">
        <v>19</v>
      </c>
      <c r="F1003" s="198" t="s">
        <v>482</v>
      </c>
      <c r="G1003" s="195"/>
      <c r="H1003" s="197" t="s">
        <v>19</v>
      </c>
      <c r="I1003" s="199"/>
      <c r="J1003" s="195"/>
      <c r="K1003" s="195"/>
      <c r="L1003" s="200"/>
      <c r="M1003" s="201"/>
      <c r="N1003" s="202"/>
      <c r="O1003" s="202"/>
      <c r="P1003" s="202"/>
      <c r="Q1003" s="202"/>
      <c r="R1003" s="202"/>
      <c r="S1003" s="202"/>
      <c r="T1003" s="203"/>
      <c r="AT1003" s="204" t="s">
        <v>127</v>
      </c>
      <c r="AU1003" s="204" t="s">
        <v>123</v>
      </c>
      <c r="AV1003" s="13" t="s">
        <v>80</v>
      </c>
      <c r="AW1003" s="13" t="s">
        <v>34</v>
      </c>
      <c r="AX1003" s="13" t="s">
        <v>72</v>
      </c>
      <c r="AY1003" s="204" t="s">
        <v>114</v>
      </c>
    </row>
    <row r="1004" spans="2:51" s="14" customFormat="1" ht="11.25">
      <c r="B1004" s="205"/>
      <c r="C1004" s="206"/>
      <c r="D1004" s="196" t="s">
        <v>127</v>
      </c>
      <c r="E1004" s="207" t="s">
        <v>19</v>
      </c>
      <c r="F1004" s="208" t="s">
        <v>695</v>
      </c>
      <c r="G1004" s="206"/>
      <c r="H1004" s="209">
        <v>3.3759999999999999</v>
      </c>
      <c r="I1004" s="210"/>
      <c r="J1004" s="206"/>
      <c r="K1004" s="206"/>
      <c r="L1004" s="211"/>
      <c r="M1004" s="212"/>
      <c r="N1004" s="213"/>
      <c r="O1004" s="213"/>
      <c r="P1004" s="213"/>
      <c r="Q1004" s="213"/>
      <c r="R1004" s="213"/>
      <c r="S1004" s="213"/>
      <c r="T1004" s="214"/>
      <c r="AT1004" s="215" t="s">
        <v>127</v>
      </c>
      <c r="AU1004" s="215" t="s">
        <v>123</v>
      </c>
      <c r="AV1004" s="14" t="s">
        <v>123</v>
      </c>
      <c r="AW1004" s="14" t="s">
        <v>34</v>
      </c>
      <c r="AX1004" s="14" t="s">
        <v>72</v>
      </c>
      <c r="AY1004" s="215" t="s">
        <v>114</v>
      </c>
    </row>
    <row r="1005" spans="2:51" s="14" customFormat="1" ht="11.25">
      <c r="B1005" s="205"/>
      <c r="C1005" s="206"/>
      <c r="D1005" s="196" t="s">
        <v>127</v>
      </c>
      <c r="E1005" s="207" t="s">
        <v>19</v>
      </c>
      <c r="F1005" s="208" t="s">
        <v>696</v>
      </c>
      <c r="G1005" s="206"/>
      <c r="H1005" s="209">
        <v>2.496</v>
      </c>
      <c r="I1005" s="210"/>
      <c r="J1005" s="206"/>
      <c r="K1005" s="206"/>
      <c r="L1005" s="211"/>
      <c r="M1005" s="212"/>
      <c r="N1005" s="213"/>
      <c r="O1005" s="213"/>
      <c r="P1005" s="213"/>
      <c r="Q1005" s="213"/>
      <c r="R1005" s="213"/>
      <c r="S1005" s="213"/>
      <c r="T1005" s="214"/>
      <c r="AT1005" s="215" t="s">
        <v>127</v>
      </c>
      <c r="AU1005" s="215" t="s">
        <v>123</v>
      </c>
      <c r="AV1005" s="14" t="s">
        <v>123</v>
      </c>
      <c r="AW1005" s="14" t="s">
        <v>34</v>
      </c>
      <c r="AX1005" s="14" t="s">
        <v>72</v>
      </c>
      <c r="AY1005" s="215" t="s">
        <v>114</v>
      </c>
    </row>
    <row r="1006" spans="2:51" s="13" customFormat="1" ht="11.25">
      <c r="B1006" s="194"/>
      <c r="C1006" s="195"/>
      <c r="D1006" s="196" t="s">
        <v>127</v>
      </c>
      <c r="E1006" s="197" t="s">
        <v>19</v>
      </c>
      <c r="F1006" s="198" t="s">
        <v>484</v>
      </c>
      <c r="G1006" s="195"/>
      <c r="H1006" s="197" t="s">
        <v>19</v>
      </c>
      <c r="I1006" s="199"/>
      <c r="J1006" s="195"/>
      <c r="K1006" s="195"/>
      <c r="L1006" s="200"/>
      <c r="M1006" s="201"/>
      <c r="N1006" s="202"/>
      <c r="O1006" s="202"/>
      <c r="P1006" s="202"/>
      <c r="Q1006" s="202"/>
      <c r="R1006" s="202"/>
      <c r="S1006" s="202"/>
      <c r="T1006" s="203"/>
      <c r="AT1006" s="204" t="s">
        <v>127</v>
      </c>
      <c r="AU1006" s="204" t="s">
        <v>123</v>
      </c>
      <c r="AV1006" s="13" t="s">
        <v>80</v>
      </c>
      <c r="AW1006" s="13" t="s">
        <v>34</v>
      </c>
      <c r="AX1006" s="13" t="s">
        <v>72</v>
      </c>
      <c r="AY1006" s="204" t="s">
        <v>114</v>
      </c>
    </row>
    <row r="1007" spans="2:51" s="14" customFormat="1" ht="11.25">
      <c r="B1007" s="205"/>
      <c r="C1007" s="206"/>
      <c r="D1007" s="196" t="s">
        <v>127</v>
      </c>
      <c r="E1007" s="207" t="s">
        <v>19</v>
      </c>
      <c r="F1007" s="208" t="s">
        <v>695</v>
      </c>
      <c r="G1007" s="206"/>
      <c r="H1007" s="209">
        <v>3.3759999999999999</v>
      </c>
      <c r="I1007" s="210"/>
      <c r="J1007" s="206"/>
      <c r="K1007" s="206"/>
      <c r="L1007" s="211"/>
      <c r="M1007" s="212"/>
      <c r="N1007" s="213"/>
      <c r="O1007" s="213"/>
      <c r="P1007" s="213"/>
      <c r="Q1007" s="213"/>
      <c r="R1007" s="213"/>
      <c r="S1007" s="213"/>
      <c r="T1007" s="214"/>
      <c r="AT1007" s="215" t="s">
        <v>127</v>
      </c>
      <c r="AU1007" s="215" t="s">
        <v>123</v>
      </c>
      <c r="AV1007" s="14" t="s">
        <v>123</v>
      </c>
      <c r="AW1007" s="14" t="s">
        <v>34</v>
      </c>
      <c r="AX1007" s="14" t="s">
        <v>72</v>
      </c>
      <c r="AY1007" s="215" t="s">
        <v>114</v>
      </c>
    </row>
    <row r="1008" spans="2:51" s="14" customFormat="1" ht="11.25">
      <c r="B1008" s="205"/>
      <c r="C1008" s="206"/>
      <c r="D1008" s="196" t="s">
        <v>127</v>
      </c>
      <c r="E1008" s="207" t="s">
        <v>19</v>
      </c>
      <c r="F1008" s="208" t="s">
        <v>696</v>
      </c>
      <c r="G1008" s="206"/>
      <c r="H1008" s="209">
        <v>2.496</v>
      </c>
      <c r="I1008" s="210"/>
      <c r="J1008" s="206"/>
      <c r="K1008" s="206"/>
      <c r="L1008" s="211"/>
      <c r="M1008" s="212"/>
      <c r="N1008" s="213"/>
      <c r="O1008" s="213"/>
      <c r="P1008" s="213"/>
      <c r="Q1008" s="213"/>
      <c r="R1008" s="213"/>
      <c r="S1008" s="213"/>
      <c r="T1008" s="214"/>
      <c r="AT1008" s="215" t="s">
        <v>127</v>
      </c>
      <c r="AU1008" s="215" t="s">
        <v>123</v>
      </c>
      <c r="AV1008" s="14" t="s">
        <v>123</v>
      </c>
      <c r="AW1008" s="14" t="s">
        <v>34</v>
      </c>
      <c r="AX1008" s="14" t="s">
        <v>72</v>
      </c>
      <c r="AY1008" s="215" t="s">
        <v>114</v>
      </c>
    </row>
    <row r="1009" spans="2:51" s="13" customFormat="1" ht="11.25">
      <c r="B1009" s="194"/>
      <c r="C1009" s="195"/>
      <c r="D1009" s="196" t="s">
        <v>127</v>
      </c>
      <c r="E1009" s="197" t="s">
        <v>19</v>
      </c>
      <c r="F1009" s="198" t="s">
        <v>485</v>
      </c>
      <c r="G1009" s="195"/>
      <c r="H1009" s="197" t="s">
        <v>19</v>
      </c>
      <c r="I1009" s="199"/>
      <c r="J1009" s="195"/>
      <c r="K1009" s="195"/>
      <c r="L1009" s="200"/>
      <c r="M1009" s="201"/>
      <c r="N1009" s="202"/>
      <c r="O1009" s="202"/>
      <c r="P1009" s="202"/>
      <c r="Q1009" s="202"/>
      <c r="R1009" s="202"/>
      <c r="S1009" s="202"/>
      <c r="T1009" s="203"/>
      <c r="AT1009" s="204" t="s">
        <v>127</v>
      </c>
      <c r="AU1009" s="204" t="s">
        <v>123</v>
      </c>
      <c r="AV1009" s="13" t="s">
        <v>80</v>
      </c>
      <c r="AW1009" s="13" t="s">
        <v>34</v>
      </c>
      <c r="AX1009" s="13" t="s">
        <v>72</v>
      </c>
      <c r="AY1009" s="204" t="s">
        <v>114</v>
      </c>
    </row>
    <row r="1010" spans="2:51" s="14" customFormat="1" ht="11.25">
      <c r="B1010" s="205"/>
      <c r="C1010" s="206"/>
      <c r="D1010" s="196" t="s">
        <v>127</v>
      </c>
      <c r="E1010" s="207" t="s">
        <v>19</v>
      </c>
      <c r="F1010" s="208" t="s">
        <v>697</v>
      </c>
      <c r="G1010" s="206"/>
      <c r="H1010" s="209">
        <v>5.0640000000000001</v>
      </c>
      <c r="I1010" s="210"/>
      <c r="J1010" s="206"/>
      <c r="K1010" s="206"/>
      <c r="L1010" s="211"/>
      <c r="M1010" s="212"/>
      <c r="N1010" s="213"/>
      <c r="O1010" s="213"/>
      <c r="P1010" s="213"/>
      <c r="Q1010" s="213"/>
      <c r="R1010" s="213"/>
      <c r="S1010" s="213"/>
      <c r="T1010" s="214"/>
      <c r="AT1010" s="215" t="s">
        <v>127</v>
      </c>
      <c r="AU1010" s="215" t="s">
        <v>123</v>
      </c>
      <c r="AV1010" s="14" t="s">
        <v>123</v>
      </c>
      <c r="AW1010" s="14" t="s">
        <v>34</v>
      </c>
      <c r="AX1010" s="14" t="s">
        <v>72</v>
      </c>
      <c r="AY1010" s="215" t="s">
        <v>114</v>
      </c>
    </row>
    <row r="1011" spans="2:51" s="14" customFormat="1" ht="11.25">
      <c r="B1011" s="205"/>
      <c r="C1011" s="206"/>
      <c r="D1011" s="196" t="s">
        <v>127</v>
      </c>
      <c r="E1011" s="207" t="s">
        <v>19</v>
      </c>
      <c r="F1011" s="208" t="s">
        <v>698</v>
      </c>
      <c r="G1011" s="206"/>
      <c r="H1011" s="209">
        <v>3.7440000000000002</v>
      </c>
      <c r="I1011" s="210"/>
      <c r="J1011" s="206"/>
      <c r="K1011" s="206"/>
      <c r="L1011" s="211"/>
      <c r="M1011" s="212"/>
      <c r="N1011" s="213"/>
      <c r="O1011" s="213"/>
      <c r="P1011" s="213"/>
      <c r="Q1011" s="213"/>
      <c r="R1011" s="213"/>
      <c r="S1011" s="213"/>
      <c r="T1011" s="214"/>
      <c r="AT1011" s="215" t="s">
        <v>127</v>
      </c>
      <c r="AU1011" s="215" t="s">
        <v>123</v>
      </c>
      <c r="AV1011" s="14" t="s">
        <v>123</v>
      </c>
      <c r="AW1011" s="14" t="s">
        <v>34</v>
      </c>
      <c r="AX1011" s="14" t="s">
        <v>72</v>
      </c>
      <c r="AY1011" s="215" t="s">
        <v>114</v>
      </c>
    </row>
    <row r="1012" spans="2:51" s="16" customFormat="1" ht="11.25">
      <c r="B1012" s="233"/>
      <c r="C1012" s="234"/>
      <c r="D1012" s="196" t="s">
        <v>127</v>
      </c>
      <c r="E1012" s="235" t="s">
        <v>19</v>
      </c>
      <c r="F1012" s="236" t="s">
        <v>375</v>
      </c>
      <c r="G1012" s="234"/>
      <c r="H1012" s="237">
        <v>38.167999999999999</v>
      </c>
      <c r="I1012" s="238"/>
      <c r="J1012" s="234"/>
      <c r="K1012" s="234"/>
      <c r="L1012" s="239"/>
      <c r="M1012" s="240"/>
      <c r="N1012" s="241"/>
      <c r="O1012" s="241"/>
      <c r="P1012" s="241"/>
      <c r="Q1012" s="241"/>
      <c r="R1012" s="241"/>
      <c r="S1012" s="241"/>
      <c r="T1012" s="242"/>
      <c r="AT1012" s="243" t="s">
        <v>127</v>
      </c>
      <c r="AU1012" s="243" t="s">
        <v>123</v>
      </c>
      <c r="AV1012" s="16" t="s">
        <v>139</v>
      </c>
      <c r="AW1012" s="16" t="s">
        <v>34</v>
      </c>
      <c r="AX1012" s="16" t="s">
        <v>72</v>
      </c>
      <c r="AY1012" s="243" t="s">
        <v>114</v>
      </c>
    </row>
    <row r="1013" spans="2:51" s="13" customFormat="1" ht="11.25">
      <c r="B1013" s="194"/>
      <c r="C1013" s="195"/>
      <c r="D1013" s="196" t="s">
        <v>127</v>
      </c>
      <c r="E1013" s="197" t="s">
        <v>19</v>
      </c>
      <c r="F1013" s="198" t="s">
        <v>369</v>
      </c>
      <c r="G1013" s="195"/>
      <c r="H1013" s="197" t="s">
        <v>19</v>
      </c>
      <c r="I1013" s="199"/>
      <c r="J1013" s="195"/>
      <c r="K1013" s="195"/>
      <c r="L1013" s="200"/>
      <c r="M1013" s="201"/>
      <c r="N1013" s="202"/>
      <c r="O1013" s="202"/>
      <c r="P1013" s="202"/>
      <c r="Q1013" s="202"/>
      <c r="R1013" s="202"/>
      <c r="S1013" s="202"/>
      <c r="T1013" s="203"/>
      <c r="AT1013" s="204" t="s">
        <v>127</v>
      </c>
      <c r="AU1013" s="204" t="s">
        <v>123</v>
      </c>
      <c r="AV1013" s="13" t="s">
        <v>80</v>
      </c>
      <c r="AW1013" s="13" t="s">
        <v>34</v>
      </c>
      <c r="AX1013" s="13" t="s">
        <v>72</v>
      </c>
      <c r="AY1013" s="204" t="s">
        <v>114</v>
      </c>
    </row>
    <row r="1014" spans="2:51" s="13" customFormat="1" ht="11.25">
      <c r="B1014" s="194"/>
      <c r="C1014" s="195"/>
      <c r="D1014" s="196" t="s">
        <v>127</v>
      </c>
      <c r="E1014" s="197" t="s">
        <v>19</v>
      </c>
      <c r="F1014" s="198" t="s">
        <v>699</v>
      </c>
      <c r="G1014" s="195"/>
      <c r="H1014" s="197" t="s">
        <v>19</v>
      </c>
      <c r="I1014" s="199"/>
      <c r="J1014" s="195"/>
      <c r="K1014" s="195"/>
      <c r="L1014" s="200"/>
      <c r="M1014" s="201"/>
      <c r="N1014" s="202"/>
      <c r="O1014" s="202"/>
      <c r="P1014" s="202"/>
      <c r="Q1014" s="202"/>
      <c r="R1014" s="202"/>
      <c r="S1014" s="202"/>
      <c r="T1014" s="203"/>
      <c r="AT1014" s="204" t="s">
        <v>127</v>
      </c>
      <c r="AU1014" s="204" t="s">
        <v>123</v>
      </c>
      <c r="AV1014" s="13" t="s">
        <v>80</v>
      </c>
      <c r="AW1014" s="13" t="s">
        <v>34</v>
      </c>
      <c r="AX1014" s="13" t="s">
        <v>72</v>
      </c>
      <c r="AY1014" s="204" t="s">
        <v>114</v>
      </c>
    </row>
    <row r="1015" spans="2:51" s="13" customFormat="1" ht="11.25">
      <c r="B1015" s="194"/>
      <c r="C1015" s="195"/>
      <c r="D1015" s="196" t="s">
        <v>127</v>
      </c>
      <c r="E1015" s="197" t="s">
        <v>19</v>
      </c>
      <c r="F1015" s="198" t="s">
        <v>370</v>
      </c>
      <c r="G1015" s="195"/>
      <c r="H1015" s="197" t="s">
        <v>19</v>
      </c>
      <c r="I1015" s="199"/>
      <c r="J1015" s="195"/>
      <c r="K1015" s="195"/>
      <c r="L1015" s="200"/>
      <c r="M1015" s="201"/>
      <c r="N1015" s="202"/>
      <c r="O1015" s="202"/>
      <c r="P1015" s="202"/>
      <c r="Q1015" s="202"/>
      <c r="R1015" s="202"/>
      <c r="S1015" s="202"/>
      <c r="T1015" s="203"/>
      <c r="AT1015" s="204" t="s">
        <v>127</v>
      </c>
      <c r="AU1015" s="204" t="s">
        <v>123</v>
      </c>
      <c r="AV1015" s="13" t="s">
        <v>80</v>
      </c>
      <c r="AW1015" s="13" t="s">
        <v>34</v>
      </c>
      <c r="AX1015" s="13" t="s">
        <v>72</v>
      </c>
      <c r="AY1015" s="204" t="s">
        <v>114</v>
      </c>
    </row>
    <row r="1016" spans="2:51" s="14" customFormat="1" ht="11.25">
      <c r="B1016" s="205"/>
      <c r="C1016" s="206"/>
      <c r="D1016" s="196" t="s">
        <v>127</v>
      </c>
      <c r="E1016" s="207" t="s">
        <v>19</v>
      </c>
      <c r="F1016" s="208" t="s">
        <v>700</v>
      </c>
      <c r="G1016" s="206"/>
      <c r="H1016" s="209">
        <v>13.48</v>
      </c>
      <c r="I1016" s="210"/>
      <c r="J1016" s="206"/>
      <c r="K1016" s="206"/>
      <c r="L1016" s="211"/>
      <c r="M1016" s="212"/>
      <c r="N1016" s="213"/>
      <c r="O1016" s="213"/>
      <c r="P1016" s="213"/>
      <c r="Q1016" s="213"/>
      <c r="R1016" s="213"/>
      <c r="S1016" s="213"/>
      <c r="T1016" s="214"/>
      <c r="AT1016" s="215" t="s">
        <v>127</v>
      </c>
      <c r="AU1016" s="215" t="s">
        <v>123</v>
      </c>
      <c r="AV1016" s="14" t="s">
        <v>123</v>
      </c>
      <c r="AW1016" s="14" t="s">
        <v>34</v>
      </c>
      <c r="AX1016" s="14" t="s">
        <v>72</v>
      </c>
      <c r="AY1016" s="215" t="s">
        <v>114</v>
      </c>
    </row>
    <row r="1017" spans="2:51" s="13" customFormat="1" ht="11.25">
      <c r="B1017" s="194"/>
      <c r="C1017" s="195"/>
      <c r="D1017" s="196" t="s">
        <v>127</v>
      </c>
      <c r="E1017" s="197" t="s">
        <v>19</v>
      </c>
      <c r="F1017" s="198" t="s">
        <v>479</v>
      </c>
      <c r="G1017" s="195"/>
      <c r="H1017" s="197" t="s">
        <v>19</v>
      </c>
      <c r="I1017" s="199"/>
      <c r="J1017" s="195"/>
      <c r="K1017" s="195"/>
      <c r="L1017" s="200"/>
      <c r="M1017" s="201"/>
      <c r="N1017" s="202"/>
      <c r="O1017" s="202"/>
      <c r="P1017" s="202"/>
      <c r="Q1017" s="202"/>
      <c r="R1017" s="202"/>
      <c r="S1017" s="202"/>
      <c r="T1017" s="203"/>
      <c r="AT1017" s="204" t="s">
        <v>127</v>
      </c>
      <c r="AU1017" s="204" t="s">
        <v>123</v>
      </c>
      <c r="AV1017" s="13" t="s">
        <v>80</v>
      </c>
      <c r="AW1017" s="13" t="s">
        <v>34</v>
      </c>
      <c r="AX1017" s="13" t="s">
        <v>72</v>
      </c>
      <c r="AY1017" s="204" t="s">
        <v>114</v>
      </c>
    </row>
    <row r="1018" spans="2:51" s="14" customFormat="1" ht="11.25">
      <c r="B1018" s="205"/>
      <c r="C1018" s="206"/>
      <c r="D1018" s="196" t="s">
        <v>127</v>
      </c>
      <c r="E1018" s="207" t="s">
        <v>19</v>
      </c>
      <c r="F1018" s="208" t="s">
        <v>701</v>
      </c>
      <c r="G1018" s="206"/>
      <c r="H1018" s="209">
        <v>13.84</v>
      </c>
      <c r="I1018" s="210"/>
      <c r="J1018" s="206"/>
      <c r="K1018" s="206"/>
      <c r="L1018" s="211"/>
      <c r="M1018" s="212"/>
      <c r="N1018" s="213"/>
      <c r="O1018" s="213"/>
      <c r="P1018" s="213"/>
      <c r="Q1018" s="213"/>
      <c r="R1018" s="213"/>
      <c r="S1018" s="213"/>
      <c r="T1018" s="214"/>
      <c r="AT1018" s="215" t="s">
        <v>127</v>
      </c>
      <c r="AU1018" s="215" t="s">
        <v>123</v>
      </c>
      <c r="AV1018" s="14" t="s">
        <v>123</v>
      </c>
      <c r="AW1018" s="14" t="s">
        <v>34</v>
      </c>
      <c r="AX1018" s="14" t="s">
        <v>72</v>
      </c>
      <c r="AY1018" s="215" t="s">
        <v>114</v>
      </c>
    </row>
    <row r="1019" spans="2:51" s="13" customFormat="1" ht="11.25">
      <c r="B1019" s="194"/>
      <c r="C1019" s="195"/>
      <c r="D1019" s="196" t="s">
        <v>127</v>
      </c>
      <c r="E1019" s="197" t="s">
        <v>19</v>
      </c>
      <c r="F1019" s="198" t="s">
        <v>481</v>
      </c>
      <c r="G1019" s="195"/>
      <c r="H1019" s="197" t="s">
        <v>19</v>
      </c>
      <c r="I1019" s="199"/>
      <c r="J1019" s="195"/>
      <c r="K1019" s="195"/>
      <c r="L1019" s="200"/>
      <c r="M1019" s="201"/>
      <c r="N1019" s="202"/>
      <c r="O1019" s="202"/>
      <c r="P1019" s="202"/>
      <c r="Q1019" s="202"/>
      <c r="R1019" s="202"/>
      <c r="S1019" s="202"/>
      <c r="T1019" s="203"/>
      <c r="AT1019" s="204" t="s">
        <v>127</v>
      </c>
      <c r="AU1019" s="204" t="s">
        <v>123</v>
      </c>
      <c r="AV1019" s="13" t="s">
        <v>80</v>
      </c>
      <c r="AW1019" s="13" t="s">
        <v>34</v>
      </c>
      <c r="AX1019" s="13" t="s">
        <v>72</v>
      </c>
      <c r="AY1019" s="204" t="s">
        <v>114</v>
      </c>
    </row>
    <row r="1020" spans="2:51" s="14" customFormat="1" ht="11.25">
      <c r="B1020" s="205"/>
      <c r="C1020" s="206"/>
      <c r="D1020" s="196" t="s">
        <v>127</v>
      </c>
      <c r="E1020" s="207" t="s">
        <v>19</v>
      </c>
      <c r="F1020" s="208" t="s">
        <v>702</v>
      </c>
      <c r="G1020" s="206"/>
      <c r="H1020" s="209">
        <v>13.64</v>
      </c>
      <c r="I1020" s="210"/>
      <c r="J1020" s="206"/>
      <c r="K1020" s="206"/>
      <c r="L1020" s="211"/>
      <c r="M1020" s="212"/>
      <c r="N1020" s="213"/>
      <c r="O1020" s="213"/>
      <c r="P1020" s="213"/>
      <c r="Q1020" s="213"/>
      <c r="R1020" s="213"/>
      <c r="S1020" s="213"/>
      <c r="T1020" s="214"/>
      <c r="AT1020" s="215" t="s">
        <v>127</v>
      </c>
      <c r="AU1020" s="215" t="s">
        <v>123</v>
      </c>
      <c r="AV1020" s="14" t="s">
        <v>123</v>
      </c>
      <c r="AW1020" s="14" t="s">
        <v>34</v>
      </c>
      <c r="AX1020" s="14" t="s">
        <v>72</v>
      </c>
      <c r="AY1020" s="215" t="s">
        <v>114</v>
      </c>
    </row>
    <row r="1021" spans="2:51" s="13" customFormat="1" ht="11.25">
      <c r="B1021" s="194"/>
      <c r="C1021" s="195"/>
      <c r="D1021" s="196" t="s">
        <v>127</v>
      </c>
      <c r="E1021" s="197" t="s">
        <v>19</v>
      </c>
      <c r="F1021" s="198" t="s">
        <v>482</v>
      </c>
      <c r="G1021" s="195"/>
      <c r="H1021" s="197" t="s">
        <v>19</v>
      </c>
      <c r="I1021" s="199"/>
      <c r="J1021" s="195"/>
      <c r="K1021" s="195"/>
      <c r="L1021" s="200"/>
      <c r="M1021" s="201"/>
      <c r="N1021" s="202"/>
      <c r="O1021" s="202"/>
      <c r="P1021" s="202"/>
      <c r="Q1021" s="202"/>
      <c r="R1021" s="202"/>
      <c r="S1021" s="202"/>
      <c r="T1021" s="203"/>
      <c r="AT1021" s="204" t="s">
        <v>127</v>
      </c>
      <c r="AU1021" s="204" t="s">
        <v>123</v>
      </c>
      <c r="AV1021" s="13" t="s">
        <v>80</v>
      </c>
      <c r="AW1021" s="13" t="s">
        <v>34</v>
      </c>
      <c r="AX1021" s="13" t="s">
        <v>72</v>
      </c>
      <c r="AY1021" s="204" t="s">
        <v>114</v>
      </c>
    </row>
    <row r="1022" spans="2:51" s="14" customFormat="1" ht="11.25">
      <c r="B1022" s="205"/>
      <c r="C1022" s="206"/>
      <c r="D1022" s="196" t="s">
        <v>127</v>
      </c>
      <c r="E1022" s="207" t="s">
        <v>19</v>
      </c>
      <c r="F1022" s="208" t="s">
        <v>703</v>
      </c>
      <c r="G1022" s="206"/>
      <c r="H1022" s="209">
        <v>13.9</v>
      </c>
      <c r="I1022" s="210"/>
      <c r="J1022" s="206"/>
      <c r="K1022" s="206"/>
      <c r="L1022" s="211"/>
      <c r="M1022" s="212"/>
      <c r="N1022" s="213"/>
      <c r="O1022" s="213"/>
      <c r="P1022" s="213"/>
      <c r="Q1022" s="213"/>
      <c r="R1022" s="213"/>
      <c r="S1022" s="213"/>
      <c r="T1022" s="214"/>
      <c r="AT1022" s="215" t="s">
        <v>127</v>
      </c>
      <c r="AU1022" s="215" t="s">
        <v>123</v>
      </c>
      <c r="AV1022" s="14" t="s">
        <v>123</v>
      </c>
      <c r="AW1022" s="14" t="s">
        <v>34</v>
      </c>
      <c r="AX1022" s="14" t="s">
        <v>72</v>
      </c>
      <c r="AY1022" s="215" t="s">
        <v>114</v>
      </c>
    </row>
    <row r="1023" spans="2:51" s="13" customFormat="1" ht="11.25">
      <c r="B1023" s="194"/>
      <c r="C1023" s="195"/>
      <c r="D1023" s="196" t="s">
        <v>127</v>
      </c>
      <c r="E1023" s="197" t="s">
        <v>19</v>
      </c>
      <c r="F1023" s="198" t="s">
        <v>484</v>
      </c>
      <c r="G1023" s="195"/>
      <c r="H1023" s="197" t="s">
        <v>19</v>
      </c>
      <c r="I1023" s="199"/>
      <c r="J1023" s="195"/>
      <c r="K1023" s="195"/>
      <c r="L1023" s="200"/>
      <c r="M1023" s="201"/>
      <c r="N1023" s="202"/>
      <c r="O1023" s="202"/>
      <c r="P1023" s="202"/>
      <c r="Q1023" s="202"/>
      <c r="R1023" s="202"/>
      <c r="S1023" s="202"/>
      <c r="T1023" s="203"/>
      <c r="AT1023" s="204" t="s">
        <v>127</v>
      </c>
      <c r="AU1023" s="204" t="s">
        <v>123</v>
      </c>
      <c r="AV1023" s="13" t="s">
        <v>80</v>
      </c>
      <c r="AW1023" s="13" t="s">
        <v>34</v>
      </c>
      <c r="AX1023" s="13" t="s">
        <v>72</v>
      </c>
      <c r="AY1023" s="204" t="s">
        <v>114</v>
      </c>
    </row>
    <row r="1024" spans="2:51" s="14" customFormat="1" ht="11.25">
      <c r="B1024" s="205"/>
      <c r="C1024" s="206"/>
      <c r="D1024" s="196" t="s">
        <v>127</v>
      </c>
      <c r="E1024" s="207" t="s">
        <v>19</v>
      </c>
      <c r="F1024" s="208" t="s">
        <v>703</v>
      </c>
      <c r="G1024" s="206"/>
      <c r="H1024" s="209">
        <v>13.9</v>
      </c>
      <c r="I1024" s="210"/>
      <c r="J1024" s="206"/>
      <c r="K1024" s="206"/>
      <c r="L1024" s="211"/>
      <c r="M1024" s="212"/>
      <c r="N1024" s="213"/>
      <c r="O1024" s="213"/>
      <c r="P1024" s="213"/>
      <c r="Q1024" s="213"/>
      <c r="R1024" s="213"/>
      <c r="S1024" s="213"/>
      <c r="T1024" s="214"/>
      <c r="AT1024" s="215" t="s">
        <v>127</v>
      </c>
      <c r="AU1024" s="215" t="s">
        <v>123</v>
      </c>
      <c r="AV1024" s="14" t="s">
        <v>123</v>
      </c>
      <c r="AW1024" s="14" t="s">
        <v>34</v>
      </c>
      <c r="AX1024" s="14" t="s">
        <v>72</v>
      </c>
      <c r="AY1024" s="215" t="s">
        <v>114</v>
      </c>
    </row>
    <row r="1025" spans="1:65" s="13" customFormat="1" ht="11.25">
      <c r="B1025" s="194"/>
      <c r="C1025" s="195"/>
      <c r="D1025" s="196" t="s">
        <v>127</v>
      </c>
      <c r="E1025" s="197" t="s">
        <v>19</v>
      </c>
      <c r="F1025" s="198" t="s">
        <v>485</v>
      </c>
      <c r="G1025" s="195"/>
      <c r="H1025" s="197" t="s">
        <v>19</v>
      </c>
      <c r="I1025" s="199"/>
      <c r="J1025" s="195"/>
      <c r="K1025" s="195"/>
      <c r="L1025" s="200"/>
      <c r="M1025" s="201"/>
      <c r="N1025" s="202"/>
      <c r="O1025" s="202"/>
      <c r="P1025" s="202"/>
      <c r="Q1025" s="202"/>
      <c r="R1025" s="202"/>
      <c r="S1025" s="202"/>
      <c r="T1025" s="203"/>
      <c r="AT1025" s="204" t="s">
        <v>127</v>
      </c>
      <c r="AU1025" s="204" t="s">
        <v>123</v>
      </c>
      <c r="AV1025" s="13" t="s">
        <v>80</v>
      </c>
      <c r="AW1025" s="13" t="s">
        <v>34</v>
      </c>
      <c r="AX1025" s="13" t="s">
        <v>72</v>
      </c>
      <c r="AY1025" s="204" t="s">
        <v>114</v>
      </c>
    </row>
    <row r="1026" spans="1:65" s="14" customFormat="1" ht="11.25">
      <c r="B1026" s="205"/>
      <c r="C1026" s="206"/>
      <c r="D1026" s="196" t="s">
        <v>127</v>
      </c>
      <c r="E1026" s="207" t="s">
        <v>19</v>
      </c>
      <c r="F1026" s="208" t="s">
        <v>704</v>
      </c>
      <c r="G1026" s="206"/>
      <c r="H1026" s="209">
        <v>42.72</v>
      </c>
      <c r="I1026" s="210"/>
      <c r="J1026" s="206"/>
      <c r="K1026" s="206"/>
      <c r="L1026" s="211"/>
      <c r="M1026" s="212"/>
      <c r="N1026" s="213"/>
      <c r="O1026" s="213"/>
      <c r="P1026" s="213"/>
      <c r="Q1026" s="213"/>
      <c r="R1026" s="213"/>
      <c r="S1026" s="213"/>
      <c r="T1026" s="214"/>
      <c r="AT1026" s="215" t="s">
        <v>127</v>
      </c>
      <c r="AU1026" s="215" t="s">
        <v>123</v>
      </c>
      <c r="AV1026" s="14" t="s">
        <v>123</v>
      </c>
      <c r="AW1026" s="14" t="s">
        <v>34</v>
      </c>
      <c r="AX1026" s="14" t="s">
        <v>72</v>
      </c>
      <c r="AY1026" s="215" t="s">
        <v>114</v>
      </c>
    </row>
    <row r="1027" spans="1:65" s="16" customFormat="1" ht="11.25">
      <c r="B1027" s="233"/>
      <c r="C1027" s="234"/>
      <c r="D1027" s="196" t="s">
        <v>127</v>
      </c>
      <c r="E1027" s="235" t="s">
        <v>19</v>
      </c>
      <c r="F1027" s="236" t="s">
        <v>375</v>
      </c>
      <c r="G1027" s="234"/>
      <c r="H1027" s="237">
        <v>111.48</v>
      </c>
      <c r="I1027" s="238"/>
      <c r="J1027" s="234"/>
      <c r="K1027" s="234"/>
      <c r="L1027" s="239"/>
      <c r="M1027" s="240"/>
      <c r="N1027" s="241"/>
      <c r="O1027" s="241"/>
      <c r="P1027" s="241"/>
      <c r="Q1027" s="241"/>
      <c r="R1027" s="241"/>
      <c r="S1027" s="241"/>
      <c r="T1027" s="242"/>
      <c r="AT1027" s="243" t="s">
        <v>127</v>
      </c>
      <c r="AU1027" s="243" t="s">
        <v>123</v>
      </c>
      <c r="AV1027" s="16" t="s">
        <v>139</v>
      </c>
      <c r="AW1027" s="16" t="s">
        <v>34</v>
      </c>
      <c r="AX1027" s="16" t="s">
        <v>72</v>
      </c>
      <c r="AY1027" s="243" t="s">
        <v>114</v>
      </c>
    </row>
    <row r="1028" spans="1:65" s="15" customFormat="1" ht="11.25">
      <c r="B1028" s="216"/>
      <c r="C1028" s="217"/>
      <c r="D1028" s="196" t="s">
        <v>127</v>
      </c>
      <c r="E1028" s="218" t="s">
        <v>19</v>
      </c>
      <c r="F1028" s="219" t="s">
        <v>133</v>
      </c>
      <c r="G1028" s="217"/>
      <c r="H1028" s="220">
        <v>2509.52</v>
      </c>
      <c r="I1028" s="221"/>
      <c r="J1028" s="217"/>
      <c r="K1028" s="217"/>
      <c r="L1028" s="222"/>
      <c r="M1028" s="223"/>
      <c r="N1028" s="224"/>
      <c r="O1028" s="224"/>
      <c r="P1028" s="224"/>
      <c r="Q1028" s="224"/>
      <c r="R1028" s="224"/>
      <c r="S1028" s="224"/>
      <c r="T1028" s="225"/>
      <c r="AT1028" s="226" t="s">
        <v>127</v>
      </c>
      <c r="AU1028" s="226" t="s">
        <v>123</v>
      </c>
      <c r="AV1028" s="15" t="s">
        <v>122</v>
      </c>
      <c r="AW1028" s="15" t="s">
        <v>34</v>
      </c>
      <c r="AX1028" s="15" t="s">
        <v>80</v>
      </c>
      <c r="AY1028" s="226" t="s">
        <v>114</v>
      </c>
    </row>
    <row r="1029" spans="1:65" s="2" customFormat="1" ht="16.5" customHeight="1">
      <c r="A1029" s="37"/>
      <c r="B1029" s="38"/>
      <c r="C1029" s="176" t="s">
        <v>711</v>
      </c>
      <c r="D1029" s="176" t="s">
        <v>117</v>
      </c>
      <c r="E1029" s="177" t="s">
        <v>712</v>
      </c>
      <c r="F1029" s="178" t="s">
        <v>713</v>
      </c>
      <c r="G1029" s="179" t="s">
        <v>120</v>
      </c>
      <c r="H1029" s="180">
        <v>2509.52</v>
      </c>
      <c r="I1029" s="181"/>
      <c r="J1029" s="182">
        <f>ROUND(I1029*H1029,2)</f>
        <v>0</v>
      </c>
      <c r="K1029" s="178" t="s">
        <v>240</v>
      </c>
      <c r="L1029" s="42"/>
      <c r="M1029" s="183" t="s">
        <v>19</v>
      </c>
      <c r="N1029" s="184" t="s">
        <v>44</v>
      </c>
      <c r="O1029" s="67"/>
      <c r="P1029" s="185">
        <f>O1029*H1029</f>
        <v>0</v>
      </c>
      <c r="Q1029" s="185">
        <v>4.6000000000000001E-4</v>
      </c>
      <c r="R1029" s="185">
        <f>Q1029*H1029</f>
        <v>1.1543791999999999</v>
      </c>
      <c r="S1029" s="185">
        <v>0</v>
      </c>
      <c r="T1029" s="186">
        <f>S1029*H1029</f>
        <v>0</v>
      </c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R1029" s="187" t="s">
        <v>236</v>
      </c>
      <c r="AT1029" s="187" t="s">
        <v>117</v>
      </c>
      <c r="AU1029" s="187" t="s">
        <v>123</v>
      </c>
      <c r="AY1029" s="20" t="s">
        <v>114</v>
      </c>
      <c r="BE1029" s="188">
        <f>IF(N1029="základní",J1029,0)</f>
        <v>0</v>
      </c>
      <c r="BF1029" s="188">
        <f>IF(N1029="snížená",J1029,0)</f>
        <v>0</v>
      </c>
      <c r="BG1029" s="188">
        <f>IF(N1029="zákl. přenesená",J1029,0)</f>
        <v>0</v>
      </c>
      <c r="BH1029" s="188">
        <f>IF(N1029="sníž. přenesená",J1029,0)</f>
        <v>0</v>
      </c>
      <c r="BI1029" s="188">
        <f>IF(N1029="nulová",J1029,0)</f>
        <v>0</v>
      </c>
      <c r="BJ1029" s="20" t="s">
        <v>123</v>
      </c>
      <c r="BK1029" s="188">
        <f>ROUND(I1029*H1029,2)</f>
        <v>0</v>
      </c>
      <c r="BL1029" s="20" t="s">
        <v>236</v>
      </c>
      <c r="BM1029" s="187" t="s">
        <v>714</v>
      </c>
    </row>
    <row r="1030" spans="1:65" s="13" customFormat="1" ht="11.25">
      <c r="B1030" s="194"/>
      <c r="C1030" s="195"/>
      <c r="D1030" s="196" t="s">
        <v>127</v>
      </c>
      <c r="E1030" s="197" t="s">
        <v>19</v>
      </c>
      <c r="F1030" s="198" t="s">
        <v>369</v>
      </c>
      <c r="G1030" s="195"/>
      <c r="H1030" s="197" t="s">
        <v>19</v>
      </c>
      <c r="I1030" s="199"/>
      <c r="J1030" s="195"/>
      <c r="K1030" s="195"/>
      <c r="L1030" s="200"/>
      <c r="M1030" s="201"/>
      <c r="N1030" s="202"/>
      <c r="O1030" s="202"/>
      <c r="P1030" s="202"/>
      <c r="Q1030" s="202"/>
      <c r="R1030" s="202"/>
      <c r="S1030" s="202"/>
      <c r="T1030" s="203"/>
      <c r="AT1030" s="204" t="s">
        <v>127</v>
      </c>
      <c r="AU1030" s="204" t="s">
        <v>123</v>
      </c>
      <c r="AV1030" s="13" t="s">
        <v>80</v>
      </c>
      <c r="AW1030" s="13" t="s">
        <v>34</v>
      </c>
      <c r="AX1030" s="13" t="s">
        <v>72</v>
      </c>
      <c r="AY1030" s="204" t="s">
        <v>114</v>
      </c>
    </row>
    <row r="1031" spans="1:65" s="13" customFormat="1" ht="11.25">
      <c r="B1031" s="194"/>
      <c r="C1031" s="195"/>
      <c r="D1031" s="196" t="s">
        <v>127</v>
      </c>
      <c r="E1031" s="197" t="s">
        <v>19</v>
      </c>
      <c r="F1031" s="198" t="s">
        <v>671</v>
      </c>
      <c r="G1031" s="195"/>
      <c r="H1031" s="197" t="s">
        <v>19</v>
      </c>
      <c r="I1031" s="199"/>
      <c r="J1031" s="195"/>
      <c r="K1031" s="195"/>
      <c r="L1031" s="200"/>
      <c r="M1031" s="201"/>
      <c r="N1031" s="202"/>
      <c r="O1031" s="202"/>
      <c r="P1031" s="202"/>
      <c r="Q1031" s="202"/>
      <c r="R1031" s="202"/>
      <c r="S1031" s="202"/>
      <c r="T1031" s="203"/>
      <c r="AT1031" s="204" t="s">
        <v>127</v>
      </c>
      <c r="AU1031" s="204" t="s">
        <v>123</v>
      </c>
      <c r="AV1031" s="13" t="s">
        <v>80</v>
      </c>
      <c r="AW1031" s="13" t="s">
        <v>34</v>
      </c>
      <c r="AX1031" s="13" t="s">
        <v>72</v>
      </c>
      <c r="AY1031" s="204" t="s">
        <v>114</v>
      </c>
    </row>
    <row r="1032" spans="1:65" s="13" customFormat="1" ht="11.25">
      <c r="B1032" s="194"/>
      <c r="C1032" s="195"/>
      <c r="D1032" s="196" t="s">
        <v>127</v>
      </c>
      <c r="E1032" s="197" t="s">
        <v>19</v>
      </c>
      <c r="F1032" s="198" t="s">
        <v>370</v>
      </c>
      <c r="G1032" s="195"/>
      <c r="H1032" s="197" t="s">
        <v>19</v>
      </c>
      <c r="I1032" s="199"/>
      <c r="J1032" s="195"/>
      <c r="K1032" s="195"/>
      <c r="L1032" s="200"/>
      <c r="M1032" s="201"/>
      <c r="N1032" s="202"/>
      <c r="O1032" s="202"/>
      <c r="P1032" s="202"/>
      <c r="Q1032" s="202"/>
      <c r="R1032" s="202"/>
      <c r="S1032" s="202"/>
      <c r="T1032" s="203"/>
      <c r="AT1032" s="204" t="s">
        <v>127</v>
      </c>
      <c r="AU1032" s="204" t="s">
        <v>123</v>
      </c>
      <c r="AV1032" s="13" t="s">
        <v>80</v>
      </c>
      <c r="AW1032" s="13" t="s">
        <v>34</v>
      </c>
      <c r="AX1032" s="13" t="s">
        <v>72</v>
      </c>
      <c r="AY1032" s="204" t="s">
        <v>114</v>
      </c>
    </row>
    <row r="1033" spans="1:65" s="14" customFormat="1" ht="11.25">
      <c r="B1033" s="205"/>
      <c r="C1033" s="206"/>
      <c r="D1033" s="196" t="s">
        <v>127</v>
      </c>
      <c r="E1033" s="207" t="s">
        <v>19</v>
      </c>
      <c r="F1033" s="208" t="s">
        <v>672</v>
      </c>
      <c r="G1033" s="206"/>
      <c r="H1033" s="209">
        <v>8.7490000000000006</v>
      </c>
      <c r="I1033" s="210"/>
      <c r="J1033" s="206"/>
      <c r="K1033" s="206"/>
      <c r="L1033" s="211"/>
      <c r="M1033" s="212"/>
      <c r="N1033" s="213"/>
      <c r="O1033" s="213"/>
      <c r="P1033" s="213"/>
      <c r="Q1033" s="213"/>
      <c r="R1033" s="213"/>
      <c r="S1033" s="213"/>
      <c r="T1033" s="214"/>
      <c r="AT1033" s="215" t="s">
        <v>127</v>
      </c>
      <c r="AU1033" s="215" t="s">
        <v>123</v>
      </c>
      <c r="AV1033" s="14" t="s">
        <v>123</v>
      </c>
      <c r="AW1033" s="14" t="s">
        <v>34</v>
      </c>
      <c r="AX1033" s="14" t="s">
        <v>72</v>
      </c>
      <c r="AY1033" s="215" t="s">
        <v>114</v>
      </c>
    </row>
    <row r="1034" spans="1:65" s="14" customFormat="1" ht="11.25">
      <c r="B1034" s="205"/>
      <c r="C1034" s="206"/>
      <c r="D1034" s="196" t="s">
        <v>127</v>
      </c>
      <c r="E1034" s="207" t="s">
        <v>19</v>
      </c>
      <c r="F1034" s="208" t="s">
        <v>673</v>
      </c>
      <c r="G1034" s="206"/>
      <c r="H1034" s="209">
        <v>5.4720000000000004</v>
      </c>
      <c r="I1034" s="210"/>
      <c r="J1034" s="206"/>
      <c r="K1034" s="206"/>
      <c r="L1034" s="211"/>
      <c r="M1034" s="212"/>
      <c r="N1034" s="213"/>
      <c r="O1034" s="213"/>
      <c r="P1034" s="213"/>
      <c r="Q1034" s="213"/>
      <c r="R1034" s="213"/>
      <c r="S1034" s="213"/>
      <c r="T1034" s="214"/>
      <c r="AT1034" s="215" t="s">
        <v>127</v>
      </c>
      <c r="AU1034" s="215" t="s">
        <v>123</v>
      </c>
      <c r="AV1034" s="14" t="s">
        <v>123</v>
      </c>
      <c r="AW1034" s="14" t="s">
        <v>34</v>
      </c>
      <c r="AX1034" s="14" t="s">
        <v>72</v>
      </c>
      <c r="AY1034" s="215" t="s">
        <v>114</v>
      </c>
    </row>
    <row r="1035" spans="1:65" s="13" customFormat="1" ht="11.25">
      <c r="B1035" s="194"/>
      <c r="C1035" s="195"/>
      <c r="D1035" s="196" t="s">
        <v>127</v>
      </c>
      <c r="E1035" s="197" t="s">
        <v>19</v>
      </c>
      <c r="F1035" s="198" t="s">
        <v>479</v>
      </c>
      <c r="G1035" s="195"/>
      <c r="H1035" s="197" t="s">
        <v>19</v>
      </c>
      <c r="I1035" s="199"/>
      <c r="J1035" s="195"/>
      <c r="K1035" s="195"/>
      <c r="L1035" s="200"/>
      <c r="M1035" s="201"/>
      <c r="N1035" s="202"/>
      <c r="O1035" s="202"/>
      <c r="P1035" s="202"/>
      <c r="Q1035" s="202"/>
      <c r="R1035" s="202"/>
      <c r="S1035" s="202"/>
      <c r="T1035" s="203"/>
      <c r="AT1035" s="204" t="s">
        <v>127</v>
      </c>
      <c r="AU1035" s="204" t="s">
        <v>123</v>
      </c>
      <c r="AV1035" s="13" t="s">
        <v>80</v>
      </c>
      <c r="AW1035" s="13" t="s">
        <v>34</v>
      </c>
      <c r="AX1035" s="13" t="s">
        <v>72</v>
      </c>
      <c r="AY1035" s="204" t="s">
        <v>114</v>
      </c>
    </row>
    <row r="1036" spans="1:65" s="14" customFormat="1" ht="11.25">
      <c r="B1036" s="205"/>
      <c r="C1036" s="206"/>
      <c r="D1036" s="196" t="s">
        <v>127</v>
      </c>
      <c r="E1036" s="207" t="s">
        <v>19</v>
      </c>
      <c r="F1036" s="208" t="s">
        <v>672</v>
      </c>
      <c r="G1036" s="206"/>
      <c r="H1036" s="209">
        <v>8.7490000000000006</v>
      </c>
      <c r="I1036" s="210"/>
      <c r="J1036" s="206"/>
      <c r="K1036" s="206"/>
      <c r="L1036" s="211"/>
      <c r="M1036" s="212"/>
      <c r="N1036" s="213"/>
      <c r="O1036" s="213"/>
      <c r="P1036" s="213"/>
      <c r="Q1036" s="213"/>
      <c r="R1036" s="213"/>
      <c r="S1036" s="213"/>
      <c r="T1036" s="214"/>
      <c r="AT1036" s="215" t="s">
        <v>127</v>
      </c>
      <c r="AU1036" s="215" t="s">
        <v>123</v>
      </c>
      <c r="AV1036" s="14" t="s">
        <v>123</v>
      </c>
      <c r="AW1036" s="14" t="s">
        <v>34</v>
      </c>
      <c r="AX1036" s="14" t="s">
        <v>72</v>
      </c>
      <c r="AY1036" s="215" t="s">
        <v>114</v>
      </c>
    </row>
    <row r="1037" spans="1:65" s="14" customFormat="1" ht="11.25">
      <c r="B1037" s="205"/>
      <c r="C1037" s="206"/>
      <c r="D1037" s="196" t="s">
        <v>127</v>
      </c>
      <c r="E1037" s="207" t="s">
        <v>19</v>
      </c>
      <c r="F1037" s="208" t="s">
        <v>673</v>
      </c>
      <c r="G1037" s="206"/>
      <c r="H1037" s="209">
        <v>5.4720000000000004</v>
      </c>
      <c r="I1037" s="210"/>
      <c r="J1037" s="206"/>
      <c r="K1037" s="206"/>
      <c r="L1037" s="211"/>
      <c r="M1037" s="212"/>
      <c r="N1037" s="213"/>
      <c r="O1037" s="213"/>
      <c r="P1037" s="213"/>
      <c r="Q1037" s="213"/>
      <c r="R1037" s="213"/>
      <c r="S1037" s="213"/>
      <c r="T1037" s="214"/>
      <c r="AT1037" s="215" t="s">
        <v>127</v>
      </c>
      <c r="AU1037" s="215" t="s">
        <v>123</v>
      </c>
      <c r="AV1037" s="14" t="s">
        <v>123</v>
      </c>
      <c r="AW1037" s="14" t="s">
        <v>34</v>
      </c>
      <c r="AX1037" s="14" t="s">
        <v>72</v>
      </c>
      <c r="AY1037" s="215" t="s">
        <v>114</v>
      </c>
    </row>
    <row r="1038" spans="1:65" s="13" customFormat="1" ht="11.25">
      <c r="B1038" s="194"/>
      <c r="C1038" s="195"/>
      <c r="D1038" s="196" t="s">
        <v>127</v>
      </c>
      <c r="E1038" s="197" t="s">
        <v>19</v>
      </c>
      <c r="F1038" s="198" t="s">
        <v>481</v>
      </c>
      <c r="G1038" s="195"/>
      <c r="H1038" s="197" t="s">
        <v>19</v>
      </c>
      <c r="I1038" s="199"/>
      <c r="J1038" s="195"/>
      <c r="K1038" s="195"/>
      <c r="L1038" s="200"/>
      <c r="M1038" s="201"/>
      <c r="N1038" s="202"/>
      <c r="O1038" s="202"/>
      <c r="P1038" s="202"/>
      <c r="Q1038" s="202"/>
      <c r="R1038" s="202"/>
      <c r="S1038" s="202"/>
      <c r="T1038" s="203"/>
      <c r="AT1038" s="204" t="s">
        <v>127</v>
      </c>
      <c r="AU1038" s="204" t="s">
        <v>123</v>
      </c>
      <c r="AV1038" s="13" t="s">
        <v>80</v>
      </c>
      <c r="AW1038" s="13" t="s">
        <v>34</v>
      </c>
      <c r="AX1038" s="13" t="s">
        <v>72</v>
      </c>
      <c r="AY1038" s="204" t="s">
        <v>114</v>
      </c>
    </row>
    <row r="1039" spans="1:65" s="14" customFormat="1" ht="11.25">
      <c r="B1039" s="205"/>
      <c r="C1039" s="206"/>
      <c r="D1039" s="196" t="s">
        <v>127</v>
      </c>
      <c r="E1039" s="207" t="s">
        <v>19</v>
      </c>
      <c r="F1039" s="208" t="s">
        <v>672</v>
      </c>
      <c r="G1039" s="206"/>
      <c r="H1039" s="209">
        <v>8.7490000000000006</v>
      </c>
      <c r="I1039" s="210"/>
      <c r="J1039" s="206"/>
      <c r="K1039" s="206"/>
      <c r="L1039" s="211"/>
      <c r="M1039" s="212"/>
      <c r="N1039" s="213"/>
      <c r="O1039" s="213"/>
      <c r="P1039" s="213"/>
      <c r="Q1039" s="213"/>
      <c r="R1039" s="213"/>
      <c r="S1039" s="213"/>
      <c r="T1039" s="214"/>
      <c r="AT1039" s="215" t="s">
        <v>127</v>
      </c>
      <c r="AU1039" s="215" t="s">
        <v>123</v>
      </c>
      <c r="AV1039" s="14" t="s">
        <v>123</v>
      </c>
      <c r="AW1039" s="14" t="s">
        <v>34</v>
      </c>
      <c r="AX1039" s="14" t="s">
        <v>72</v>
      </c>
      <c r="AY1039" s="215" t="s">
        <v>114</v>
      </c>
    </row>
    <row r="1040" spans="1:65" s="14" customFormat="1" ht="11.25">
      <c r="B1040" s="205"/>
      <c r="C1040" s="206"/>
      <c r="D1040" s="196" t="s">
        <v>127</v>
      </c>
      <c r="E1040" s="207" t="s">
        <v>19</v>
      </c>
      <c r="F1040" s="208" t="s">
        <v>673</v>
      </c>
      <c r="G1040" s="206"/>
      <c r="H1040" s="209">
        <v>5.4720000000000004</v>
      </c>
      <c r="I1040" s="210"/>
      <c r="J1040" s="206"/>
      <c r="K1040" s="206"/>
      <c r="L1040" s="211"/>
      <c r="M1040" s="212"/>
      <c r="N1040" s="213"/>
      <c r="O1040" s="213"/>
      <c r="P1040" s="213"/>
      <c r="Q1040" s="213"/>
      <c r="R1040" s="213"/>
      <c r="S1040" s="213"/>
      <c r="T1040" s="214"/>
      <c r="AT1040" s="215" t="s">
        <v>127</v>
      </c>
      <c r="AU1040" s="215" t="s">
        <v>123</v>
      </c>
      <c r="AV1040" s="14" t="s">
        <v>123</v>
      </c>
      <c r="AW1040" s="14" t="s">
        <v>34</v>
      </c>
      <c r="AX1040" s="14" t="s">
        <v>72</v>
      </c>
      <c r="AY1040" s="215" t="s">
        <v>114</v>
      </c>
    </row>
    <row r="1041" spans="2:51" s="13" customFormat="1" ht="11.25">
      <c r="B1041" s="194"/>
      <c r="C1041" s="195"/>
      <c r="D1041" s="196" t="s">
        <v>127</v>
      </c>
      <c r="E1041" s="197" t="s">
        <v>19</v>
      </c>
      <c r="F1041" s="198" t="s">
        <v>482</v>
      </c>
      <c r="G1041" s="195"/>
      <c r="H1041" s="197" t="s">
        <v>19</v>
      </c>
      <c r="I1041" s="199"/>
      <c r="J1041" s="195"/>
      <c r="K1041" s="195"/>
      <c r="L1041" s="200"/>
      <c r="M1041" s="201"/>
      <c r="N1041" s="202"/>
      <c r="O1041" s="202"/>
      <c r="P1041" s="202"/>
      <c r="Q1041" s="202"/>
      <c r="R1041" s="202"/>
      <c r="S1041" s="202"/>
      <c r="T1041" s="203"/>
      <c r="AT1041" s="204" t="s">
        <v>127</v>
      </c>
      <c r="AU1041" s="204" t="s">
        <v>123</v>
      </c>
      <c r="AV1041" s="13" t="s">
        <v>80</v>
      </c>
      <c r="AW1041" s="13" t="s">
        <v>34</v>
      </c>
      <c r="AX1041" s="13" t="s">
        <v>72</v>
      </c>
      <c r="AY1041" s="204" t="s">
        <v>114</v>
      </c>
    </row>
    <row r="1042" spans="2:51" s="14" customFormat="1" ht="11.25">
      <c r="B1042" s="205"/>
      <c r="C1042" s="206"/>
      <c r="D1042" s="196" t="s">
        <v>127</v>
      </c>
      <c r="E1042" s="207" t="s">
        <v>19</v>
      </c>
      <c r="F1042" s="208" t="s">
        <v>672</v>
      </c>
      <c r="G1042" s="206"/>
      <c r="H1042" s="209">
        <v>8.7490000000000006</v>
      </c>
      <c r="I1042" s="210"/>
      <c r="J1042" s="206"/>
      <c r="K1042" s="206"/>
      <c r="L1042" s="211"/>
      <c r="M1042" s="212"/>
      <c r="N1042" s="213"/>
      <c r="O1042" s="213"/>
      <c r="P1042" s="213"/>
      <c r="Q1042" s="213"/>
      <c r="R1042" s="213"/>
      <c r="S1042" s="213"/>
      <c r="T1042" s="214"/>
      <c r="AT1042" s="215" t="s">
        <v>127</v>
      </c>
      <c r="AU1042" s="215" t="s">
        <v>123</v>
      </c>
      <c r="AV1042" s="14" t="s">
        <v>123</v>
      </c>
      <c r="AW1042" s="14" t="s">
        <v>34</v>
      </c>
      <c r="AX1042" s="14" t="s">
        <v>72</v>
      </c>
      <c r="AY1042" s="215" t="s">
        <v>114</v>
      </c>
    </row>
    <row r="1043" spans="2:51" s="14" customFormat="1" ht="11.25">
      <c r="B1043" s="205"/>
      <c r="C1043" s="206"/>
      <c r="D1043" s="196" t="s">
        <v>127</v>
      </c>
      <c r="E1043" s="207" t="s">
        <v>19</v>
      </c>
      <c r="F1043" s="208" t="s">
        <v>673</v>
      </c>
      <c r="G1043" s="206"/>
      <c r="H1043" s="209">
        <v>5.4720000000000004</v>
      </c>
      <c r="I1043" s="210"/>
      <c r="J1043" s="206"/>
      <c r="K1043" s="206"/>
      <c r="L1043" s="211"/>
      <c r="M1043" s="212"/>
      <c r="N1043" s="213"/>
      <c r="O1043" s="213"/>
      <c r="P1043" s="213"/>
      <c r="Q1043" s="213"/>
      <c r="R1043" s="213"/>
      <c r="S1043" s="213"/>
      <c r="T1043" s="214"/>
      <c r="AT1043" s="215" t="s">
        <v>127</v>
      </c>
      <c r="AU1043" s="215" t="s">
        <v>123</v>
      </c>
      <c r="AV1043" s="14" t="s">
        <v>123</v>
      </c>
      <c r="AW1043" s="14" t="s">
        <v>34</v>
      </c>
      <c r="AX1043" s="14" t="s">
        <v>72</v>
      </c>
      <c r="AY1043" s="215" t="s">
        <v>114</v>
      </c>
    </row>
    <row r="1044" spans="2:51" s="13" customFormat="1" ht="11.25">
      <c r="B1044" s="194"/>
      <c r="C1044" s="195"/>
      <c r="D1044" s="196" t="s">
        <v>127</v>
      </c>
      <c r="E1044" s="197" t="s">
        <v>19</v>
      </c>
      <c r="F1044" s="198" t="s">
        <v>484</v>
      </c>
      <c r="G1044" s="195"/>
      <c r="H1044" s="197" t="s">
        <v>19</v>
      </c>
      <c r="I1044" s="199"/>
      <c r="J1044" s="195"/>
      <c r="K1044" s="195"/>
      <c r="L1044" s="200"/>
      <c r="M1044" s="201"/>
      <c r="N1044" s="202"/>
      <c r="O1044" s="202"/>
      <c r="P1044" s="202"/>
      <c r="Q1044" s="202"/>
      <c r="R1044" s="202"/>
      <c r="S1044" s="202"/>
      <c r="T1044" s="203"/>
      <c r="AT1044" s="204" t="s">
        <v>127</v>
      </c>
      <c r="AU1044" s="204" t="s">
        <v>123</v>
      </c>
      <c r="AV1044" s="13" t="s">
        <v>80</v>
      </c>
      <c r="AW1044" s="13" t="s">
        <v>34</v>
      </c>
      <c r="AX1044" s="13" t="s">
        <v>72</v>
      </c>
      <c r="AY1044" s="204" t="s">
        <v>114</v>
      </c>
    </row>
    <row r="1045" spans="2:51" s="14" customFormat="1" ht="11.25">
      <c r="B1045" s="205"/>
      <c r="C1045" s="206"/>
      <c r="D1045" s="196" t="s">
        <v>127</v>
      </c>
      <c r="E1045" s="207" t="s">
        <v>19</v>
      </c>
      <c r="F1045" s="208" t="s">
        <v>672</v>
      </c>
      <c r="G1045" s="206"/>
      <c r="H1045" s="209">
        <v>8.7490000000000006</v>
      </c>
      <c r="I1045" s="210"/>
      <c r="J1045" s="206"/>
      <c r="K1045" s="206"/>
      <c r="L1045" s="211"/>
      <c r="M1045" s="212"/>
      <c r="N1045" s="213"/>
      <c r="O1045" s="213"/>
      <c r="P1045" s="213"/>
      <c r="Q1045" s="213"/>
      <c r="R1045" s="213"/>
      <c r="S1045" s="213"/>
      <c r="T1045" s="214"/>
      <c r="AT1045" s="215" t="s">
        <v>127</v>
      </c>
      <c r="AU1045" s="215" t="s">
        <v>123</v>
      </c>
      <c r="AV1045" s="14" t="s">
        <v>123</v>
      </c>
      <c r="AW1045" s="14" t="s">
        <v>34</v>
      </c>
      <c r="AX1045" s="14" t="s">
        <v>72</v>
      </c>
      <c r="AY1045" s="215" t="s">
        <v>114</v>
      </c>
    </row>
    <row r="1046" spans="2:51" s="14" customFormat="1" ht="11.25">
      <c r="B1046" s="205"/>
      <c r="C1046" s="206"/>
      <c r="D1046" s="196" t="s">
        <v>127</v>
      </c>
      <c r="E1046" s="207" t="s">
        <v>19</v>
      </c>
      <c r="F1046" s="208" t="s">
        <v>673</v>
      </c>
      <c r="G1046" s="206"/>
      <c r="H1046" s="209">
        <v>5.4720000000000004</v>
      </c>
      <c r="I1046" s="210"/>
      <c r="J1046" s="206"/>
      <c r="K1046" s="206"/>
      <c r="L1046" s="211"/>
      <c r="M1046" s="212"/>
      <c r="N1046" s="213"/>
      <c r="O1046" s="213"/>
      <c r="P1046" s="213"/>
      <c r="Q1046" s="213"/>
      <c r="R1046" s="213"/>
      <c r="S1046" s="213"/>
      <c r="T1046" s="214"/>
      <c r="AT1046" s="215" t="s">
        <v>127</v>
      </c>
      <c r="AU1046" s="215" t="s">
        <v>123</v>
      </c>
      <c r="AV1046" s="14" t="s">
        <v>123</v>
      </c>
      <c r="AW1046" s="14" t="s">
        <v>34</v>
      </c>
      <c r="AX1046" s="14" t="s">
        <v>72</v>
      </c>
      <c r="AY1046" s="215" t="s">
        <v>114</v>
      </c>
    </row>
    <row r="1047" spans="2:51" s="13" customFormat="1" ht="11.25">
      <c r="B1047" s="194"/>
      <c r="C1047" s="195"/>
      <c r="D1047" s="196" t="s">
        <v>127</v>
      </c>
      <c r="E1047" s="197" t="s">
        <v>19</v>
      </c>
      <c r="F1047" s="198" t="s">
        <v>485</v>
      </c>
      <c r="G1047" s="195"/>
      <c r="H1047" s="197" t="s">
        <v>19</v>
      </c>
      <c r="I1047" s="199"/>
      <c r="J1047" s="195"/>
      <c r="K1047" s="195"/>
      <c r="L1047" s="200"/>
      <c r="M1047" s="201"/>
      <c r="N1047" s="202"/>
      <c r="O1047" s="202"/>
      <c r="P1047" s="202"/>
      <c r="Q1047" s="202"/>
      <c r="R1047" s="202"/>
      <c r="S1047" s="202"/>
      <c r="T1047" s="203"/>
      <c r="AT1047" s="204" t="s">
        <v>127</v>
      </c>
      <c r="AU1047" s="204" t="s">
        <v>123</v>
      </c>
      <c r="AV1047" s="13" t="s">
        <v>80</v>
      </c>
      <c r="AW1047" s="13" t="s">
        <v>34</v>
      </c>
      <c r="AX1047" s="13" t="s">
        <v>72</v>
      </c>
      <c r="AY1047" s="204" t="s">
        <v>114</v>
      </c>
    </row>
    <row r="1048" spans="2:51" s="14" customFormat="1" ht="11.25">
      <c r="B1048" s="205"/>
      <c r="C1048" s="206"/>
      <c r="D1048" s="196" t="s">
        <v>127</v>
      </c>
      <c r="E1048" s="207" t="s">
        <v>19</v>
      </c>
      <c r="F1048" s="208" t="s">
        <v>674</v>
      </c>
      <c r="G1048" s="206"/>
      <c r="H1048" s="209">
        <v>26.247</v>
      </c>
      <c r="I1048" s="210"/>
      <c r="J1048" s="206"/>
      <c r="K1048" s="206"/>
      <c r="L1048" s="211"/>
      <c r="M1048" s="212"/>
      <c r="N1048" s="213"/>
      <c r="O1048" s="213"/>
      <c r="P1048" s="213"/>
      <c r="Q1048" s="213"/>
      <c r="R1048" s="213"/>
      <c r="S1048" s="213"/>
      <c r="T1048" s="214"/>
      <c r="AT1048" s="215" t="s">
        <v>127</v>
      </c>
      <c r="AU1048" s="215" t="s">
        <v>123</v>
      </c>
      <c r="AV1048" s="14" t="s">
        <v>123</v>
      </c>
      <c r="AW1048" s="14" t="s">
        <v>34</v>
      </c>
      <c r="AX1048" s="14" t="s">
        <v>72</v>
      </c>
      <c r="AY1048" s="215" t="s">
        <v>114</v>
      </c>
    </row>
    <row r="1049" spans="2:51" s="14" customFormat="1" ht="11.25">
      <c r="B1049" s="205"/>
      <c r="C1049" s="206"/>
      <c r="D1049" s="196" t="s">
        <v>127</v>
      </c>
      <c r="E1049" s="207" t="s">
        <v>19</v>
      </c>
      <c r="F1049" s="208" t="s">
        <v>675</v>
      </c>
      <c r="G1049" s="206"/>
      <c r="H1049" s="209">
        <v>73.543999999999997</v>
      </c>
      <c r="I1049" s="210"/>
      <c r="J1049" s="206"/>
      <c r="K1049" s="206"/>
      <c r="L1049" s="211"/>
      <c r="M1049" s="212"/>
      <c r="N1049" s="213"/>
      <c r="O1049" s="213"/>
      <c r="P1049" s="213"/>
      <c r="Q1049" s="213"/>
      <c r="R1049" s="213"/>
      <c r="S1049" s="213"/>
      <c r="T1049" s="214"/>
      <c r="AT1049" s="215" t="s">
        <v>127</v>
      </c>
      <c r="AU1049" s="215" t="s">
        <v>123</v>
      </c>
      <c r="AV1049" s="14" t="s">
        <v>123</v>
      </c>
      <c r="AW1049" s="14" t="s">
        <v>34</v>
      </c>
      <c r="AX1049" s="14" t="s">
        <v>72</v>
      </c>
      <c r="AY1049" s="215" t="s">
        <v>114</v>
      </c>
    </row>
    <row r="1050" spans="2:51" s="16" customFormat="1" ht="11.25">
      <c r="B1050" s="233"/>
      <c r="C1050" s="234"/>
      <c r="D1050" s="196" t="s">
        <v>127</v>
      </c>
      <c r="E1050" s="235" t="s">
        <v>19</v>
      </c>
      <c r="F1050" s="236" t="s">
        <v>375</v>
      </c>
      <c r="G1050" s="234"/>
      <c r="H1050" s="237">
        <v>170.89600000000002</v>
      </c>
      <c r="I1050" s="238"/>
      <c r="J1050" s="234"/>
      <c r="K1050" s="234"/>
      <c r="L1050" s="239"/>
      <c r="M1050" s="240"/>
      <c r="N1050" s="241"/>
      <c r="O1050" s="241"/>
      <c r="P1050" s="241"/>
      <c r="Q1050" s="241"/>
      <c r="R1050" s="241"/>
      <c r="S1050" s="241"/>
      <c r="T1050" s="242"/>
      <c r="AT1050" s="243" t="s">
        <v>127</v>
      </c>
      <c r="AU1050" s="243" t="s">
        <v>123</v>
      </c>
      <c r="AV1050" s="16" t="s">
        <v>139</v>
      </c>
      <c r="AW1050" s="16" t="s">
        <v>34</v>
      </c>
      <c r="AX1050" s="16" t="s">
        <v>72</v>
      </c>
      <c r="AY1050" s="243" t="s">
        <v>114</v>
      </c>
    </row>
    <row r="1051" spans="2:51" s="13" customFormat="1" ht="11.25">
      <c r="B1051" s="194"/>
      <c r="C1051" s="195"/>
      <c r="D1051" s="196" t="s">
        <v>127</v>
      </c>
      <c r="E1051" s="197" t="s">
        <v>19</v>
      </c>
      <c r="F1051" s="198" t="s">
        <v>369</v>
      </c>
      <c r="G1051" s="195"/>
      <c r="H1051" s="197" t="s">
        <v>19</v>
      </c>
      <c r="I1051" s="199"/>
      <c r="J1051" s="195"/>
      <c r="K1051" s="195"/>
      <c r="L1051" s="200"/>
      <c r="M1051" s="201"/>
      <c r="N1051" s="202"/>
      <c r="O1051" s="202"/>
      <c r="P1051" s="202"/>
      <c r="Q1051" s="202"/>
      <c r="R1051" s="202"/>
      <c r="S1051" s="202"/>
      <c r="T1051" s="203"/>
      <c r="AT1051" s="204" t="s">
        <v>127</v>
      </c>
      <c r="AU1051" s="204" t="s">
        <v>123</v>
      </c>
      <c r="AV1051" s="13" t="s">
        <v>80</v>
      </c>
      <c r="AW1051" s="13" t="s">
        <v>34</v>
      </c>
      <c r="AX1051" s="13" t="s">
        <v>72</v>
      </c>
      <c r="AY1051" s="204" t="s">
        <v>114</v>
      </c>
    </row>
    <row r="1052" spans="2:51" s="13" customFormat="1" ht="11.25">
      <c r="B1052" s="194"/>
      <c r="C1052" s="195"/>
      <c r="D1052" s="196" t="s">
        <v>127</v>
      </c>
      <c r="E1052" s="197" t="s">
        <v>19</v>
      </c>
      <c r="F1052" s="198" t="s">
        <v>676</v>
      </c>
      <c r="G1052" s="195"/>
      <c r="H1052" s="197" t="s">
        <v>19</v>
      </c>
      <c r="I1052" s="199"/>
      <c r="J1052" s="195"/>
      <c r="K1052" s="195"/>
      <c r="L1052" s="200"/>
      <c r="M1052" s="201"/>
      <c r="N1052" s="202"/>
      <c r="O1052" s="202"/>
      <c r="P1052" s="202"/>
      <c r="Q1052" s="202"/>
      <c r="R1052" s="202"/>
      <c r="S1052" s="202"/>
      <c r="T1052" s="203"/>
      <c r="AT1052" s="204" t="s">
        <v>127</v>
      </c>
      <c r="AU1052" s="204" t="s">
        <v>123</v>
      </c>
      <c r="AV1052" s="13" t="s">
        <v>80</v>
      </c>
      <c r="AW1052" s="13" t="s">
        <v>34</v>
      </c>
      <c r="AX1052" s="13" t="s">
        <v>72</v>
      </c>
      <c r="AY1052" s="204" t="s">
        <v>114</v>
      </c>
    </row>
    <row r="1053" spans="2:51" s="14" customFormat="1" ht="11.25">
      <c r="B1053" s="205"/>
      <c r="C1053" s="206"/>
      <c r="D1053" s="196" t="s">
        <v>127</v>
      </c>
      <c r="E1053" s="207" t="s">
        <v>19</v>
      </c>
      <c r="F1053" s="208" t="s">
        <v>677</v>
      </c>
      <c r="G1053" s="206"/>
      <c r="H1053" s="209">
        <v>25.391999999999999</v>
      </c>
      <c r="I1053" s="210"/>
      <c r="J1053" s="206"/>
      <c r="K1053" s="206"/>
      <c r="L1053" s="211"/>
      <c r="M1053" s="212"/>
      <c r="N1053" s="213"/>
      <c r="O1053" s="213"/>
      <c r="P1053" s="213"/>
      <c r="Q1053" s="213"/>
      <c r="R1053" s="213"/>
      <c r="S1053" s="213"/>
      <c r="T1053" s="214"/>
      <c r="AT1053" s="215" t="s">
        <v>127</v>
      </c>
      <c r="AU1053" s="215" t="s">
        <v>123</v>
      </c>
      <c r="AV1053" s="14" t="s">
        <v>123</v>
      </c>
      <c r="AW1053" s="14" t="s">
        <v>34</v>
      </c>
      <c r="AX1053" s="14" t="s">
        <v>72</v>
      </c>
      <c r="AY1053" s="215" t="s">
        <v>114</v>
      </c>
    </row>
    <row r="1054" spans="2:51" s="13" customFormat="1" ht="11.25">
      <c r="B1054" s="194"/>
      <c r="C1054" s="195"/>
      <c r="D1054" s="196" t="s">
        <v>127</v>
      </c>
      <c r="E1054" s="197" t="s">
        <v>19</v>
      </c>
      <c r="F1054" s="198" t="s">
        <v>479</v>
      </c>
      <c r="G1054" s="195"/>
      <c r="H1054" s="197" t="s">
        <v>19</v>
      </c>
      <c r="I1054" s="199"/>
      <c r="J1054" s="195"/>
      <c r="K1054" s="195"/>
      <c r="L1054" s="200"/>
      <c r="M1054" s="201"/>
      <c r="N1054" s="202"/>
      <c r="O1054" s="202"/>
      <c r="P1054" s="202"/>
      <c r="Q1054" s="202"/>
      <c r="R1054" s="202"/>
      <c r="S1054" s="202"/>
      <c r="T1054" s="203"/>
      <c r="AT1054" s="204" t="s">
        <v>127</v>
      </c>
      <c r="AU1054" s="204" t="s">
        <v>123</v>
      </c>
      <c r="AV1054" s="13" t="s">
        <v>80</v>
      </c>
      <c r="AW1054" s="13" t="s">
        <v>34</v>
      </c>
      <c r="AX1054" s="13" t="s">
        <v>72</v>
      </c>
      <c r="AY1054" s="204" t="s">
        <v>114</v>
      </c>
    </row>
    <row r="1055" spans="2:51" s="14" customFormat="1" ht="11.25">
      <c r="B1055" s="205"/>
      <c r="C1055" s="206"/>
      <c r="D1055" s="196" t="s">
        <v>127</v>
      </c>
      <c r="E1055" s="207" t="s">
        <v>19</v>
      </c>
      <c r="F1055" s="208" t="s">
        <v>678</v>
      </c>
      <c r="G1055" s="206"/>
      <c r="H1055" s="209">
        <v>25.76</v>
      </c>
      <c r="I1055" s="210"/>
      <c r="J1055" s="206"/>
      <c r="K1055" s="206"/>
      <c r="L1055" s="211"/>
      <c r="M1055" s="212"/>
      <c r="N1055" s="213"/>
      <c r="O1055" s="213"/>
      <c r="P1055" s="213"/>
      <c r="Q1055" s="213"/>
      <c r="R1055" s="213"/>
      <c r="S1055" s="213"/>
      <c r="T1055" s="214"/>
      <c r="AT1055" s="215" t="s">
        <v>127</v>
      </c>
      <c r="AU1055" s="215" t="s">
        <v>123</v>
      </c>
      <c r="AV1055" s="14" t="s">
        <v>123</v>
      </c>
      <c r="AW1055" s="14" t="s">
        <v>34</v>
      </c>
      <c r="AX1055" s="14" t="s">
        <v>72</v>
      </c>
      <c r="AY1055" s="215" t="s">
        <v>114</v>
      </c>
    </row>
    <row r="1056" spans="2:51" s="13" customFormat="1" ht="11.25">
      <c r="B1056" s="194"/>
      <c r="C1056" s="195"/>
      <c r="D1056" s="196" t="s">
        <v>127</v>
      </c>
      <c r="E1056" s="197" t="s">
        <v>19</v>
      </c>
      <c r="F1056" s="198" t="s">
        <v>481</v>
      </c>
      <c r="G1056" s="195"/>
      <c r="H1056" s="197" t="s">
        <v>19</v>
      </c>
      <c r="I1056" s="199"/>
      <c r="J1056" s="195"/>
      <c r="K1056" s="195"/>
      <c r="L1056" s="200"/>
      <c r="M1056" s="201"/>
      <c r="N1056" s="202"/>
      <c r="O1056" s="202"/>
      <c r="P1056" s="202"/>
      <c r="Q1056" s="202"/>
      <c r="R1056" s="202"/>
      <c r="S1056" s="202"/>
      <c r="T1056" s="203"/>
      <c r="AT1056" s="204" t="s">
        <v>127</v>
      </c>
      <c r="AU1056" s="204" t="s">
        <v>123</v>
      </c>
      <c r="AV1056" s="13" t="s">
        <v>80</v>
      </c>
      <c r="AW1056" s="13" t="s">
        <v>34</v>
      </c>
      <c r="AX1056" s="13" t="s">
        <v>72</v>
      </c>
      <c r="AY1056" s="204" t="s">
        <v>114</v>
      </c>
    </row>
    <row r="1057" spans="2:51" s="14" customFormat="1" ht="11.25">
      <c r="B1057" s="205"/>
      <c r="C1057" s="206"/>
      <c r="D1057" s="196" t="s">
        <v>127</v>
      </c>
      <c r="E1057" s="207" t="s">
        <v>19</v>
      </c>
      <c r="F1057" s="208" t="s">
        <v>678</v>
      </c>
      <c r="G1057" s="206"/>
      <c r="H1057" s="209">
        <v>25.76</v>
      </c>
      <c r="I1057" s="210"/>
      <c r="J1057" s="206"/>
      <c r="K1057" s="206"/>
      <c r="L1057" s="211"/>
      <c r="M1057" s="212"/>
      <c r="N1057" s="213"/>
      <c r="O1057" s="213"/>
      <c r="P1057" s="213"/>
      <c r="Q1057" s="213"/>
      <c r="R1057" s="213"/>
      <c r="S1057" s="213"/>
      <c r="T1057" s="214"/>
      <c r="AT1057" s="215" t="s">
        <v>127</v>
      </c>
      <c r="AU1057" s="215" t="s">
        <v>123</v>
      </c>
      <c r="AV1057" s="14" t="s">
        <v>123</v>
      </c>
      <c r="AW1057" s="14" t="s">
        <v>34</v>
      </c>
      <c r="AX1057" s="14" t="s">
        <v>72</v>
      </c>
      <c r="AY1057" s="215" t="s">
        <v>114</v>
      </c>
    </row>
    <row r="1058" spans="2:51" s="13" customFormat="1" ht="11.25">
      <c r="B1058" s="194"/>
      <c r="C1058" s="195"/>
      <c r="D1058" s="196" t="s">
        <v>127</v>
      </c>
      <c r="E1058" s="197" t="s">
        <v>19</v>
      </c>
      <c r="F1058" s="198" t="s">
        <v>482</v>
      </c>
      <c r="G1058" s="195"/>
      <c r="H1058" s="197" t="s">
        <v>19</v>
      </c>
      <c r="I1058" s="199"/>
      <c r="J1058" s="195"/>
      <c r="K1058" s="195"/>
      <c r="L1058" s="200"/>
      <c r="M1058" s="201"/>
      <c r="N1058" s="202"/>
      <c r="O1058" s="202"/>
      <c r="P1058" s="202"/>
      <c r="Q1058" s="202"/>
      <c r="R1058" s="202"/>
      <c r="S1058" s="202"/>
      <c r="T1058" s="203"/>
      <c r="AT1058" s="204" t="s">
        <v>127</v>
      </c>
      <c r="AU1058" s="204" t="s">
        <v>123</v>
      </c>
      <c r="AV1058" s="13" t="s">
        <v>80</v>
      </c>
      <c r="AW1058" s="13" t="s">
        <v>34</v>
      </c>
      <c r="AX1058" s="13" t="s">
        <v>72</v>
      </c>
      <c r="AY1058" s="204" t="s">
        <v>114</v>
      </c>
    </row>
    <row r="1059" spans="2:51" s="14" customFormat="1" ht="11.25">
      <c r="B1059" s="205"/>
      <c r="C1059" s="206"/>
      <c r="D1059" s="196" t="s">
        <v>127</v>
      </c>
      <c r="E1059" s="207" t="s">
        <v>19</v>
      </c>
      <c r="F1059" s="208" t="s">
        <v>679</v>
      </c>
      <c r="G1059" s="206"/>
      <c r="H1059" s="209">
        <v>25.87</v>
      </c>
      <c r="I1059" s="210"/>
      <c r="J1059" s="206"/>
      <c r="K1059" s="206"/>
      <c r="L1059" s="211"/>
      <c r="M1059" s="212"/>
      <c r="N1059" s="213"/>
      <c r="O1059" s="213"/>
      <c r="P1059" s="213"/>
      <c r="Q1059" s="213"/>
      <c r="R1059" s="213"/>
      <c r="S1059" s="213"/>
      <c r="T1059" s="214"/>
      <c r="AT1059" s="215" t="s">
        <v>127</v>
      </c>
      <c r="AU1059" s="215" t="s">
        <v>123</v>
      </c>
      <c r="AV1059" s="14" t="s">
        <v>123</v>
      </c>
      <c r="AW1059" s="14" t="s">
        <v>34</v>
      </c>
      <c r="AX1059" s="14" t="s">
        <v>72</v>
      </c>
      <c r="AY1059" s="215" t="s">
        <v>114</v>
      </c>
    </row>
    <row r="1060" spans="2:51" s="13" customFormat="1" ht="11.25">
      <c r="B1060" s="194"/>
      <c r="C1060" s="195"/>
      <c r="D1060" s="196" t="s">
        <v>127</v>
      </c>
      <c r="E1060" s="197" t="s">
        <v>19</v>
      </c>
      <c r="F1060" s="198" t="s">
        <v>484</v>
      </c>
      <c r="G1060" s="195"/>
      <c r="H1060" s="197" t="s">
        <v>19</v>
      </c>
      <c r="I1060" s="199"/>
      <c r="J1060" s="195"/>
      <c r="K1060" s="195"/>
      <c r="L1060" s="200"/>
      <c r="M1060" s="201"/>
      <c r="N1060" s="202"/>
      <c r="O1060" s="202"/>
      <c r="P1060" s="202"/>
      <c r="Q1060" s="202"/>
      <c r="R1060" s="202"/>
      <c r="S1060" s="202"/>
      <c r="T1060" s="203"/>
      <c r="AT1060" s="204" t="s">
        <v>127</v>
      </c>
      <c r="AU1060" s="204" t="s">
        <v>123</v>
      </c>
      <c r="AV1060" s="13" t="s">
        <v>80</v>
      </c>
      <c r="AW1060" s="13" t="s">
        <v>34</v>
      </c>
      <c r="AX1060" s="13" t="s">
        <v>72</v>
      </c>
      <c r="AY1060" s="204" t="s">
        <v>114</v>
      </c>
    </row>
    <row r="1061" spans="2:51" s="14" customFormat="1" ht="11.25">
      <c r="B1061" s="205"/>
      <c r="C1061" s="206"/>
      <c r="D1061" s="196" t="s">
        <v>127</v>
      </c>
      <c r="E1061" s="207" t="s">
        <v>19</v>
      </c>
      <c r="F1061" s="208" t="s">
        <v>679</v>
      </c>
      <c r="G1061" s="206"/>
      <c r="H1061" s="209">
        <v>25.87</v>
      </c>
      <c r="I1061" s="210"/>
      <c r="J1061" s="206"/>
      <c r="K1061" s="206"/>
      <c r="L1061" s="211"/>
      <c r="M1061" s="212"/>
      <c r="N1061" s="213"/>
      <c r="O1061" s="213"/>
      <c r="P1061" s="213"/>
      <c r="Q1061" s="213"/>
      <c r="R1061" s="213"/>
      <c r="S1061" s="213"/>
      <c r="T1061" s="214"/>
      <c r="AT1061" s="215" t="s">
        <v>127</v>
      </c>
      <c r="AU1061" s="215" t="s">
        <v>123</v>
      </c>
      <c r="AV1061" s="14" t="s">
        <v>123</v>
      </c>
      <c r="AW1061" s="14" t="s">
        <v>34</v>
      </c>
      <c r="AX1061" s="14" t="s">
        <v>72</v>
      </c>
      <c r="AY1061" s="215" t="s">
        <v>114</v>
      </c>
    </row>
    <row r="1062" spans="2:51" s="13" customFormat="1" ht="11.25">
      <c r="B1062" s="194"/>
      <c r="C1062" s="195"/>
      <c r="D1062" s="196" t="s">
        <v>127</v>
      </c>
      <c r="E1062" s="197" t="s">
        <v>19</v>
      </c>
      <c r="F1062" s="198" t="s">
        <v>485</v>
      </c>
      <c r="G1062" s="195"/>
      <c r="H1062" s="197" t="s">
        <v>19</v>
      </c>
      <c r="I1062" s="199"/>
      <c r="J1062" s="195"/>
      <c r="K1062" s="195"/>
      <c r="L1062" s="200"/>
      <c r="M1062" s="201"/>
      <c r="N1062" s="202"/>
      <c r="O1062" s="202"/>
      <c r="P1062" s="202"/>
      <c r="Q1062" s="202"/>
      <c r="R1062" s="202"/>
      <c r="S1062" s="202"/>
      <c r="T1062" s="203"/>
      <c r="AT1062" s="204" t="s">
        <v>127</v>
      </c>
      <c r="AU1062" s="204" t="s">
        <v>123</v>
      </c>
      <c r="AV1062" s="13" t="s">
        <v>80</v>
      </c>
      <c r="AW1062" s="13" t="s">
        <v>34</v>
      </c>
      <c r="AX1062" s="13" t="s">
        <v>72</v>
      </c>
      <c r="AY1062" s="204" t="s">
        <v>114</v>
      </c>
    </row>
    <row r="1063" spans="2:51" s="14" customFormat="1" ht="11.25">
      <c r="B1063" s="205"/>
      <c r="C1063" s="206"/>
      <c r="D1063" s="196" t="s">
        <v>127</v>
      </c>
      <c r="E1063" s="207" t="s">
        <v>19</v>
      </c>
      <c r="F1063" s="208" t="s">
        <v>680</v>
      </c>
      <c r="G1063" s="206"/>
      <c r="H1063" s="209">
        <v>78.605000000000004</v>
      </c>
      <c r="I1063" s="210"/>
      <c r="J1063" s="206"/>
      <c r="K1063" s="206"/>
      <c r="L1063" s="211"/>
      <c r="M1063" s="212"/>
      <c r="N1063" s="213"/>
      <c r="O1063" s="213"/>
      <c r="P1063" s="213"/>
      <c r="Q1063" s="213"/>
      <c r="R1063" s="213"/>
      <c r="S1063" s="213"/>
      <c r="T1063" s="214"/>
      <c r="AT1063" s="215" t="s">
        <v>127</v>
      </c>
      <c r="AU1063" s="215" t="s">
        <v>123</v>
      </c>
      <c r="AV1063" s="14" t="s">
        <v>123</v>
      </c>
      <c r="AW1063" s="14" t="s">
        <v>34</v>
      </c>
      <c r="AX1063" s="14" t="s">
        <v>72</v>
      </c>
      <c r="AY1063" s="215" t="s">
        <v>114</v>
      </c>
    </row>
    <row r="1064" spans="2:51" s="16" customFormat="1" ht="11.25">
      <c r="B1064" s="233"/>
      <c r="C1064" s="234"/>
      <c r="D1064" s="196" t="s">
        <v>127</v>
      </c>
      <c r="E1064" s="235" t="s">
        <v>19</v>
      </c>
      <c r="F1064" s="236" t="s">
        <v>375</v>
      </c>
      <c r="G1064" s="234"/>
      <c r="H1064" s="237">
        <v>207.25700000000001</v>
      </c>
      <c r="I1064" s="238"/>
      <c r="J1064" s="234"/>
      <c r="K1064" s="234"/>
      <c r="L1064" s="239"/>
      <c r="M1064" s="240"/>
      <c r="N1064" s="241"/>
      <c r="O1064" s="241"/>
      <c r="P1064" s="241"/>
      <c r="Q1064" s="241"/>
      <c r="R1064" s="241"/>
      <c r="S1064" s="241"/>
      <c r="T1064" s="242"/>
      <c r="AT1064" s="243" t="s">
        <v>127</v>
      </c>
      <c r="AU1064" s="243" t="s">
        <v>123</v>
      </c>
      <c r="AV1064" s="16" t="s">
        <v>139</v>
      </c>
      <c r="AW1064" s="16" t="s">
        <v>34</v>
      </c>
      <c r="AX1064" s="16" t="s">
        <v>72</v>
      </c>
      <c r="AY1064" s="243" t="s">
        <v>114</v>
      </c>
    </row>
    <row r="1065" spans="2:51" s="13" customFormat="1" ht="11.25">
      <c r="B1065" s="194"/>
      <c r="C1065" s="195"/>
      <c r="D1065" s="196" t="s">
        <v>127</v>
      </c>
      <c r="E1065" s="197" t="s">
        <v>19</v>
      </c>
      <c r="F1065" s="198" t="s">
        <v>369</v>
      </c>
      <c r="G1065" s="195"/>
      <c r="H1065" s="197" t="s">
        <v>19</v>
      </c>
      <c r="I1065" s="199"/>
      <c r="J1065" s="195"/>
      <c r="K1065" s="195"/>
      <c r="L1065" s="200"/>
      <c r="M1065" s="201"/>
      <c r="N1065" s="202"/>
      <c r="O1065" s="202"/>
      <c r="P1065" s="202"/>
      <c r="Q1065" s="202"/>
      <c r="R1065" s="202"/>
      <c r="S1065" s="202"/>
      <c r="T1065" s="203"/>
      <c r="AT1065" s="204" t="s">
        <v>127</v>
      </c>
      <c r="AU1065" s="204" t="s">
        <v>123</v>
      </c>
      <c r="AV1065" s="13" t="s">
        <v>80</v>
      </c>
      <c r="AW1065" s="13" t="s">
        <v>34</v>
      </c>
      <c r="AX1065" s="13" t="s">
        <v>72</v>
      </c>
      <c r="AY1065" s="204" t="s">
        <v>114</v>
      </c>
    </row>
    <row r="1066" spans="2:51" s="13" customFormat="1" ht="11.25">
      <c r="B1066" s="194"/>
      <c r="C1066" s="195"/>
      <c r="D1066" s="196" t="s">
        <v>127</v>
      </c>
      <c r="E1066" s="197" t="s">
        <v>19</v>
      </c>
      <c r="F1066" s="198" t="s">
        <v>370</v>
      </c>
      <c r="G1066" s="195"/>
      <c r="H1066" s="197" t="s">
        <v>19</v>
      </c>
      <c r="I1066" s="199"/>
      <c r="J1066" s="195"/>
      <c r="K1066" s="195"/>
      <c r="L1066" s="200"/>
      <c r="M1066" s="201"/>
      <c r="N1066" s="202"/>
      <c r="O1066" s="202"/>
      <c r="P1066" s="202"/>
      <c r="Q1066" s="202"/>
      <c r="R1066" s="202"/>
      <c r="S1066" s="202"/>
      <c r="T1066" s="203"/>
      <c r="AT1066" s="204" t="s">
        <v>127</v>
      </c>
      <c r="AU1066" s="204" t="s">
        <v>123</v>
      </c>
      <c r="AV1066" s="13" t="s">
        <v>80</v>
      </c>
      <c r="AW1066" s="13" t="s">
        <v>34</v>
      </c>
      <c r="AX1066" s="13" t="s">
        <v>72</v>
      </c>
      <c r="AY1066" s="204" t="s">
        <v>114</v>
      </c>
    </row>
    <row r="1067" spans="2:51" s="13" customFormat="1" ht="11.25">
      <c r="B1067" s="194"/>
      <c r="C1067" s="195"/>
      <c r="D1067" s="196" t="s">
        <v>127</v>
      </c>
      <c r="E1067" s="197" t="s">
        <v>19</v>
      </c>
      <c r="F1067" s="198" t="s">
        <v>681</v>
      </c>
      <c r="G1067" s="195"/>
      <c r="H1067" s="197" t="s">
        <v>19</v>
      </c>
      <c r="I1067" s="199"/>
      <c r="J1067" s="195"/>
      <c r="K1067" s="195"/>
      <c r="L1067" s="200"/>
      <c r="M1067" s="201"/>
      <c r="N1067" s="202"/>
      <c r="O1067" s="202"/>
      <c r="P1067" s="202"/>
      <c r="Q1067" s="202"/>
      <c r="R1067" s="202"/>
      <c r="S1067" s="202"/>
      <c r="T1067" s="203"/>
      <c r="AT1067" s="204" t="s">
        <v>127</v>
      </c>
      <c r="AU1067" s="204" t="s">
        <v>123</v>
      </c>
      <c r="AV1067" s="13" t="s">
        <v>80</v>
      </c>
      <c r="AW1067" s="13" t="s">
        <v>34</v>
      </c>
      <c r="AX1067" s="13" t="s">
        <v>72</v>
      </c>
      <c r="AY1067" s="204" t="s">
        <v>114</v>
      </c>
    </row>
    <row r="1068" spans="2:51" s="14" customFormat="1" ht="11.25">
      <c r="B1068" s="205"/>
      <c r="C1068" s="206"/>
      <c r="D1068" s="196" t="s">
        <v>127</v>
      </c>
      <c r="E1068" s="207" t="s">
        <v>19</v>
      </c>
      <c r="F1068" s="208" t="s">
        <v>682</v>
      </c>
      <c r="G1068" s="206"/>
      <c r="H1068" s="209">
        <v>1.216</v>
      </c>
      <c r="I1068" s="210"/>
      <c r="J1068" s="206"/>
      <c r="K1068" s="206"/>
      <c r="L1068" s="211"/>
      <c r="M1068" s="212"/>
      <c r="N1068" s="213"/>
      <c r="O1068" s="213"/>
      <c r="P1068" s="213"/>
      <c r="Q1068" s="213"/>
      <c r="R1068" s="213"/>
      <c r="S1068" s="213"/>
      <c r="T1068" s="214"/>
      <c r="AT1068" s="215" t="s">
        <v>127</v>
      </c>
      <c r="AU1068" s="215" t="s">
        <v>123</v>
      </c>
      <c r="AV1068" s="14" t="s">
        <v>123</v>
      </c>
      <c r="AW1068" s="14" t="s">
        <v>34</v>
      </c>
      <c r="AX1068" s="14" t="s">
        <v>72</v>
      </c>
      <c r="AY1068" s="215" t="s">
        <v>114</v>
      </c>
    </row>
    <row r="1069" spans="2:51" s="16" customFormat="1" ht="11.25">
      <c r="B1069" s="233"/>
      <c r="C1069" s="234"/>
      <c r="D1069" s="196" t="s">
        <v>127</v>
      </c>
      <c r="E1069" s="235" t="s">
        <v>19</v>
      </c>
      <c r="F1069" s="236" t="s">
        <v>375</v>
      </c>
      <c r="G1069" s="234"/>
      <c r="H1069" s="237">
        <v>1.216</v>
      </c>
      <c r="I1069" s="238"/>
      <c r="J1069" s="234"/>
      <c r="K1069" s="234"/>
      <c r="L1069" s="239"/>
      <c r="M1069" s="240"/>
      <c r="N1069" s="241"/>
      <c r="O1069" s="241"/>
      <c r="P1069" s="241"/>
      <c r="Q1069" s="241"/>
      <c r="R1069" s="241"/>
      <c r="S1069" s="241"/>
      <c r="T1069" s="242"/>
      <c r="AT1069" s="243" t="s">
        <v>127</v>
      </c>
      <c r="AU1069" s="243" t="s">
        <v>123</v>
      </c>
      <c r="AV1069" s="16" t="s">
        <v>139</v>
      </c>
      <c r="AW1069" s="16" t="s">
        <v>34</v>
      </c>
      <c r="AX1069" s="16" t="s">
        <v>72</v>
      </c>
      <c r="AY1069" s="243" t="s">
        <v>114</v>
      </c>
    </row>
    <row r="1070" spans="2:51" s="13" customFormat="1" ht="11.25">
      <c r="B1070" s="194"/>
      <c r="C1070" s="195"/>
      <c r="D1070" s="196" t="s">
        <v>127</v>
      </c>
      <c r="E1070" s="197" t="s">
        <v>19</v>
      </c>
      <c r="F1070" s="198" t="s">
        <v>376</v>
      </c>
      <c r="G1070" s="195"/>
      <c r="H1070" s="197" t="s">
        <v>19</v>
      </c>
      <c r="I1070" s="199"/>
      <c r="J1070" s="195"/>
      <c r="K1070" s="195"/>
      <c r="L1070" s="200"/>
      <c r="M1070" s="201"/>
      <c r="N1070" s="202"/>
      <c r="O1070" s="202"/>
      <c r="P1070" s="202"/>
      <c r="Q1070" s="202"/>
      <c r="R1070" s="202"/>
      <c r="S1070" s="202"/>
      <c r="T1070" s="203"/>
      <c r="AT1070" s="204" t="s">
        <v>127</v>
      </c>
      <c r="AU1070" s="204" t="s">
        <v>123</v>
      </c>
      <c r="AV1070" s="13" t="s">
        <v>80</v>
      </c>
      <c r="AW1070" s="13" t="s">
        <v>34</v>
      </c>
      <c r="AX1070" s="13" t="s">
        <v>72</v>
      </c>
      <c r="AY1070" s="204" t="s">
        <v>114</v>
      </c>
    </row>
    <row r="1071" spans="2:51" s="13" customFormat="1" ht="11.25">
      <c r="B1071" s="194"/>
      <c r="C1071" s="195"/>
      <c r="D1071" s="196" t="s">
        <v>127</v>
      </c>
      <c r="E1071" s="197" t="s">
        <v>19</v>
      </c>
      <c r="F1071" s="198" t="s">
        <v>373</v>
      </c>
      <c r="G1071" s="195"/>
      <c r="H1071" s="197" t="s">
        <v>19</v>
      </c>
      <c r="I1071" s="199"/>
      <c r="J1071" s="195"/>
      <c r="K1071" s="195"/>
      <c r="L1071" s="200"/>
      <c r="M1071" s="201"/>
      <c r="N1071" s="202"/>
      <c r="O1071" s="202"/>
      <c r="P1071" s="202"/>
      <c r="Q1071" s="202"/>
      <c r="R1071" s="202"/>
      <c r="S1071" s="202"/>
      <c r="T1071" s="203"/>
      <c r="AT1071" s="204" t="s">
        <v>127</v>
      </c>
      <c r="AU1071" s="204" t="s">
        <v>123</v>
      </c>
      <c r="AV1071" s="13" t="s">
        <v>80</v>
      </c>
      <c r="AW1071" s="13" t="s">
        <v>34</v>
      </c>
      <c r="AX1071" s="13" t="s">
        <v>72</v>
      </c>
      <c r="AY1071" s="204" t="s">
        <v>114</v>
      </c>
    </row>
    <row r="1072" spans="2:51" s="14" customFormat="1" ht="11.25">
      <c r="B1072" s="205"/>
      <c r="C1072" s="206"/>
      <c r="D1072" s="196" t="s">
        <v>127</v>
      </c>
      <c r="E1072" s="207" t="s">
        <v>19</v>
      </c>
      <c r="F1072" s="208" t="s">
        <v>682</v>
      </c>
      <c r="G1072" s="206"/>
      <c r="H1072" s="209">
        <v>1.216</v>
      </c>
      <c r="I1072" s="210"/>
      <c r="J1072" s="206"/>
      <c r="K1072" s="206"/>
      <c r="L1072" s="211"/>
      <c r="M1072" s="212"/>
      <c r="N1072" s="213"/>
      <c r="O1072" s="213"/>
      <c r="P1072" s="213"/>
      <c r="Q1072" s="213"/>
      <c r="R1072" s="213"/>
      <c r="S1072" s="213"/>
      <c r="T1072" s="214"/>
      <c r="AT1072" s="215" t="s">
        <v>127</v>
      </c>
      <c r="AU1072" s="215" t="s">
        <v>123</v>
      </c>
      <c r="AV1072" s="14" t="s">
        <v>123</v>
      </c>
      <c r="AW1072" s="14" t="s">
        <v>34</v>
      </c>
      <c r="AX1072" s="14" t="s">
        <v>72</v>
      </c>
      <c r="AY1072" s="215" t="s">
        <v>114</v>
      </c>
    </row>
    <row r="1073" spans="2:51" s="16" customFormat="1" ht="11.25">
      <c r="B1073" s="233"/>
      <c r="C1073" s="234"/>
      <c r="D1073" s="196" t="s">
        <v>127</v>
      </c>
      <c r="E1073" s="235" t="s">
        <v>19</v>
      </c>
      <c r="F1073" s="236" t="s">
        <v>375</v>
      </c>
      <c r="G1073" s="234"/>
      <c r="H1073" s="237">
        <v>1.216</v>
      </c>
      <c r="I1073" s="238"/>
      <c r="J1073" s="234"/>
      <c r="K1073" s="234"/>
      <c r="L1073" s="239"/>
      <c r="M1073" s="240"/>
      <c r="N1073" s="241"/>
      <c r="O1073" s="241"/>
      <c r="P1073" s="241"/>
      <c r="Q1073" s="241"/>
      <c r="R1073" s="241"/>
      <c r="S1073" s="241"/>
      <c r="T1073" s="242"/>
      <c r="AT1073" s="243" t="s">
        <v>127</v>
      </c>
      <c r="AU1073" s="243" t="s">
        <v>123</v>
      </c>
      <c r="AV1073" s="16" t="s">
        <v>139</v>
      </c>
      <c r="AW1073" s="16" t="s">
        <v>34</v>
      </c>
      <c r="AX1073" s="16" t="s">
        <v>72</v>
      </c>
      <c r="AY1073" s="243" t="s">
        <v>114</v>
      </c>
    </row>
    <row r="1074" spans="2:51" s="13" customFormat="1" ht="11.25">
      <c r="B1074" s="194"/>
      <c r="C1074" s="195"/>
      <c r="D1074" s="196" t="s">
        <v>127</v>
      </c>
      <c r="E1074" s="197" t="s">
        <v>19</v>
      </c>
      <c r="F1074" s="198" t="s">
        <v>378</v>
      </c>
      <c r="G1074" s="195"/>
      <c r="H1074" s="197" t="s">
        <v>19</v>
      </c>
      <c r="I1074" s="199"/>
      <c r="J1074" s="195"/>
      <c r="K1074" s="195"/>
      <c r="L1074" s="200"/>
      <c r="M1074" s="201"/>
      <c r="N1074" s="202"/>
      <c r="O1074" s="202"/>
      <c r="P1074" s="202"/>
      <c r="Q1074" s="202"/>
      <c r="R1074" s="202"/>
      <c r="S1074" s="202"/>
      <c r="T1074" s="203"/>
      <c r="AT1074" s="204" t="s">
        <v>127</v>
      </c>
      <c r="AU1074" s="204" t="s">
        <v>123</v>
      </c>
      <c r="AV1074" s="13" t="s">
        <v>80</v>
      </c>
      <c r="AW1074" s="13" t="s">
        <v>34</v>
      </c>
      <c r="AX1074" s="13" t="s">
        <v>72</v>
      </c>
      <c r="AY1074" s="204" t="s">
        <v>114</v>
      </c>
    </row>
    <row r="1075" spans="2:51" s="13" customFormat="1" ht="11.25">
      <c r="B1075" s="194"/>
      <c r="C1075" s="195"/>
      <c r="D1075" s="196" t="s">
        <v>127</v>
      </c>
      <c r="E1075" s="197" t="s">
        <v>19</v>
      </c>
      <c r="F1075" s="198" t="s">
        <v>373</v>
      </c>
      <c r="G1075" s="195"/>
      <c r="H1075" s="197" t="s">
        <v>19</v>
      </c>
      <c r="I1075" s="199"/>
      <c r="J1075" s="195"/>
      <c r="K1075" s="195"/>
      <c r="L1075" s="200"/>
      <c r="M1075" s="201"/>
      <c r="N1075" s="202"/>
      <c r="O1075" s="202"/>
      <c r="P1075" s="202"/>
      <c r="Q1075" s="202"/>
      <c r="R1075" s="202"/>
      <c r="S1075" s="202"/>
      <c r="T1075" s="203"/>
      <c r="AT1075" s="204" t="s">
        <v>127</v>
      </c>
      <c r="AU1075" s="204" t="s">
        <v>123</v>
      </c>
      <c r="AV1075" s="13" t="s">
        <v>80</v>
      </c>
      <c r="AW1075" s="13" t="s">
        <v>34</v>
      </c>
      <c r="AX1075" s="13" t="s">
        <v>72</v>
      </c>
      <c r="AY1075" s="204" t="s">
        <v>114</v>
      </c>
    </row>
    <row r="1076" spans="2:51" s="14" customFormat="1" ht="11.25">
      <c r="B1076" s="205"/>
      <c r="C1076" s="206"/>
      <c r="D1076" s="196" t="s">
        <v>127</v>
      </c>
      <c r="E1076" s="207" t="s">
        <v>19</v>
      </c>
      <c r="F1076" s="208" t="s">
        <v>682</v>
      </c>
      <c r="G1076" s="206"/>
      <c r="H1076" s="209">
        <v>1.216</v>
      </c>
      <c r="I1076" s="210"/>
      <c r="J1076" s="206"/>
      <c r="K1076" s="206"/>
      <c r="L1076" s="211"/>
      <c r="M1076" s="212"/>
      <c r="N1076" s="213"/>
      <c r="O1076" s="213"/>
      <c r="P1076" s="213"/>
      <c r="Q1076" s="213"/>
      <c r="R1076" s="213"/>
      <c r="S1076" s="213"/>
      <c r="T1076" s="214"/>
      <c r="AT1076" s="215" t="s">
        <v>127</v>
      </c>
      <c r="AU1076" s="215" t="s">
        <v>123</v>
      </c>
      <c r="AV1076" s="14" t="s">
        <v>123</v>
      </c>
      <c r="AW1076" s="14" t="s">
        <v>34</v>
      </c>
      <c r="AX1076" s="14" t="s">
        <v>72</v>
      </c>
      <c r="AY1076" s="215" t="s">
        <v>114</v>
      </c>
    </row>
    <row r="1077" spans="2:51" s="16" customFormat="1" ht="11.25">
      <c r="B1077" s="233"/>
      <c r="C1077" s="234"/>
      <c r="D1077" s="196" t="s">
        <v>127</v>
      </c>
      <c r="E1077" s="235" t="s">
        <v>19</v>
      </c>
      <c r="F1077" s="236" t="s">
        <v>375</v>
      </c>
      <c r="G1077" s="234"/>
      <c r="H1077" s="237">
        <v>1.216</v>
      </c>
      <c r="I1077" s="238"/>
      <c r="J1077" s="234"/>
      <c r="K1077" s="234"/>
      <c r="L1077" s="239"/>
      <c r="M1077" s="240"/>
      <c r="N1077" s="241"/>
      <c r="O1077" s="241"/>
      <c r="P1077" s="241"/>
      <c r="Q1077" s="241"/>
      <c r="R1077" s="241"/>
      <c r="S1077" s="241"/>
      <c r="T1077" s="242"/>
      <c r="AT1077" s="243" t="s">
        <v>127</v>
      </c>
      <c r="AU1077" s="243" t="s">
        <v>123</v>
      </c>
      <c r="AV1077" s="16" t="s">
        <v>139</v>
      </c>
      <c r="AW1077" s="16" t="s">
        <v>34</v>
      </c>
      <c r="AX1077" s="16" t="s">
        <v>72</v>
      </c>
      <c r="AY1077" s="243" t="s">
        <v>114</v>
      </c>
    </row>
    <row r="1078" spans="2:51" s="13" customFormat="1" ht="11.25">
      <c r="B1078" s="194"/>
      <c r="C1078" s="195"/>
      <c r="D1078" s="196" t="s">
        <v>127</v>
      </c>
      <c r="E1078" s="197" t="s">
        <v>19</v>
      </c>
      <c r="F1078" s="198" t="s">
        <v>369</v>
      </c>
      <c r="G1078" s="195"/>
      <c r="H1078" s="197" t="s">
        <v>19</v>
      </c>
      <c r="I1078" s="199"/>
      <c r="J1078" s="195"/>
      <c r="K1078" s="195"/>
      <c r="L1078" s="200"/>
      <c r="M1078" s="201"/>
      <c r="N1078" s="202"/>
      <c r="O1078" s="202"/>
      <c r="P1078" s="202"/>
      <c r="Q1078" s="202"/>
      <c r="R1078" s="202"/>
      <c r="S1078" s="202"/>
      <c r="T1078" s="203"/>
      <c r="AT1078" s="204" t="s">
        <v>127</v>
      </c>
      <c r="AU1078" s="204" t="s">
        <v>123</v>
      </c>
      <c r="AV1078" s="13" t="s">
        <v>80</v>
      </c>
      <c r="AW1078" s="13" t="s">
        <v>34</v>
      </c>
      <c r="AX1078" s="13" t="s">
        <v>72</v>
      </c>
      <c r="AY1078" s="204" t="s">
        <v>114</v>
      </c>
    </row>
    <row r="1079" spans="2:51" s="13" customFormat="1" ht="11.25">
      <c r="B1079" s="194"/>
      <c r="C1079" s="195"/>
      <c r="D1079" s="196" t="s">
        <v>127</v>
      </c>
      <c r="E1079" s="197" t="s">
        <v>19</v>
      </c>
      <c r="F1079" s="198" t="s">
        <v>515</v>
      </c>
      <c r="G1079" s="195"/>
      <c r="H1079" s="197" t="s">
        <v>19</v>
      </c>
      <c r="I1079" s="199"/>
      <c r="J1079" s="195"/>
      <c r="K1079" s="195"/>
      <c r="L1079" s="200"/>
      <c r="M1079" s="201"/>
      <c r="N1079" s="202"/>
      <c r="O1079" s="202"/>
      <c r="P1079" s="202"/>
      <c r="Q1079" s="202"/>
      <c r="R1079" s="202"/>
      <c r="S1079" s="202"/>
      <c r="T1079" s="203"/>
      <c r="AT1079" s="204" t="s">
        <v>127</v>
      </c>
      <c r="AU1079" s="204" t="s">
        <v>123</v>
      </c>
      <c r="AV1079" s="13" t="s">
        <v>80</v>
      </c>
      <c r="AW1079" s="13" t="s">
        <v>34</v>
      </c>
      <c r="AX1079" s="13" t="s">
        <v>72</v>
      </c>
      <c r="AY1079" s="204" t="s">
        <v>114</v>
      </c>
    </row>
    <row r="1080" spans="2:51" s="13" customFormat="1" ht="11.25">
      <c r="B1080" s="194"/>
      <c r="C1080" s="195"/>
      <c r="D1080" s="196" t="s">
        <v>127</v>
      </c>
      <c r="E1080" s="197" t="s">
        <v>19</v>
      </c>
      <c r="F1080" s="198" t="s">
        <v>370</v>
      </c>
      <c r="G1080" s="195"/>
      <c r="H1080" s="197" t="s">
        <v>19</v>
      </c>
      <c r="I1080" s="199"/>
      <c r="J1080" s="195"/>
      <c r="K1080" s="195"/>
      <c r="L1080" s="200"/>
      <c r="M1080" s="201"/>
      <c r="N1080" s="202"/>
      <c r="O1080" s="202"/>
      <c r="P1080" s="202"/>
      <c r="Q1080" s="202"/>
      <c r="R1080" s="202"/>
      <c r="S1080" s="202"/>
      <c r="T1080" s="203"/>
      <c r="AT1080" s="204" t="s">
        <v>127</v>
      </c>
      <c r="AU1080" s="204" t="s">
        <v>123</v>
      </c>
      <c r="AV1080" s="13" t="s">
        <v>80</v>
      </c>
      <c r="AW1080" s="13" t="s">
        <v>34</v>
      </c>
      <c r="AX1080" s="13" t="s">
        <v>72</v>
      </c>
      <c r="AY1080" s="204" t="s">
        <v>114</v>
      </c>
    </row>
    <row r="1081" spans="2:51" s="14" customFormat="1" ht="11.25">
      <c r="B1081" s="205"/>
      <c r="C1081" s="206"/>
      <c r="D1081" s="196" t="s">
        <v>127</v>
      </c>
      <c r="E1081" s="207" t="s">
        <v>19</v>
      </c>
      <c r="F1081" s="208" t="s">
        <v>683</v>
      </c>
      <c r="G1081" s="206"/>
      <c r="H1081" s="209">
        <v>8.5990000000000002</v>
      </c>
      <c r="I1081" s="210"/>
      <c r="J1081" s="206"/>
      <c r="K1081" s="206"/>
      <c r="L1081" s="211"/>
      <c r="M1081" s="212"/>
      <c r="N1081" s="213"/>
      <c r="O1081" s="213"/>
      <c r="P1081" s="213"/>
      <c r="Q1081" s="213"/>
      <c r="R1081" s="213"/>
      <c r="S1081" s="213"/>
      <c r="T1081" s="214"/>
      <c r="AT1081" s="215" t="s">
        <v>127</v>
      </c>
      <c r="AU1081" s="215" t="s">
        <v>123</v>
      </c>
      <c r="AV1081" s="14" t="s">
        <v>123</v>
      </c>
      <c r="AW1081" s="14" t="s">
        <v>34</v>
      </c>
      <c r="AX1081" s="14" t="s">
        <v>72</v>
      </c>
      <c r="AY1081" s="215" t="s">
        <v>114</v>
      </c>
    </row>
    <row r="1082" spans="2:51" s="13" customFormat="1" ht="11.25">
      <c r="B1082" s="194"/>
      <c r="C1082" s="195"/>
      <c r="D1082" s="196" t="s">
        <v>127</v>
      </c>
      <c r="E1082" s="197" t="s">
        <v>19</v>
      </c>
      <c r="F1082" s="198" t="s">
        <v>479</v>
      </c>
      <c r="G1082" s="195"/>
      <c r="H1082" s="197" t="s">
        <v>19</v>
      </c>
      <c r="I1082" s="199"/>
      <c r="J1082" s="195"/>
      <c r="K1082" s="195"/>
      <c r="L1082" s="200"/>
      <c r="M1082" s="201"/>
      <c r="N1082" s="202"/>
      <c r="O1082" s="202"/>
      <c r="P1082" s="202"/>
      <c r="Q1082" s="202"/>
      <c r="R1082" s="202"/>
      <c r="S1082" s="202"/>
      <c r="T1082" s="203"/>
      <c r="AT1082" s="204" t="s">
        <v>127</v>
      </c>
      <c r="AU1082" s="204" t="s">
        <v>123</v>
      </c>
      <c r="AV1082" s="13" t="s">
        <v>80</v>
      </c>
      <c r="AW1082" s="13" t="s">
        <v>34</v>
      </c>
      <c r="AX1082" s="13" t="s">
        <v>72</v>
      </c>
      <c r="AY1082" s="204" t="s">
        <v>114</v>
      </c>
    </row>
    <row r="1083" spans="2:51" s="14" customFormat="1" ht="11.25">
      <c r="B1083" s="205"/>
      <c r="C1083" s="206"/>
      <c r="D1083" s="196" t="s">
        <v>127</v>
      </c>
      <c r="E1083" s="207" t="s">
        <v>19</v>
      </c>
      <c r="F1083" s="208" t="s">
        <v>684</v>
      </c>
      <c r="G1083" s="206"/>
      <c r="H1083" s="209">
        <v>9.5540000000000003</v>
      </c>
      <c r="I1083" s="210"/>
      <c r="J1083" s="206"/>
      <c r="K1083" s="206"/>
      <c r="L1083" s="211"/>
      <c r="M1083" s="212"/>
      <c r="N1083" s="213"/>
      <c r="O1083" s="213"/>
      <c r="P1083" s="213"/>
      <c r="Q1083" s="213"/>
      <c r="R1083" s="213"/>
      <c r="S1083" s="213"/>
      <c r="T1083" s="214"/>
      <c r="AT1083" s="215" t="s">
        <v>127</v>
      </c>
      <c r="AU1083" s="215" t="s">
        <v>123</v>
      </c>
      <c r="AV1083" s="14" t="s">
        <v>123</v>
      </c>
      <c r="AW1083" s="14" t="s">
        <v>34</v>
      </c>
      <c r="AX1083" s="14" t="s">
        <v>72</v>
      </c>
      <c r="AY1083" s="215" t="s">
        <v>114</v>
      </c>
    </row>
    <row r="1084" spans="2:51" s="13" customFormat="1" ht="11.25">
      <c r="B1084" s="194"/>
      <c r="C1084" s="195"/>
      <c r="D1084" s="196" t="s">
        <v>127</v>
      </c>
      <c r="E1084" s="197" t="s">
        <v>19</v>
      </c>
      <c r="F1084" s="198" t="s">
        <v>481</v>
      </c>
      <c r="G1084" s="195"/>
      <c r="H1084" s="197" t="s">
        <v>19</v>
      </c>
      <c r="I1084" s="199"/>
      <c r="J1084" s="195"/>
      <c r="K1084" s="195"/>
      <c r="L1084" s="200"/>
      <c r="M1084" s="201"/>
      <c r="N1084" s="202"/>
      <c r="O1084" s="202"/>
      <c r="P1084" s="202"/>
      <c r="Q1084" s="202"/>
      <c r="R1084" s="202"/>
      <c r="S1084" s="202"/>
      <c r="T1084" s="203"/>
      <c r="AT1084" s="204" t="s">
        <v>127</v>
      </c>
      <c r="AU1084" s="204" t="s">
        <v>123</v>
      </c>
      <c r="AV1084" s="13" t="s">
        <v>80</v>
      </c>
      <c r="AW1084" s="13" t="s">
        <v>34</v>
      </c>
      <c r="AX1084" s="13" t="s">
        <v>72</v>
      </c>
      <c r="AY1084" s="204" t="s">
        <v>114</v>
      </c>
    </row>
    <row r="1085" spans="2:51" s="14" customFormat="1" ht="11.25">
      <c r="B1085" s="205"/>
      <c r="C1085" s="206"/>
      <c r="D1085" s="196" t="s">
        <v>127</v>
      </c>
      <c r="E1085" s="207" t="s">
        <v>19</v>
      </c>
      <c r="F1085" s="208" t="s">
        <v>684</v>
      </c>
      <c r="G1085" s="206"/>
      <c r="H1085" s="209">
        <v>9.5540000000000003</v>
      </c>
      <c r="I1085" s="210"/>
      <c r="J1085" s="206"/>
      <c r="K1085" s="206"/>
      <c r="L1085" s="211"/>
      <c r="M1085" s="212"/>
      <c r="N1085" s="213"/>
      <c r="O1085" s="213"/>
      <c r="P1085" s="213"/>
      <c r="Q1085" s="213"/>
      <c r="R1085" s="213"/>
      <c r="S1085" s="213"/>
      <c r="T1085" s="214"/>
      <c r="AT1085" s="215" t="s">
        <v>127</v>
      </c>
      <c r="AU1085" s="215" t="s">
        <v>123</v>
      </c>
      <c r="AV1085" s="14" t="s">
        <v>123</v>
      </c>
      <c r="AW1085" s="14" t="s">
        <v>34</v>
      </c>
      <c r="AX1085" s="14" t="s">
        <v>72</v>
      </c>
      <c r="AY1085" s="215" t="s">
        <v>114</v>
      </c>
    </row>
    <row r="1086" spans="2:51" s="13" customFormat="1" ht="11.25">
      <c r="B1086" s="194"/>
      <c r="C1086" s="195"/>
      <c r="D1086" s="196" t="s">
        <v>127</v>
      </c>
      <c r="E1086" s="197" t="s">
        <v>19</v>
      </c>
      <c r="F1086" s="198" t="s">
        <v>482</v>
      </c>
      <c r="G1086" s="195"/>
      <c r="H1086" s="197" t="s">
        <v>19</v>
      </c>
      <c r="I1086" s="199"/>
      <c r="J1086" s="195"/>
      <c r="K1086" s="195"/>
      <c r="L1086" s="200"/>
      <c r="M1086" s="201"/>
      <c r="N1086" s="202"/>
      <c r="O1086" s="202"/>
      <c r="P1086" s="202"/>
      <c r="Q1086" s="202"/>
      <c r="R1086" s="202"/>
      <c r="S1086" s="202"/>
      <c r="T1086" s="203"/>
      <c r="AT1086" s="204" t="s">
        <v>127</v>
      </c>
      <c r="AU1086" s="204" t="s">
        <v>123</v>
      </c>
      <c r="AV1086" s="13" t="s">
        <v>80</v>
      </c>
      <c r="AW1086" s="13" t="s">
        <v>34</v>
      </c>
      <c r="AX1086" s="13" t="s">
        <v>72</v>
      </c>
      <c r="AY1086" s="204" t="s">
        <v>114</v>
      </c>
    </row>
    <row r="1087" spans="2:51" s="14" customFormat="1" ht="11.25">
      <c r="B1087" s="205"/>
      <c r="C1087" s="206"/>
      <c r="D1087" s="196" t="s">
        <v>127</v>
      </c>
      <c r="E1087" s="207" t="s">
        <v>19</v>
      </c>
      <c r="F1087" s="208" t="s">
        <v>684</v>
      </c>
      <c r="G1087" s="206"/>
      <c r="H1087" s="209">
        <v>9.5540000000000003</v>
      </c>
      <c r="I1087" s="210"/>
      <c r="J1087" s="206"/>
      <c r="K1087" s="206"/>
      <c r="L1087" s="211"/>
      <c r="M1087" s="212"/>
      <c r="N1087" s="213"/>
      <c r="O1087" s="213"/>
      <c r="P1087" s="213"/>
      <c r="Q1087" s="213"/>
      <c r="R1087" s="213"/>
      <c r="S1087" s="213"/>
      <c r="T1087" s="214"/>
      <c r="AT1087" s="215" t="s">
        <v>127</v>
      </c>
      <c r="AU1087" s="215" t="s">
        <v>123</v>
      </c>
      <c r="AV1087" s="14" t="s">
        <v>123</v>
      </c>
      <c r="AW1087" s="14" t="s">
        <v>34</v>
      </c>
      <c r="AX1087" s="14" t="s">
        <v>72</v>
      </c>
      <c r="AY1087" s="215" t="s">
        <v>114</v>
      </c>
    </row>
    <row r="1088" spans="2:51" s="13" customFormat="1" ht="11.25">
      <c r="B1088" s="194"/>
      <c r="C1088" s="195"/>
      <c r="D1088" s="196" t="s">
        <v>127</v>
      </c>
      <c r="E1088" s="197" t="s">
        <v>19</v>
      </c>
      <c r="F1088" s="198" t="s">
        <v>484</v>
      </c>
      <c r="G1088" s="195"/>
      <c r="H1088" s="197" t="s">
        <v>19</v>
      </c>
      <c r="I1088" s="199"/>
      <c r="J1088" s="195"/>
      <c r="K1088" s="195"/>
      <c r="L1088" s="200"/>
      <c r="M1088" s="201"/>
      <c r="N1088" s="202"/>
      <c r="O1088" s="202"/>
      <c r="P1088" s="202"/>
      <c r="Q1088" s="202"/>
      <c r="R1088" s="202"/>
      <c r="S1088" s="202"/>
      <c r="T1088" s="203"/>
      <c r="AT1088" s="204" t="s">
        <v>127</v>
      </c>
      <c r="AU1088" s="204" t="s">
        <v>123</v>
      </c>
      <c r="AV1088" s="13" t="s">
        <v>80</v>
      </c>
      <c r="AW1088" s="13" t="s">
        <v>34</v>
      </c>
      <c r="AX1088" s="13" t="s">
        <v>72</v>
      </c>
      <c r="AY1088" s="204" t="s">
        <v>114</v>
      </c>
    </row>
    <row r="1089" spans="2:51" s="14" customFormat="1" ht="11.25">
      <c r="B1089" s="205"/>
      <c r="C1089" s="206"/>
      <c r="D1089" s="196" t="s">
        <v>127</v>
      </c>
      <c r="E1089" s="207" t="s">
        <v>19</v>
      </c>
      <c r="F1089" s="208" t="s">
        <v>684</v>
      </c>
      <c r="G1089" s="206"/>
      <c r="H1089" s="209">
        <v>9.5540000000000003</v>
      </c>
      <c r="I1089" s="210"/>
      <c r="J1089" s="206"/>
      <c r="K1089" s="206"/>
      <c r="L1089" s="211"/>
      <c r="M1089" s="212"/>
      <c r="N1089" s="213"/>
      <c r="O1089" s="213"/>
      <c r="P1089" s="213"/>
      <c r="Q1089" s="213"/>
      <c r="R1089" s="213"/>
      <c r="S1089" s="213"/>
      <c r="T1089" s="214"/>
      <c r="AT1089" s="215" t="s">
        <v>127</v>
      </c>
      <c r="AU1089" s="215" t="s">
        <v>123</v>
      </c>
      <c r="AV1089" s="14" t="s">
        <v>123</v>
      </c>
      <c r="AW1089" s="14" t="s">
        <v>34</v>
      </c>
      <c r="AX1089" s="14" t="s">
        <v>72</v>
      </c>
      <c r="AY1089" s="215" t="s">
        <v>114</v>
      </c>
    </row>
    <row r="1090" spans="2:51" s="13" customFormat="1" ht="11.25">
      <c r="B1090" s="194"/>
      <c r="C1090" s="195"/>
      <c r="D1090" s="196" t="s">
        <v>127</v>
      </c>
      <c r="E1090" s="197" t="s">
        <v>19</v>
      </c>
      <c r="F1090" s="198" t="s">
        <v>485</v>
      </c>
      <c r="G1090" s="195"/>
      <c r="H1090" s="197" t="s">
        <v>19</v>
      </c>
      <c r="I1090" s="199"/>
      <c r="J1090" s="195"/>
      <c r="K1090" s="195"/>
      <c r="L1090" s="200"/>
      <c r="M1090" s="201"/>
      <c r="N1090" s="202"/>
      <c r="O1090" s="202"/>
      <c r="P1090" s="202"/>
      <c r="Q1090" s="202"/>
      <c r="R1090" s="202"/>
      <c r="S1090" s="202"/>
      <c r="T1090" s="203"/>
      <c r="AT1090" s="204" t="s">
        <v>127</v>
      </c>
      <c r="AU1090" s="204" t="s">
        <v>123</v>
      </c>
      <c r="AV1090" s="13" t="s">
        <v>80</v>
      </c>
      <c r="AW1090" s="13" t="s">
        <v>34</v>
      </c>
      <c r="AX1090" s="13" t="s">
        <v>72</v>
      </c>
      <c r="AY1090" s="204" t="s">
        <v>114</v>
      </c>
    </row>
    <row r="1091" spans="2:51" s="14" customFormat="1" ht="11.25">
      <c r="B1091" s="205"/>
      <c r="C1091" s="206"/>
      <c r="D1091" s="196" t="s">
        <v>127</v>
      </c>
      <c r="E1091" s="207" t="s">
        <v>19</v>
      </c>
      <c r="F1091" s="208" t="s">
        <v>685</v>
      </c>
      <c r="G1091" s="206"/>
      <c r="H1091" s="209">
        <v>28.663</v>
      </c>
      <c r="I1091" s="210"/>
      <c r="J1091" s="206"/>
      <c r="K1091" s="206"/>
      <c r="L1091" s="211"/>
      <c r="M1091" s="212"/>
      <c r="N1091" s="213"/>
      <c r="O1091" s="213"/>
      <c r="P1091" s="213"/>
      <c r="Q1091" s="213"/>
      <c r="R1091" s="213"/>
      <c r="S1091" s="213"/>
      <c r="T1091" s="214"/>
      <c r="AT1091" s="215" t="s">
        <v>127</v>
      </c>
      <c r="AU1091" s="215" t="s">
        <v>123</v>
      </c>
      <c r="AV1091" s="14" t="s">
        <v>123</v>
      </c>
      <c r="AW1091" s="14" t="s">
        <v>34</v>
      </c>
      <c r="AX1091" s="14" t="s">
        <v>72</v>
      </c>
      <c r="AY1091" s="215" t="s">
        <v>114</v>
      </c>
    </row>
    <row r="1092" spans="2:51" s="16" customFormat="1" ht="11.25">
      <c r="B1092" s="233"/>
      <c r="C1092" s="234"/>
      <c r="D1092" s="196" t="s">
        <v>127</v>
      </c>
      <c r="E1092" s="235" t="s">
        <v>19</v>
      </c>
      <c r="F1092" s="236" t="s">
        <v>375</v>
      </c>
      <c r="G1092" s="234"/>
      <c r="H1092" s="237">
        <v>75.478000000000009</v>
      </c>
      <c r="I1092" s="238"/>
      <c r="J1092" s="234"/>
      <c r="K1092" s="234"/>
      <c r="L1092" s="239"/>
      <c r="M1092" s="240"/>
      <c r="N1092" s="241"/>
      <c r="O1092" s="241"/>
      <c r="P1092" s="241"/>
      <c r="Q1092" s="241"/>
      <c r="R1092" s="241"/>
      <c r="S1092" s="241"/>
      <c r="T1092" s="242"/>
      <c r="AT1092" s="243" t="s">
        <v>127</v>
      </c>
      <c r="AU1092" s="243" t="s">
        <v>123</v>
      </c>
      <c r="AV1092" s="16" t="s">
        <v>139</v>
      </c>
      <c r="AW1092" s="16" t="s">
        <v>34</v>
      </c>
      <c r="AX1092" s="16" t="s">
        <v>72</v>
      </c>
      <c r="AY1092" s="243" t="s">
        <v>114</v>
      </c>
    </row>
    <row r="1093" spans="2:51" s="13" customFormat="1" ht="11.25">
      <c r="B1093" s="194"/>
      <c r="C1093" s="195"/>
      <c r="D1093" s="196" t="s">
        <v>127</v>
      </c>
      <c r="E1093" s="197" t="s">
        <v>19</v>
      </c>
      <c r="F1093" s="198" t="s">
        <v>369</v>
      </c>
      <c r="G1093" s="195"/>
      <c r="H1093" s="197" t="s">
        <v>19</v>
      </c>
      <c r="I1093" s="199"/>
      <c r="J1093" s="195"/>
      <c r="K1093" s="195"/>
      <c r="L1093" s="200"/>
      <c r="M1093" s="201"/>
      <c r="N1093" s="202"/>
      <c r="O1093" s="202"/>
      <c r="P1093" s="202"/>
      <c r="Q1093" s="202"/>
      <c r="R1093" s="202"/>
      <c r="S1093" s="202"/>
      <c r="T1093" s="203"/>
      <c r="AT1093" s="204" t="s">
        <v>127</v>
      </c>
      <c r="AU1093" s="204" t="s">
        <v>123</v>
      </c>
      <c r="AV1093" s="13" t="s">
        <v>80</v>
      </c>
      <c r="AW1093" s="13" t="s">
        <v>34</v>
      </c>
      <c r="AX1093" s="13" t="s">
        <v>72</v>
      </c>
      <c r="AY1093" s="204" t="s">
        <v>114</v>
      </c>
    </row>
    <row r="1094" spans="2:51" s="13" customFormat="1" ht="11.25">
      <c r="B1094" s="194"/>
      <c r="C1094" s="195"/>
      <c r="D1094" s="196" t="s">
        <v>127</v>
      </c>
      <c r="E1094" s="197" t="s">
        <v>19</v>
      </c>
      <c r="F1094" s="198" t="s">
        <v>524</v>
      </c>
      <c r="G1094" s="195"/>
      <c r="H1094" s="197" t="s">
        <v>19</v>
      </c>
      <c r="I1094" s="199"/>
      <c r="J1094" s="195"/>
      <c r="K1094" s="195"/>
      <c r="L1094" s="200"/>
      <c r="M1094" s="201"/>
      <c r="N1094" s="202"/>
      <c r="O1094" s="202"/>
      <c r="P1094" s="202"/>
      <c r="Q1094" s="202"/>
      <c r="R1094" s="202"/>
      <c r="S1094" s="202"/>
      <c r="T1094" s="203"/>
      <c r="AT1094" s="204" t="s">
        <v>127</v>
      </c>
      <c r="AU1094" s="204" t="s">
        <v>123</v>
      </c>
      <c r="AV1094" s="13" t="s">
        <v>80</v>
      </c>
      <c r="AW1094" s="13" t="s">
        <v>34</v>
      </c>
      <c r="AX1094" s="13" t="s">
        <v>72</v>
      </c>
      <c r="AY1094" s="204" t="s">
        <v>114</v>
      </c>
    </row>
    <row r="1095" spans="2:51" s="13" customFormat="1" ht="11.25">
      <c r="B1095" s="194"/>
      <c r="C1095" s="195"/>
      <c r="D1095" s="196" t="s">
        <v>127</v>
      </c>
      <c r="E1095" s="197" t="s">
        <v>19</v>
      </c>
      <c r="F1095" s="198" t="s">
        <v>370</v>
      </c>
      <c r="G1095" s="195"/>
      <c r="H1095" s="197" t="s">
        <v>19</v>
      </c>
      <c r="I1095" s="199"/>
      <c r="J1095" s="195"/>
      <c r="K1095" s="195"/>
      <c r="L1095" s="200"/>
      <c r="M1095" s="201"/>
      <c r="N1095" s="202"/>
      <c r="O1095" s="202"/>
      <c r="P1095" s="202"/>
      <c r="Q1095" s="202"/>
      <c r="R1095" s="202"/>
      <c r="S1095" s="202"/>
      <c r="T1095" s="203"/>
      <c r="AT1095" s="204" t="s">
        <v>127</v>
      </c>
      <c r="AU1095" s="204" t="s">
        <v>123</v>
      </c>
      <c r="AV1095" s="13" t="s">
        <v>80</v>
      </c>
      <c r="AW1095" s="13" t="s">
        <v>34</v>
      </c>
      <c r="AX1095" s="13" t="s">
        <v>72</v>
      </c>
      <c r="AY1095" s="204" t="s">
        <v>114</v>
      </c>
    </row>
    <row r="1096" spans="2:51" s="13" customFormat="1" ht="11.25">
      <c r="B1096" s="194"/>
      <c r="C1096" s="195"/>
      <c r="D1096" s="196" t="s">
        <v>127</v>
      </c>
      <c r="E1096" s="197" t="s">
        <v>19</v>
      </c>
      <c r="F1096" s="198" t="s">
        <v>371</v>
      </c>
      <c r="G1096" s="195"/>
      <c r="H1096" s="197" t="s">
        <v>19</v>
      </c>
      <c r="I1096" s="199"/>
      <c r="J1096" s="195"/>
      <c r="K1096" s="195"/>
      <c r="L1096" s="200"/>
      <c r="M1096" s="201"/>
      <c r="N1096" s="202"/>
      <c r="O1096" s="202"/>
      <c r="P1096" s="202"/>
      <c r="Q1096" s="202"/>
      <c r="R1096" s="202"/>
      <c r="S1096" s="202"/>
      <c r="T1096" s="203"/>
      <c r="AT1096" s="204" t="s">
        <v>127</v>
      </c>
      <c r="AU1096" s="204" t="s">
        <v>123</v>
      </c>
      <c r="AV1096" s="13" t="s">
        <v>80</v>
      </c>
      <c r="AW1096" s="13" t="s">
        <v>34</v>
      </c>
      <c r="AX1096" s="13" t="s">
        <v>72</v>
      </c>
      <c r="AY1096" s="204" t="s">
        <v>114</v>
      </c>
    </row>
    <row r="1097" spans="2:51" s="14" customFormat="1" ht="11.25">
      <c r="B1097" s="205"/>
      <c r="C1097" s="206"/>
      <c r="D1097" s="196" t="s">
        <v>127</v>
      </c>
      <c r="E1097" s="207" t="s">
        <v>19</v>
      </c>
      <c r="F1097" s="208" t="s">
        <v>686</v>
      </c>
      <c r="G1097" s="206"/>
      <c r="H1097" s="209">
        <v>1.27</v>
      </c>
      <c r="I1097" s="210"/>
      <c r="J1097" s="206"/>
      <c r="K1097" s="206"/>
      <c r="L1097" s="211"/>
      <c r="M1097" s="212"/>
      <c r="N1097" s="213"/>
      <c r="O1097" s="213"/>
      <c r="P1097" s="213"/>
      <c r="Q1097" s="213"/>
      <c r="R1097" s="213"/>
      <c r="S1097" s="213"/>
      <c r="T1097" s="214"/>
      <c r="AT1097" s="215" t="s">
        <v>127</v>
      </c>
      <c r="AU1097" s="215" t="s">
        <v>123</v>
      </c>
      <c r="AV1097" s="14" t="s">
        <v>123</v>
      </c>
      <c r="AW1097" s="14" t="s">
        <v>34</v>
      </c>
      <c r="AX1097" s="14" t="s">
        <v>72</v>
      </c>
      <c r="AY1097" s="215" t="s">
        <v>114</v>
      </c>
    </row>
    <row r="1098" spans="2:51" s="13" customFormat="1" ht="11.25">
      <c r="B1098" s="194"/>
      <c r="C1098" s="195"/>
      <c r="D1098" s="196" t="s">
        <v>127</v>
      </c>
      <c r="E1098" s="197" t="s">
        <v>19</v>
      </c>
      <c r="F1098" s="198" t="s">
        <v>373</v>
      </c>
      <c r="G1098" s="195"/>
      <c r="H1098" s="197" t="s">
        <v>19</v>
      </c>
      <c r="I1098" s="199"/>
      <c r="J1098" s="195"/>
      <c r="K1098" s="195"/>
      <c r="L1098" s="200"/>
      <c r="M1098" s="201"/>
      <c r="N1098" s="202"/>
      <c r="O1098" s="202"/>
      <c r="P1098" s="202"/>
      <c r="Q1098" s="202"/>
      <c r="R1098" s="202"/>
      <c r="S1098" s="202"/>
      <c r="T1098" s="203"/>
      <c r="AT1098" s="204" t="s">
        <v>127</v>
      </c>
      <c r="AU1098" s="204" t="s">
        <v>123</v>
      </c>
      <c r="AV1098" s="13" t="s">
        <v>80</v>
      </c>
      <c r="AW1098" s="13" t="s">
        <v>34</v>
      </c>
      <c r="AX1098" s="13" t="s">
        <v>72</v>
      </c>
      <c r="AY1098" s="204" t="s">
        <v>114</v>
      </c>
    </row>
    <row r="1099" spans="2:51" s="14" customFormat="1" ht="11.25">
      <c r="B1099" s="205"/>
      <c r="C1099" s="206"/>
      <c r="D1099" s="196" t="s">
        <v>127</v>
      </c>
      <c r="E1099" s="207" t="s">
        <v>19</v>
      </c>
      <c r="F1099" s="208" t="s">
        <v>687</v>
      </c>
      <c r="G1099" s="206"/>
      <c r="H1099" s="209">
        <v>1.6259999999999999</v>
      </c>
      <c r="I1099" s="210"/>
      <c r="J1099" s="206"/>
      <c r="K1099" s="206"/>
      <c r="L1099" s="211"/>
      <c r="M1099" s="212"/>
      <c r="N1099" s="213"/>
      <c r="O1099" s="213"/>
      <c r="P1099" s="213"/>
      <c r="Q1099" s="213"/>
      <c r="R1099" s="213"/>
      <c r="S1099" s="213"/>
      <c r="T1099" s="214"/>
      <c r="AT1099" s="215" t="s">
        <v>127</v>
      </c>
      <c r="AU1099" s="215" t="s">
        <v>123</v>
      </c>
      <c r="AV1099" s="14" t="s">
        <v>123</v>
      </c>
      <c r="AW1099" s="14" t="s">
        <v>34</v>
      </c>
      <c r="AX1099" s="14" t="s">
        <v>72</v>
      </c>
      <c r="AY1099" s="215" t="s">
        <v>114</v>
      </c>
    </row>
    <row r="1100" spans="2:51" s="16" customFormat="1" ht="11.25">
      <c r="B1100" s="233"/>
      <c r="C1100" s="234"/>
      <c r="D1100" s="196" t="s">
        <v>127</v>
      </c>
      <c r="E1100" s="235" t="s">
        <v>19</v>
      </c>
      <c r="F1100" s="236" t="s">
        <v>375</v>
      </c>
      <c r="G1100" s="234"/>
      <c r="H1100" s="237">
        <v>2.8959999999999999</v>
      </c>
      <c r="I1100" s="238"/>
      <c r="J1100" s="234"/>
      <c r="K1100" s="234"/>
      <c r="L1100" s="239"/>
      <c r="M1100" s="240"/>
      <c r="N1100" s="241"/>
      <c r="O1100" s="241"/>
      <c r="P1100" s="241"/>
      <c r="Q1100" s="241"/>
      <c r="R1100" s="241"/>
      <c r="S1100" s="241"/>
      <c r="T1100" s="242"/>
      <c r="AT1100" s="243" t="s">
        <v>127</v>
      </c>
      <c r="AU1100" s="243" t="s">
        <v>123</v>
      </c>
      <c r="AV1100" s="16" t="s">
        <v>139</v>
      </c>
      <c r="AW1100" s="16" t="s">
        <v>34</v>
      </c>
      <c r="AX1100" s="16" t="s">
        <v>72</v>
      </c>
      <c r="AY1100" s="243" t="s">
        <v>114</v>
      </c>
    </row>
    <row r="1101" spans="2:51" s="13" customFormat="1" ht="11.25">
      <c r="B1101" s="194"/>
      <c r="C1101" s="195"/>
      <c r="D1101" s="196" t="s">
        <v>127</v>
      </c>
      <c r="E1101" s="197" t="s">
        <v>19</v>
      </c>
      <c r="F1101" s="198" t="s">
        <v>376</v>
      </c>
      <c r="G1101" s="195"/>
      <c r="H1101" s="197" t="s">
        <v>19</v>
      </c>
      <c r="I1101" s="199"/>
      <c r="J1101" s="195"/>
      <c r="K1101" s="195"/>
      <c r="L1101" s="200"/>
      <c r="M1101" s="201"/>
      <c r="N1101" s="202"/>
      <c r="O1101" s="202"/>
      <c r="P1101" s="202"/>
      <c r="Q1101" s="202"/>
      <c r="R1101" s="202"/>
      <c r="S1101" s="202"/>
      <c r="T1101" s="203"/>
      <c r="AT1101" s="204" t="s">
        <v>127</v>
      </c>
      <c r="AU1101" s="204" t="s">
        <v>123</v>
      </c>
      <c r="AV1101" s="13" t="s">
        <v>80</v>
      </c>
      <c r="AW1101" s="13" t="s">
        <v>34</v>
      </c>
      <c r="AX1101" s="13" t="s">
        <v>72</v>
      </c>
      <c r="AY1101" s="204" t="s">
        <v>114</v>
      </c>
    </row>
    <row r="1102" spans="2:51" s="13" customFormat="1" ht="11.25">
      <c r="B1102" s="194"/>
      <c r="C1102" s="195"/>
      <c r="D1102" s="196" t="s">
        <v>127</v>
      </c>
      <c r="E1102" s="197" t="s">
        <v>19</v>
      </c>
      <c r="F1102" s="198" t="s">
        <v>371</v>
      </c>
      <c r="G1102" s="195"/>
      <c r="H1102" s="197" t="s">
        <v>19</v>
      </c>
      <c r="I1102" s="199"/>
      <c r="J1102" s="195"/>
      <c r="K1102" s="195"/>
      <c r="L1102" s="200"/>
      <c r="M1102" s="201"/>
      <c r="N1102" s="202"/>
      <c r="O1102" s="202"/>
      <c r="P1102" s="202"/>
      <c r="Q1102" s="202"/>
      <c r="R1102" s="202"/>
      <c r="S1102" s="202"/>
      <c r="T1102" s="203"/>
      <c r="AT1102" s="204" t="s">
        <v>127</v>
      </c>
      <c r="AU1102" s="204" t="s">
        <v>123</v>
      </c>
      <c r="AV1102" s="13" t="s">
        <v>80</v>
      </c>
      <c r="AW1102" s="13" t="s">
        <v>34</v>
      </c>
      <c r="AX1102" s="13" t="s">
        <v>72</v>
      </c>
      <c r="AY1102" s="204" t="s">
        <v>114</v>
      </c>
    </row>
    <row r="1103" spans="2:51" s="14" customFormat="1" ht="11.25">
      <c r="B1103" s="205"/>
      <c r="C1103" s="206"/>
      <c r="D1103" s="196" t="s">
        <v>127</v>
      </c>
      <c r="E1103" s="207" t="s">
        <v>19</v>
      </c>
      <c r="F1103" s="208" t="s">
        <v>688</v>
      </c>
      <c r="G1103" s="206"/>
      <c r="H1103" s="209">
        <v>2.5409999999999999</v>
      </c>
      <c r="I1103" s="210"/>
      <c r="J1103" s="206"/>
      <c r="K1103" s="206"/>
      <c r="L1103" s="211"/>
      <c r="M1103" s="212"/>
      <c r="N1103" s="213"/>
      <c r="O1103" s="213"/>
      <c r="P1103" s="213"/>
      <c r="Q1103" s="213"/>
      <c r="R1103" s="213"/>
      <c r="S1103" s="213"/>
      <c r="T1103" s="214"/>
      <c r="AT1103" s="215" t="s">
        <v>127</v>
      </c>
      <c r="AU1103" s="215" t="s">
        <v>123</v>
      </c>
      <c r="AV1103" s="14" t="s">
        <v>123</v>
      </c>
      <c r="AW1103" s="14" t="s">
        <v>34</v>
      </c>
      <c r="AX1103" s="14" t="s">
        <v>72</v>
      </c>
      <c r="AY1103" s="215" t="s">
        <v>114</v>
      </c>
    </row>
    <row r="1104" spans="2:51" s="13" customFormat="1" ht="11.25">
      <c r="B1104" s="194"/>
      <c r="C1104" s="195"/>
      <c r="D1104" s="196" t="s">
        <v>127</v>
      </c>
      <c r="E1104" s="197" t="s">
        <v>19</v>
      </c>
      <c r="F1104" s="198" t="s">
        <v>373</v>
      </c>
      <c r="G1104" s="195"/>
      <c r="H1104" s="197" t="s">
        <v>19</v>
      </c>
      <c r="I1104" s="199"/>
      <c r="J1104" s="195"/>
      <c r="K1104" s="195"/>
      <c r="L1104" s="200"/>
      <c r="M1104" s="201"/>
      <c r="N1104" s="202"/>
      <c r="O1104" s="202"/>
      <c r="P1104" s="202"/>
      <c r="Q1104" s="202"/>
      <c r="R1104" s="202"/>
      <c r="S1104" s="202"/>
      <c r="T1104" s="203"/>
      <c r="AT1104" s="204" t="s">
        <v>127</v>
      </c>
      <c r="AU1104" s="204" t="s">
        <v>123</v>
      </c>
      <c r="AV1104" s="13" t="s">
        <v>80</v>
      </c>
      <c r="AW1104" s="13" t="s">
        <v>34</v>
      </c>
      <c r="AX1104" s="13" t="s">
        <v>72</v>
      </c>
      <c r="AY1104" s="204" t="s">
        <v>114</v>
      </c>
    </row>
    <row r="1105" spans="2:51" s="14" customFormat="1" ht="11.25">
      <c r="B1105" s="205"/>
      <c r="C1105" s="206"/>
      <c r="D1105" s="196" t="s">
        <v>127</v>
      </c>
      <c r="E1105" s="207" t="s">
        <v>19</v>
      </c>
      <c r="F1105" s="208" t="s">
        <v>687</v>
      </c>
      <c r="G1105" s="206"/>
      <c r="H1105" s="209">
        <v>1.6259999999999999</v>
      </c>
      <c r="I1105" s="210"/>
      <c r="J1105" s="206"/>
      <c r="K1105" s="206"/>
      <c r="L1105" s="211"/>
      <c r="M1105" s="212"/>
      <c r="N1105" s="213"/>
      <c r="O1105" s="213"/>
      <c r="P1105" s="213"/>
      <c r="Q1105" s="213"/>
      <c r="R1105" s="213"/>
      <c r="S1105" s="213"/>
      <c r="T1105" s="214"/>
      <c r="AT1105" s="215" t="s">
        <v>127</v>
      </c>
      <c r="AU1105" s="215" t="s">
        <v>123</v>
      </c>
      <c r="AV1105" s="14" t="s">
        <v>123</v>
      </c>
      <c r="AW1105" s="14" t="s">
        <v>34</v>
      </c>
      <c r="AX1105" s="14" t="s">
        <v>72</v>
      </c>
      <c r="AY1105" s="215" t="s">
        <v>114</v>
      </c>
    </row>
    <row r="1106" spans="2:51" s="16" customFormat="1" ht="11.25">
      <c r="B1106" s="233"/>
      <c r="C1106" s="234"/>
      <c r="D1106" s="196" t="s">
        <v>127</v>
      </c>
      <c r="E1106" s="235" t="s">
        <v>19</v>
      </c>
      <c r="F1106" s="236" t="s">
        <v>375</v>
      </c>
      <c r="G1106" s="234"/>
      <c r="H1106" s="237">
        <v>4.1669999999999998</v>
      </c>
      <c r="I1106" s="238"/>
      <c r="J1106" s="234"/>
      <c r="K1106" s="234"/>
      <c r="L1106" s="239"/>
      <c r="M1106" s="240"/>
      <c r="N1106" s="241"/>
      <c r="O1106" s="241"/>
      <c r="P1106" s="241"/>
      <c r="Q1106" s="241"/>
      <c r="R1106" s="241"/>
      <c r="S1106" s="241"/>
      <c r="T1106" s="242"/>
      <c r="AT1106" s="243" t="s">
        <v>127</v>
      </c>
      <c r="AU1106" s="243" t="s">
        <v>123</v>
      </c>
      <c r="AV1106" s="16" t="s">
        <v>139</v>
      </c>
      <c r="AW1106" s="16" t="s">
        <v>34</v>
      </c>
      <c r="AX1106" s="16" t="s">
        <v>72</v>
      </c>
      <c r="AY1106" s="243" t="s">
        <v>114</v>
      </c>
    </row>
    <row r="1107" spans="2:51" s="13" customFormat="1" ht="11.25">
      <c r="B1107" s="194"/>
      <c r="C1107" s="195"/>
      <c r="D1107" s="196" t="s">
        <v>127</v>
      </c>
      <c r="E1107" s="197" t="s">
        <v>19</v>
      </c>
      <c r="F1107" s="198" t="s">
        <v>378</v>
      </c>
      <c r="G1107" s="195"/>
      <c r="H1107" s="197" t="s">
        <v>19</v>
      </c>
      <c r="I1107" s="199"/>
      <c r="J1107" s="195"/>
      <c r="K1107" s="195"/>
      <c r="L1107" s="200"/>
      <c r="M1107" s="201"/>
      <c r="N1107" s="202"/>
      <c r="O1107" s="202"/>
      <c r="P1107" s="202"/>
      <c r="Q1107" s="202"/>
      <c r="R1107" s="202"/>
      <c r="S1107" s="202"/>
      <c r="T1107" s="203"/>
      <c r="AT1107" s="204" t="s">
        <v>127</v>
      </c>
      <c r="AU1107" s="204" t="s">
        <v>123</v>
      </c>
      <c r="AV1107" s="13" t="s">
        <v>80</v>
      </c>
      <c r="AW1107" s="13" t="s">
        <v>34</v>
      </c>
      <c r="AX1107" s="13" t="s">
        <v>72</v>
      </c>
      <c r="AY1107" s="204" t="s">
        <v>114</v>
      </c>
    </row>
    <row r="1108" spans="2:51" s="13" customFormat="1" ht="11.25">
      <c r="B1108" s="194"/>
      <c r="C1108" s="195"/>
      <c r="D1108" s="196" t="s">
        <v>127</v>
      </c>
      <c r="E1108" s="197" t="s">
        <v>19</v>
      </c>
      <c r="F1108" s="198" t="s">
        <v>371</v>
      </c>
      <c r="G1108" s="195"/>
      <c r="H1108" s="197" t="s">
        <v>19</v>
      </c>
      <c r="I1108" s="199"/>
      <c r="J1108" s="195"/>
      <c r="K1108" s="195"/>
      <c r="L1108" s="200"/>
      <c r="M1108" s="201"/>
      <c r="N1108" s="202"/>
      <c r="O1108" s="202"/>
      <c r="P1108" s="202"/>
      <c r="Q1108" s="202"/>
      <c r="R1108" s="202"/>
      <c r="S1108" s="202"/>
      <c r="T1108" s="203"/>
      <c r="AT1108" s="204" t="s">
        <v>127</v>
      </c>
      <c r="AU1108" s="204" t="s">
        <v>123</v>
      </c>
      <c r="AV1108" s="13" t="s">
        <v>80</v>
      </c>
      <c r="AW1108" s="13" t="s">
        <v>34</v>
      </c>
      <c r="AX1108" s="13" t="s">
        <v>72</v>
      </c>
      <c r="AY1108" s="204" t="s">
        <v>114</v>
      </c>
    </row>
    <row r="1109" spans="2:51" s="14" customFormat="1" ht="11.25">
      <c r="B1109" s="205"/>
      <c r="C1109" s="206"/>
      <c r="D1109" s="196" t="s">
        <v>127</v>
      </c>
      <c r="E1109" s="207" t="s">
        <v>19</v>
      </c>
      <c r="F1109" s="208" t="s">
        <v>689</v>
      </c>
      <c r="G1109" s="206"/>
      <c r="H1109" s="209">
        <v>6.3520000000000003</v>
      </c>
      <c r="I1109" s="210"/>
      <c r="J1109" s="206"/>
      <c r="K1109" s="206"/>
      <c r="L1109" s="211"/>
      <c r="M1109" s="212"/>
      <c r="N1109" s="213"/>
      <c r="O1109" s="213"/>
      <c r="P1109" s="213"/>
      <c r="Q1109" s="213"/>
      <c r="R1109" s="213"/>
      <c r="S1109" s="213"/>
      <c r="T1109" s="214"/>
      <c r="AT1109" s="215" t="s">
        <v>127</v>
      </c>
      <c r="AU1109" s="215" t="s">
        <v>123</v>
      </c>
      <c r="AV1109" s="14" t="s">
        <v>123</v>
      </c>
      <c r="AW1109" s="14" t="s">
        <v>34</v>
      </c>
      <c r="AX1109" s="14" t="s">
        <v>72</v>
      </c>
      <c r="AY1109" s="215" t="s">
        <v>114</v>
      </c>
    </row>
    <row r="1110" spans="2:51" s="13" customFormat="1" ht="11.25">
      <c r="B1110" s="194"/>
      <c r="C1110" s="195"/>
      <c r="D1110" s="196" t="s">
        <v>127</v>
      </c>
      <c r="E1110" s="197" t="s">
        <v>19</v>
      </c>
      <c r="F1110" s="198" t="s">
        <v>373</v>
      </c>
      <c r="G1110" s="195"/>
      <c r="H1110" s="197" t="s">
        <v>19</v>
      </c>
      <c r="I1110" s="199"/>
      <c r="J1110" s="195"/>
      <c r="K1110" s="195"/>
      <c r="L1110" s="200"/>
      <c r="M1110" s="201"/>
      <c r="N1110" s="202"/>
      <c r="O1110" s="202"/>
      <c r="P1110" s="202"/>
      <c r="Q1110" s="202"/>
      <c r="R1110" s="202"/>
      <c r="S1110" s="202"/>
      <c r="T1110" s="203"/>
      <c r="AT1110" s="204" t="s">
        <v>127</v>
      </c>
      <c r="AU1110" s="204" t="s">
        <v>123</v>
      </c>
      <c r="AV1110" s="13" t="s">
        <v>80</v>
      </c>
      <c r="AW1110" s="13" t="s">
        <v>34</v>
      </c>
      <c r="AX1110" s="13" t="s">
        <v>72</v>
      </c>
      <c r="AY1110" s="204" t="s">
        <v>114</v>
      </c>
    </row>
    <row r="1111" spans="2:51" s="14" customFormat="1" ht="11.25">
      <c r="B1111" s="205"/>
      <c r="C1111" s="206"/>
      <c r="D1111" s="196" t="s">
        <v>127</v>
      </c>
      <c r="E1111" s="207" t="s">
        <v>19</v>
      </c>
      <c r="F1111" s="208" t="s">
        <v>687</v>
      </c>
      <c r="G1111" s="206"/>
      <c r="H1111" s="209">
        <v>1.6259999999999999</v>
      </c>
      <c r="I1111" s="210"/>
      <c r="J1111" s="206"/>
      <c r="K1111" s="206"/>
      <c r="L1111" s="211"/>
      <c r="M1111" s="212"/>
      <c r="N1111" s="213"/>
      <c r="O1111" s="213"/>
      <c r="P1111" s="213"/>
      <c r="Q1111" s="213"/>
      <c r="R1111" s="213"/>
      <c r="S1111" s="213"/>
      <c r="T1111" s="214"/>
      <c r="AT1111" s="215" t="s">
        <v>127</v>
      </c>
      <c r="AU1111" s="215" t="s">
        <v>123</v>
      </c>
      <c r="AV1111" s="14" t="s">
        <v>123</v>
      </c>
      <c r="AW1111" s="14" t="s">
        <v>34</v>
      </c>
      <c r="AX1111" s="14" t="s">
        <v>72</v>
      </c>
      <c r="AY1111" s="215" t="s">
        <v>114</v>
      </c>
    </row>
    <row r="1112" spans="2:51" s="16" customFormat="1" ht="11.25">
      <c r="B1112" s="233"/>
      <c r="C1112" s="234"/>
      <c r="D1112" s="196" t="s">
        <v>127</v>
      </c>
      <c r="E1112" s="235" t="s">
        <v>19</v>
      </c>
      <c r="F1112" s="236" t="s">
        <v>375</v>
      </c>
      <c r="G1112" s="234"/>
      <c r="H1112" s="237">
        <v>7.9779999999999998</v>
      </c>
      <c r="I1112" s="238"/>
      <c r="J1112" s="234"/>
      <c r="K1112" s="234"/>
      <c r="L1112" s="239"/>
      <c r="M1112" s="240"/>
      <c r="N1112" s="241"/>
      <c r="O1112" s="241"/>
      <c r="P1112" s="241"/>
      <c r="Q1112" s="241"/>
      <c r="R1112" s="241"/>
      <c r="S1112" s="241"/>
      <c r="T1112" s="242"/>
      <c r="AT1112" s="243" t="s">
        <v>127</v>
      </c>
      <c r="AU1112" s="243" t="s">
        <v>123</v>
      </c>
      <c r="AV1112" s="16" t="s">
        <v>139</v>
      </c>
      <c r="AW1112" s="16" t="s">
        <v>34</v>
      </c>
      <c r="AX1112" s="16" t="s">
        <v>72</v>
      </c>
      <c r="AY1112" s="243" t="s">
        <v>114</v>
      </c>
    </row>
    <row r="1113" spans="2:51" s="13" customFormat="1" ht="11.25">
      <c r="B1113" s="194"/>
      <c r="C1113" s="195"/>
      <c r="D1113" s="196" t="s">
        <v>127</v>
      </c>
      <c r="E1113" s="197" t="s">
        <v>19</v>
      </c>
      <c r="F1113" s="198" t="s">
        <v>369</v>
      </c>
      <c r="G1113" s="195"/>
      <c r="H1113" s="197" t="s">
        <v>19</v>
      </c>
      <c r="I1113" s="199"/>
      <c r="J1113" s="195"/>
      <c r="K1113" s="195"/>
      <c r="L1113" s="200"/>
      <c r="M1113" s="201"/>
      <c r="N1113" s="202"/>
      <c r="O1113" s="202"/>
      <c r="P1113" s="202"/>
      <c r="Q1113" s="202"/>
      <c r="R1113" s="202"/>
      <c r="S1113" s="202"/>
      <c r="T1113" s="203"/>
      <c r="AT1113" s="204" t="s">
        <v>127</v>
      </c>
      <c r="AU1113" s="204" t="s">
        <v>123</v>
      </c>
      <c r="AV1113" s="13" t="s">
        <v>80</v>
      </c>
      <c r="AW1113" s="13" t="s">
        <v>34</v>
      </c>
      <c r="AX1113" s="13" t="s">
        <v>72</v>
      </c>
      <c r="AY1113" s="204" t="s">
        <v>114</v>
      </c>
    </row>
    <row r="1114" spans="2:51" s="13" customFormat="1" ht="11.25">
      <c r="B1114" s="194"/>
      <c r="C1114" s="195"/>
      <c r="D1114" s="196" t="s">
        <v>127</v>
      </c>
      <c r="E1114" s="197" t="s">
        <v>19</v>
      </c>
      <c r="F1114" s="198" t="s">
        <v>534</v>
      </c>
      <c r="G1114" s="195"/>
      <c r="H1114" s="197" t="s">
        <v>19</v>
      </c>
      <c r="I1114" s="199"/>
      <c r="J1114" s="195"/>
      <c r="K1114" s="195"/>
      <c r="L1114" s="200"/>
      <c r="M1114" s="201"/>
      <c r="N1114" s="202"/>
      <c r="O1114" s="202"/>
      <c r="P1114" s="202"/>
      <c r="Q1114" s="202"/>
      <c r="R1114" s="202"/>
      <c r="S1114" s="202"/>
      <c r="T1114" s="203"/>
      <c r="AT1114" s="204" t="s">
        <v>127</v>
      </c>
      <c r="AU1114" s="204" t="s">
        <v>123</v>
      </c>
      <c r="AV1114" s="13" t="s">
        <v>80</v>
      </c>
      <c r="AW1114" s="13" t="s">
        <v>34</v>
      </c>
      <c r="AX1114" s="13" t="s">
        <v>72</v>
      </c>
      <c r="AY1114" s="204" t="s">
        <v>114</v>
      </c>
    </row>
    <row r="1115" spans="2:51" s="13" customFormat="1" ht="11.25">
      <c r="B1115" s="194"/>
      <c r="C1115" s="195"/>
      <c r="D1115" s="196" t="s">
        <v>127</v>
      </c>
      <c r="E1115" s="197" t="s">
        <v>19</v>
      </c>
      <c r="F1115" s="198" t="s">
        <v>370</v>
      </c>
      <c r="G1115" s="195"/>
      <c r="H1115" s="197" t="s">
        <v>19</v>
      </c>
      <c r="I1115" s="199"/>
      <c r="J1115" s="195"/>
      <c r="K1115" s="195"/>
      <c r="L1115" s="200"/>
      <c r="M1115" s="201"/>
      <c r="N1115" s="202"/>
      <c r="O1115" s="202"/>
      <c r="P1115" s="202"/>
      <c r="Q1115" s="202"/>
      <c r="R1115" s="202"/>
      <c r="S1115" s="202"/>
      <c r="T1115" s="203"/>
      <c r="AT1115" s="204" t="s">
        <v>127</v>
      </c>
      <c r="AU1115" s="204" t="s">
        <v>123</v>
      </c>
      <c r="AV1115" s="13" t="s">
        <v>80</v>
      </c>
      <c r="AW1115" s="13" t="s">
        <v>34</v>
      </c>
      <c r="AX1115" s="13" t="s">
        <v>72</v>
      </c>
      <c r="AY1115" s="204" t="s">
        <v>114</v>
      </c>
    </row>
    <row r="1116" spans="2:51" s="14" customFormat="1" ht="11.25">
      <c r="B1116" s="205"/>
      <c r="C1116" s="206"/>
      <c r="D1116" s="196" t="s">
        <v>127</v>
      </c>
      <c r="E1116" s="207" t="s">
        <v>19</v>
      </c>
      <c r="F1116" s="208" t="s">
        <v>690</v>
      </c>
      <c r="G1116" s="206"/>
      <c r="H1116" s="209">
        <v>117.44</v>
      </c>
      <c r="I1116" s="210"/>
      <c r="J1116" s="206"/>
      <c r="K1116" s="206"/>
      <c r="L1116" s="211"/>
      <c r="M1116" s="212"/>
      <c r="N1116" s="213"/>
      <c r="O1116" s="213"/>
      <c r="P1116" s="213"/>
      <c r="Q1116" s="213"/>
      <c r="R1116" s="213"/>
      <c r="S1116" s="213"/>
      <c r="T1116" s="214"/>
      <c r="AT1116" s="215" t="s">
        <v>127</v>
      </c>
      <c r="AU1116" s="215" t="s">
        <v>123</v>
      </c>
      <c r="AV1116" s="14" t="s">
        <v>123</v>
      </c>
      <c r="AW1116" s="14" t="s">
        <v>34</v>
      </c>
      <c r="AX1116" s="14" t="s">
        <v>72</v>
      </c>
      <c r="AY1116" s="215" t="s">
        <v>114</v>
      </c>
    </row>
    <row r="1117" spans="2:51" s="14" customFormat="1" ht="11.25">
      <c r="B1117" s="205"/>
      <c r="C1117" s="206"/>
      <c r="D1117" s="196" t="s">
        <v>127</v>
      </c>
      <c r="E1117" s="207" t="s">
        <v>19</v>
      </c>
      <c r="F1117" s="208" t="s">
        <v>690</v>
      </c>
      <c r="G1117" s="206"/>
      <c r="H1117" s="209">
        <v>117.44</v>
      </c>
      <c r="I1117" s="210"/>
      <c r="J1117" s="206"/>
      <c r="K1117" s="206"/>
      <c r="L1117" s="211"/>
      <c r="M1117" s="212"/>
      <c r="N1117" s="213"/>
      <c r="O1117" s="213"/>
      <c r="P1117" s="213"/>
      <c r="Q1117" s="213"/>
      <c r="R1117" s="213"/>
      <c r="S1117" s="213"/>
      <c r="T1117" s="214"/>
      <c r="AT1117" s="215" t="s">
        <v>127</v>
      </c>
      <c r="AU1117" s="215" t="s">
        <v>123</v>
      </c>
      <c r="AV1117" s="14" t="s">
        <v>123</v>
      </c>
      <c r="AW1117" s="14" t="s">
        <v>34</v>
      </c>
      <c r="AX1117" s="14" t="s">
        <v>72</v>
      </c>
      <c r="AY1117" s="215" t="s">
        <v>114</v>
      </c>
    </row>
    <row r="1118" spans="2:51" s="13" customFormat="1" ht="11.25">
      <c r="B1118" s="194"/>
      <c r="C1118" s="195"/>
      <c r="D1118" s="196" t="s">
        <v>127</v>
      </c>
      <c r="E1118" s="197" t="s">
        <v>19</v>
      </c>
      <c r="F1118" s="198" t="s">
        <v>479</v>
      </c>
      <c r="G1118" s="195"/>
      <c r="H1118" s="197" t="s">
        <v>19</v>
      </c>
      <c r="I1118" s="199"/>
      <c r="J1118" s="195"/>
      <c r="K1118" s="195"/>
      <c r="L1118" s="200"/>
      <c r="M1118" s="201"/>
      <c r="N1118" s="202"/>
      <c r="O1118" s="202"/>
      <c r="P1118" s="202"/>
      <c r="Q1118" s="202"/>
      <c r="R1118" s="202"/>
      <c r="S1118" s="202"/>
      <c r="T1118" s="203"/>
      <c r="AT1118" s="204" t="s">
        <v>127</v>
      </c>
      <c r="AU1118" s="204" t="s">
        <v>123</v>
      </c>
      <c r="AV1118" s="13" t="s">
        <v>80</v>
      </c>
      <c r="AW1118" s="13" t="s">
        <v>34</v>
      </c>
      <c r="AX1118" s="13" t="s">
        <v>72</v>
      </c>
      <c r="AY1118" s="204" t="s">
        <v>114</v>
      </c>
    </row>
    <row r="1119" spans="2:51" s="14" customFormat="1" ht="11.25">
      <c r="B1119" s="205"/>
      <c r="C1119" s="206"/>
      <c r="D1119" s="196" t="s">
        <v>127</v>
      </c>
      <c r="E1119" s="207" t="s">
        <v>19</v>
      </c>
      <c r="F1119" s="208" t="s">
        <v>690</v>
      </c>
      <c r="G1119" s="206"/>
      <c r="H1119" s="209">
        <v>117.44</v>
      </c>
      <c r="I1119" s="210"/>
      <c r="J1119" s="206"/>
      <c r="K1119" s="206"/>
      <c r="L1119" s="211"/>
      <c r="M1119" s="212"/>
      <c r="N1119" s="213"/>
      <c r="O1119" s="213"/>
      <c r="P1119" s="213"/>
      <c r="Q1119" s="213"/>
      <c r="R1119" s="213"/>
      <c r="S1119" s="213"/>
      <c r="T1119" s="214"/>
      <c r="AT1119" s="215" t="s">
        <v>127</v>
      </c>
      <c r="AU1119" s="215" t="s">
        <v>123</v>
      </c>
      <c r="AV1119" s="14" t="s">
        <v>123</v>
      </c>
      <c r="AW1119" s="14" t="s">
        <v>34</v>
      </c>
      <c r="AX1119" s="14" t="s">
        <v>72</v>
      </c>
      <c r="AY1119" s="215" t="s">
        <v>114</v>
      </c>
    </row>
    <row r="1120" spans="2:51" s="14" customFormat="1" ht="11.25">
      <c r="B1120" s="205"/>
      <c r="C1120" s="206"/>
      <c r="D1120" s="196" t="s">
        <v>127</v>
      </c>
      <c r="E1120" s="207" t="s">
        <v>19</v>
      </c>
      <c r="F1120" s="208" t="s">
        <v>690</v>
      </c>
      <c r="G1120" s="206"/>
      <c r="H1120" s="209">
        <v>117.44</v>
      </c>
      <c r="I1120" s="210"/>
      <c r="J1120" s="206"/>
      <c r="K1120" s="206"/>
      <c r="L1120" s="211"/>
      <c r="M1120" s="212"/>
      <c r="N1120" s="213"/>
      <c r="O1120" s="213"/>
      <c r="P1120" s="213"/>
      <c r="Q1120" s="213"/>
      <c r="R1120" s="213"/>
      <c r="S1120" s="213"/>
      <c r="T1120" s="214"/>
      <c r="AT1120" s="215" t="s">
        <v>127</v>
      </c>
      <c r="AU1120" s="215" t="s">
        <v>123</v>
      </c>
      <c r="AV1120" s="14" t="s">
        <v>123</v>
      </c>
      <c r="AW1120" s="14" t="s">
        <v>34</v>
      </c>
      <c r="AX1120" s="14" t="s">
        <v>72</v>
      </c>
      <c r="AY1120" s="215" t="s">
        <v>114</v>
      </c>
    </row>
    <row r="1121" spans="2:51" s="13" customFormat="1" ht="11.25">
      <c r="B1121" s="194"/>
      <c r="C1121" s="195"/>
      <c r="D1121" s="196" t="s">
        <v>127</v>
      </c>
      <c r="E1121" s="197" t="s">
        <v>19</v>
      </c>
      <c r="F1121" s="198" t="s">
        <v>481</v>
      </c>
      <c r="G1121" s="195"/>
      <c r="H1121" s="197" t="s">
        <v>19</v>
      </c>
      <c r="I1121" s="199"/>
      <c r="J1121" s="195"/>
      <c r="K1121" s="195"/>
      <c r="L1121" s="200"/>
      <c r="M1121" s="201"/>
      <c r="N1121" s="202"/>
      <c r="O1121" s="202"/>
      <c r="P1121" s="202"/>
      <c r="Q1121" s="202"/>
      <c r="R1121" s="202"/>
      <c r="S1121" s="202"/>
      <c r="T1121" s="203"/>
      <c r="AT1121" s="204" t="s">
        <v>127</v>
      </c>
      <c r="AU1121" s="204" t="s">
        <v>123</v>
      </c>
      <c r="AV1121" s="13" t="s">
        <v>80</v>
      </c>
      <c r="AW1121" s="13" t="s">
        <v>34</v>
      </c>
      <c r="AX1121" s="13" t="s">
        <v>72</v>
      </c>
      <c r="AY1121" s="204" t="s">
        <v>114</v>
      </c>
    </row>
    <row r="1122" spans="2:51" s="14" customFormat="1" ht="11.25">
      <c r="B1122" s="205"/>
      <c r="C1122" s="206"/>
      <c r="D1122" s="196" t="s">
        <v>127</v>
      </c>
      <c r="E1122" s="207" t="s">
        <v>19</v>
      </c>
      <c r="F1122" s="208" t="s">
        <v>690</v>
      </c>
      <c r="G1122" s="206"/>
      <c r="H1122" s="209">
        <v>117.44</v>
      </c>
      <c r="I1122" s="210"/>
      <c r="J1122" s="206"/>
      <c r="K1122" s="206"/>
      <c r="L1122" s="211"/>
      <c r="M1122" s="212"/>
      <c r="N1122" s="213"/>
      <c r="O1122" s="213"/>
      <c r="P1122" s="213"/>
      <c r="Q1122" s="213"/>
      <c r="R1122" s="213"/>
      <c r="S1122" s="213"/>
      <c r="T1122" s="214"/>
      <c r="AT1122" s="215" t="s">
        <v>127</v>
      </c>
      <c r="AU1122" s="215" t="s">
        <v>123</v>
      </c>
      <c r="AV1122" s="14" t="s">
        <v>123</v>
      </c>
      <c r="AW1122" s="14" t="s">
        <v>34</v>
      </c>
      <c r="AX1122" s="14" t="s">
        <v>72</v>
      </c>
      <c r="AY1122" s="215" t="s">
        <v>114</v>
      </c>
    </row>
    <row r="1123" spans="2:51" s="14" customFormat="1" ht="11.25">
      <c r="B1123" s="205"/>
      <c r="C1123" s="206"/>
      <c r="D1123" s="196" t="s">
        <v>127</v>
      </c>
      <c r="E1123" s="207" t="s">
        <v>19</v>
      </c>
      <c r="F1123" s="208" t="s">
        <v>690</v>
      </c>
      <c r="G1123" s="206"/>
      <c r="H1123" s="209">
        <v>117.44</v>
      </c>
      <c r="I1123" s="210"/>
      <c r="J1123" s="206"/>
      <c r="K1123" s="206"/>
      <c r="L1123" s="211"/>
      <c r="M1123" s="212"/>
      <c r="N1123" s="213"/>
      <c r="O1123" s="213"/>
      <c r="P1123" s="213"/>
      <c r="Q1123" s="213"/>
      <c r="R1123" s="213"/>
      <c r="S1123" s="213"/>
      <c r="T1123" s="214"/>
      <c r="AT1123" s="215" t="s">
        <v>127</v>
      </c>
      <c r="AU1123" s="215" t="s">
        <v>123</v>
      </c>
      <c r="AV1123" s="14" t="s">
        <v>123</v>
      </c>
      <c r="AW1123" s="14" t="s">
        <v>34</v>
      </c>
      <c r="AX1123" s="14" t="s">
        <v>72</v>
      </c>
      <c r="AY1123" s="215" t="s">
        <v>114</v>
      </c>
    </row>
    <row r="1124" spans="2:51" s="13" customFormat="1" ht="11.25">
      <c r="B1124" s="194"/>
      <c r="C1124" s="195"/>
      <c r="D1124" s="196" t="s">
        <v>127</v>
      </c>
      <c r="E1124" s="197" t="s">
        <v>19</v>
      </c>
      <c r="F1124" s="198" t="s">
        <v>482</v>
      </c>
      <c r="G1124" s="195"/>
      <c r="H1124" s="197" t="s">
        <v>19</v>
      </c>
      <c r="I1124" s="199"/>
      <c r="J1124" s="195"/>
      <c r="K1124" s="195"/>
      <c r="L1124" s="200"/>
      <c r="M1124" s="201"/>
      <c r="N1124" s="202"/>
      <c r="O1124" s="202"/>
      <c r="P1124" s="202"/>
      <c r="Q1124" s="202"/>
      <c r="R1124" s="202"/>
      <c r="S1124" s="202"/>
      <c r="T1124" s="203"/>
      <c r="AT1124" s="204" t="s">
        <v>127</v>
      </c>
      <c r="AU1124" s="204" t="s">
        <v>123</v>
      </c>
      <c r="AV1124" s="13" t="s">
        <v>80</v>
      </c>
      <c r="AW1124" s="13" t="s">
        <v>34</v>
      </c>
      <c r="AX1124" s="13" t="s">
        <v>72</v>
      </c>
      <c r="AY1124" s="204" t="s">
        <v>114</v>
      </c>
    </row>
    <row r="1125" spans="2:51" s="14" customFormat="1" ht="11.25">
      <c r="B1125" s="205"/>
      <c r="C1125" s="206"/>
      <c r="D1125" s="196" t="s">
        <v>127</v>
      </c>
      <c r="E1125" s="207" t="s">
        <v>19</v>
      </c>
      <c r="F1125" s="208" t="s">
        <v>690</v>
      </c>
      <c r="G1125" s="206"/>
      <c r="H1125" s="209">
        <v>117.44</v>
      </c>
      <c r="I1125" s="210"/>
      <c r="J1125" s="206"/>
      <c r="K1125" s="206"/>
      <c r="L1125" s="211"/>
      <c r="M1125" s="212"/>
      <c r="N1125" s="213"/>
      <c r="O1125" s="213"/>
      <c r="P1125" s="213"/>
      <c r="Q1125" s="213"/>
      <c r="R1125" s="213"/>
      <c r="S1125" s="213"/>
      <c r="T1125" s="214"/>
      <c r="AT1125" s="215" t="s">
        <v>127</v>
      </c>
      <c r="AU1125" s="215" t="s">
        <v>123</v>
      </c>
      <c r="AV1125" s="14" t="s">
        <v>123</v>
      </c>
      <c r="AW1125" s="14" t="s">
        <v>34</v>
      </c>
      <c r="AX1125" s="14" t="s">
        <v>72</v>
      </c>
      <c r="AY1125" s="215" t="s">
        <v>114</v>
      </c>
    </row>
    <row r="1126" spans="2:51" s="14" customFormat="1" ht="11.25">
      <c r="B1126" s="205"/>
      <c r="C1126" s="206"/>
      <c r="D1126" s="196" t="s">
        <v>127</v>
      </c>
      <c r="E1126" s="207" t="s">
        <v>19</v>
      </c>
      <c r="F1126" s="208" t="s">
        <v>690</v>
      </c>
      <c r="G1126" s="206"/>
      <c r="H1126" s="209">
        <v>117.44</v>
      </c>
      <c r="I1126" s="210"/>
      <c r="J1126" s="206"/>
      <c r="K1126" s="206"/>
      <c r="L1126" s="211"/>
      <c r="M1126" s="212"/>
      <c r="N1126" s="213"/>
      <c r="O1126" s="213"/>
      <c r="P1126" s="213"/>
      <c r="Q1126" s="213"/>
      <c r="R1126" s="213"/>
      <c r="S1126" s="213"/>
      <c r="T1126" s="214"/>
      <c r="AT1126" s="215" t="s">
        <v>127</v>
      </c>
      <c r="AU1126" s="215" t="s">
        <v>123</v>
      </c>
      <c r="AV1126" s="14" t="s">
        <v>123</v>
      </c>
      <c r="AW1126" s="14" t="s">
        <v>34</v>
      </c>
      <c r="AX1126" s="14" t="s">
        <v>72</v>
      </c>
      <c r="AY1126" s="215" t="s">
        <v>114</v>
      </c>
    </row>
    <row r="1127" spans="2:51" s="13" customFormat="1" ht="11.25">
      <c r="B1127" s="194"/>
      <c r="C1127" s="195"/>
      <c r="D1127" s="196" t="s">
        <v>127</v>
      </c>
      <c r="E1127" s="197" t="s">
        <v>19</v>
      </c>
      <c r="F1127" s="198" t="s">
        <v>484</v>
      </c>
      <c r="G1127" s="195"/>
      <c r="H1127" s="197" t="s">
        <v>19</v>
      </c>
      <c r="I1127" s="199"/>
      <c r="J1127" s="195"/>
      <c r="K1127" s="195"/>
      <c r="L1127" s="200"/>
      <c r="M1127" s="201"/>
      <c r="N1127" s="202"/>
      <c r="O1127" s="202"/>
      <c r="P1127" s="202"/>
      <c r="Q1127" s="202"/>
      <c r="R1127" s="202"/>
      <c r="S1127" s="202"/>
      <c r="T1127" s="203"/>
      <c r="AT1127" s="204" t="s">
        <v>127</v>
      </c>
      <c r="AU1127" s="204" t="s">
        <v>123</v>
      </c>
      <c r="AV1127" s="13" t="s">
        <v>80</v>
      </c>
      <c r="AW1127" s="13" t="s">
        <v>34</v>
      </c>
      <c r="AX1127" s="13" t="s">
        <v>72</v>
      </c>
      <c r="AY1127" s="204" t="s">
        <v>114</v>
      </c>
    </row>
    <row r="1128" spans="2:51" s="14" customFormat="1" ht="11.25">
      <c r="B1128" s="205"/>
      <c r="C1128" s="206"/>
      <c r="D1128" s="196" t="s">
        <v>127</v>
      </c>
      <c r="E1128" s="207" t="s">
        <v>19</v>
      </c>
      <c r="F1128" s="208" t="s">
        <v>690</v>
      </c>
      <c r="G1128" s="206"/>
      <c r="H1128" s="209">
        <v>117.44</v>
      </c>
      <c r="I1128" s="210"/>
      <c r="J1128" s="206"/>
      <c r="K1128" s="206"/>
      <c r="L1128" s="211"/>
      <c r="M1128" s="212"/>
      <c r="N1128" s="213"/>
      <c r="O1128" s="213"/>
      <c r="P1128" s="213"/>
      <c r="Q1128" s="213"/>
      <c r="R1128" s="213"/>
      <c r="S1128" s="213"/>
      <c r="T1128" s="214"/>
      <c r="AT1128" s="215" t="s">
        <v>127</v>
      </c>
      <c r="AU1128" s="215" t="s">
        <v>123</v>
      </c>
      <c r="AV1128" s="14" t="s">
        <v>123</v>
      </c>
      <c r="AW1128" s="14" t="s">
        <v>34</v>
      </c>
      <c r="AX1128" s="14" t="s">
        <v>72</v>
      </c>
      <c r="AY1128" s="215" t="s">
        <v>114</v>
      </c>
    </row>
    <row r="1129" spans="2:51" s="14" customFormat="1" ht="11.25">
      <c r="B1129" s="205"/>
      <c r="C1129" s="206"/>
      <c r="D1129" s="196" t="s">
        <v>127</v>
      </c>
      <c r="E1129" s="207" t="s">
        <v>19</v>
      </c>
      <c r="F1129" s="208" t="s">
        <v>690</v>
      </c>
      <c r="G1129" s="206"/>
      <c r="H1129" s="209">
        <v>117.44</v>
      </c>
      <c r="I1129" s="210"/>
      <c r="J1129" s="206"/>
      <c r="K1129" s="206"/>
      <c r="L1129" s="211"/>
      <c r="M1129" s="212"/>
      <c r="N1129" s="213"/>
      <c r="O1129" s="213"/>
      <c r="P1129" s="213"/>
      <c r="Q1129" s="213"/>
      <c r="R1129" s="213"/>
      <c r="S1129" s="213"/>
      <c r="T1129" s="214"/>
      <c r="AT1129" s="215" t="s">
        <v>127</v>
      </c>
      <c r="AU1129" s="215" t="s">
        <v>123</v>
      </c>
      <c r="AV1129" s="14" t="s">
        <v>123</v>
      </c>
      <c r="AW1129" s="14" t="s">
        <v>34</v>
      </c>
      <c r="AX1129" s="14" t="s">
        <v>72</v>
      </c>
      <c r="AY1129" s="215" t="s">
        <v>114</v>
      </c>
    </row>
    <row r="1130" spans="2:51" s="13" customFormat="1" ht="11.25">
      <c r="B1130" s="194"/>
      <c r="C1130" s="195"/>
      <c r="D1130" s="196" t="s">
        <v>127</v>
      </c>
      <c r="E1130" s="197" t="s">
        <v>19</v>
      </c>
      <c r="F1130" s="198" t="s">
        <v>485</v>
      </c>
      <c r="G1130" s="195"/>
      <c r="H1130" s="197" t="s">
        <v>19</v>
      </c>
      <c r="I1130" s="199"/>
      <c r="J1130" s="195"/>
      <c r="K1130" s="195"/>
      <c r="L1130" s="200"/>
      <c r="M1130" s="201"/>
      <c r="N1130" s="202"/>
      <c r="O1130" s="202"/>
      <c r="P1130" s="202"/>
      <c r="Q1130" s="202"/>
      <c r="R1130" s="202"/>
      <c r="S1130" s="202"/>
      <c r="T1130" s="203"/>
      <c r="AT1130" s="204" t="s">
        <v>127</v>
      </c>
      <c r="AU1130" s="204" t="s">
        <v>123</v>
      </c>
      <c r="AV1130" s="13" t="s">
        <v>80</v>
      </c>
      <c r="AW1130" s="13" t="s">
        <v>34</v>
      </c>
      <c r="AX1130" s="13" t="s">
        <v>72</v>
      </c>
      <c r="AY1130" s="204" t="s">
        <v>114</v>
      </c>
    </row>
    <row r="1131" spans="2:51" s="14" customFormat="1" ht="11.25">
      <c r="B1131" s="205"/>
      <c r="C1131" s="206"/>
      <c r="D1131" s="196" t="s">
        <v>127</v>
      </c>
      <c r="E1131" s="207" t="s">
        <v>19</v>
      </c>
      <c r="F1131" s="208" t="s">
        <v>691</v>
      </c>
      <c r="G1131" s="206"/>
      <c r="H1131" s="209">
        <v>352.32</v>
      </c>
      <c r="I1131" s="210"/>
      <c r="J1131" s="206"/>
      <c r="K1131" s="206"/>
      <c r="L1131" s="211"/>
      <c r="M1131" s="212"/>
      <c r="N1131" s="213"/>
      <c r="O1131" s="213"/>
      <c r="P1131" s="213"/>
      <c r="Q1131" s="213"/>
      <c r="R1131" s="213"/>
      <c r="S1131" s="213"/>
      <c r="T1131" s="214"/>
      <c r="AT1131" s="215" t="s">
        <v>127</v>
      </c>
      <c r="AU1131" s="215" t="s">
        <v>123</v>
      </c>
      <c r="AV1131" s="14" t="s">
        <v>123</v>
      </c>
      <c r="AW1131" s="14" t="s">
        <v>34</v>
      </c>
      <c r="AX1131" s="14" t="s">
        <v>72</v>
      </c>
      <c r="AY1131" s="215" t="s">
        <v>114</v>
      </c>
    </row>
    <row r="1132" spans="2:51" s="14" customFormat="1" ht="11.25">
      <c r="B1132" s="205"/>
      <c r="C1132" s="206"/>
      <c r="D1132" s="196" t="s">
        <v>127</v>
      </c>
      <c r="E1132" s="207" t="s">
        <v>19</v>
      </c>
      <c r="F1132" s="208" t="s">
        <v>691</v>
      </c>
      <c r="G1132" s="206"/>
      <c r="H1132" s="209">
        <v>352.32</v>
      </c>
      <c r="I1132" s="210"/>
      <c r="J1132" s="206"/>
      <c r="K1132" s="206"/>
      <c r="L1132" s="211"/>
      <c r="M1132" s="212"/>
      <c r="N1132" s="213"/>
      <c r="O1132" s="213"/>
      <c r="P1132" s="213"/>
      <c r="Q1132" s="213"/>
      <c r="R1132" s="213"/>
      <c r="S1132" s="213"/>
      <c r="T1132" s="214"/>
      <c r="AT1132" s="215" t="s">
        <v>127</v>
      </c>
      <c r="AU1132" s="215" t="s">
        <v>123</v>
      </c>
      <c r="AV1132" s="14" t="s">
        <v>123</v>
      </c>
      <c r="AW1132" s="14" t="s">
        <v>34</v>
      </c>
      <c r="AX1132" s="14" t="s">
        <v>72</v>
      </c>
      <c r="AY1132" s="215" t="s">
        <v>114</v>
      </c>
    </row>
    <row r="1133" spans="2:51" s="16" customFormat="1" ht="11.25">
      <c r="B1133" s="233"/>
      <c r="C1133" s="234"/>
      <c r="D1133" s="196" t="s">
        <v>127</v>
      </c>
      <c r="E1133" s="235" t="s">
        <v>19</v>
      </c>
      <c r="F1133" s="236" t="s">
        <v>375</v>
      </c>
      <c r="G1133" s="234"/>
      <c r="H1133" s="237">
        <v>1879.0400000000002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AT1133" s="243" t="s">
        <v>127</v>
      </c>
      <c r="AU1133" s="243" t="s">
        <v>123</v>
      </c>
      <c r="AV1133" s="16" t="s">
        <v>139</v>
      </c>
      <c r="AW1133" s="16" t="s">
        <v>34</v>
      </c>
      <c r="AX1133" s="16" t="s">
        <v>72</v>
      </c>
      <c r="AY1133" s="243" t="s">
        <v>114</v>
      </c>
    </row>
    <row r="1134" spans="2:51" s="13" customFormat="1" ht="11.25">
      <c r="B1134" s="194"/>
      <c r="C1134" s="195"/>
      <c r="D1134" s="196" t="s">
        <v>127</v>
      </c>
      <c r="E1134" s="197" t="s">
        <v>19</v>
      </c>
      <c r="F1134" s="198" t="s">
        <v>369</v>
      </c>
      <c r="G1134" s="195"/>
      <c r="H1134" s="197" t="s">
        <v>19</v>
      </c>
      <c r="I1134" s="199"/>
      <c r="J1134" s="195"/>
      <c r="K1134" s="195"/>
      <c r="L1134" s="200"/>
      <c r="M1134" s="201"/>
      <c r="N1134" s="202"/>
      <c r="O1134" s="202"/>
      <c r="P1134" s="202"/>
      <c r="Q1134" s="202"/>
      <c r="R1134" s="202"/>
      <c r="S1134" s="202"/>
      <c r="T1134" s="203"/>
      <c r="AT1134" s="204" t="s">
        <v>127</v>
      </c>
      <c r="AU1134" s="204" t="s">
        <v>123</v>
      </c>
      <c r="AV1134" s="13" t="s">
        <v>80</v>
      </c>
      <c r="AW1134" s="13" t="s">
        <v>34</v>
      </c>
      <c r="AX1134" s="13" t="s">
        <v>72</v>
      </c>
      <c r="AY1134" s="204" t="s">
        <v>114</v>
      </c>
    </row>
    <row r="1135" spans="2:51" s="13" customFormat="1" ht="11.25">
      <c r="B1135" s="194"/>
      <c r="C1135" s="195"/>
      <c r="D1135" s="196" t="s">
        <v>127</v>
      </c>
      <c r="E1135" s="197" t="s">
        <v>19</v>
      </c>
      <c r="F1135" s="198" t="s">
        <v>376</v>
      </c>
      <c r="G1135" s="195"/>
      <c r="H1135" s="197" t="s">
        <v>19</v>
      </c>
      <c r="I1135" s="199"/>
      <c r="J1135" s="195"/>
      <c r="K1135" s="195"/>
      <c r="L1135" s="200"/>
      <c r="M1135" s="201"/>
      <c r="N1135" s="202"/>
      <c r="O1135" s="202"/>
      <c r="P1135" s="202"/>
      <c r="Q1135" s="202"/>
      <c r="R1135" s="202"/>
      <c r="S1135" s="202"/>
      <c r="T1135" s="203"/>
      <c r="AT1135" s="204" t="s">
        <v>127</v>
      </c>
      <c r="AU1135" s="204" t="s">
        <v>123</v>
      </c>
      <c r="AV1135" s="13" t="s">
        <v>80</v>
      </c>
      <c r="AW1135" s="13" t="s">
        <v>34</v>
      </c>
      <c r="AX1135" s="13" t="s">
        <v>72</v>
      </c>
      <c r="AY1135" s="204" t="s">
        <v>114</v>
      </c>
    </row>
    <row r="1136" spans="2:51" s="13" customFormat="1" ht="11.25">
      <c r="B1136" s="194"/>
      <c r="C1136" s="195"/>
      <c r="D1136" s="196" t="s">
        <v>127</v>
      </c>
      <c r="E1136" s="197" t="s">
        <v>19</v>
      </c>
      <c r="F1136" s="198" t="s">
        <v>377</v>
      </c>
      <c r="G1136" s="195"/>
      <c r="H1136" s="197" t="s">
        <v>19</v>
      </c>
      <c r="I1136" s="199"/>
      <c r="J1136" s="195"/>
      <c r="K1136" s="195"/>
      <c r="L1136" s="200"/>
      <c r="M1136" s="201"/>
      <c r="N1136" s="202"/>
      <c r="O1136" s="202"/>
      <c r="P1136" s="202"/>
      <c r="Q1136" s="202"/>
      <c r="R1136" s="202"/>
      <c r="S1136" s="202"/>
      <c r="T1136" s="203"/>
      <c r="AT1136" s="204" t="s">
        <v>127</v>
      </c>
      <c r="AU1136" s="204" t="s">
        <v>123</v>
      </c>
      <c r="AV1136" s="13" t="s">
        <v>80</v>
      </c>
      <c r="AW1136" s="13" t="s">
        <v>34</v>
      </c>
      <c r="AX1136" s="13" t="s">
        <v>72</v>
      </c>
      <c r="AY1136" s="204" t="s">
        <v>114</v>
      </c>
    </row>
    <row r="1137" spans="2:51" s="14" customFormat="1" ht="11.25">
      <c r="B1137" s="205"/>
      <c r="C1137" s="206"/>
      <c r="D1137" s="196" t="s">
        <v>127</v>
      </c>
      <c r="E1137" s="207" t="s">
        <v>19</v>
      </c>
      <c r="F1137" s="208" t="s">
        <v>692</v>
      </c>
      <c r="G1137" s="206"/>
      <c r="H1137" s="209">
        <v>1.702</v>
      </c>
      <c r="I1137" s="210"/>
      <c r="J1137" s="206"/>
      <c r="K1137" s="206"/>
      <c r="L1137" s="211"/>
      <c r="M1137" s="212"/>
      <c r="N1137" s="213"/>
      <c r="O1137" s="213"/>
      <c r="P1137" s="213"/>
      <c r="Q1137" s="213"/>
      <c r="R1137" s="213"/>
      <c r="S1137" s="213"/>
      <c r="T1137" s="214"/>
      <c r="AT1137" s="215" t="s">
        <v>127</v>
      </c>
      <c r="AU1137" s="215" t="s">
        <v>123</v>
      </c>
      <c r="AV1137" s="14" t="s">
        <v>123</v>
      </c>
      <c r="AW1137" s="14" t="s">
        <v>34</v>
      </c>
      <c r="AX1137" s="14" t="s">
        <v>72</v>
      </c>
      <c r="AY1137" s="215" t="s">
        <v>114</v>
      </c>
    </row>
    <row r="1138" spans="2:51" s="16" customFormat="1" ht="11.25">
      <c r="B1138" s="233"/>
      <c r="C1138" s="234"/>
      <c r="D1138" s="196" t="s">
        <v>127</v>
      </c>
      <c r="E1138" s="235" t="s">
        <v>19</v>
      </c>
      <c r="F1138" s="236" t="s">
        <v>375</v>
      </c>
      <c r="G1138" s="234"/>
      <c r="H1138" s="237">
        <v>1.702</v>
      </c>
      <c r="I1138" s="238"/>
      <c r="J1138" s="234"/>
      <c r="K1138" s="234"/>
      <c r="L1138" s="239"/>
      <c r="M1138" s="240"/>
      <c r="N1138" s="241"/>
      <c r="O1138" s="241"/>
      <c r="P1138" s="241"/>
      <c r="Q1138" s="241"/>
      <c r="R1138" s="241"/>
      <c r="S1138" s="241"/>
      <c r="T1138" s="242"/>
      <c r="AT1138" s="243" t="s">
        <v>127</v>
      </c>
      <c r="AU1138" s="243" t="s">
        <v>123</v>
      </c>
      <c r="AV1138" s="16" t="s">
        <v>139</v>
      </c>
      <c r="AW1138" s="16" t="s">
        <v>34</v>
      </c>
      <c r="AX1138" s="16" t="s">
        <v>72</v>
      </c>
      <c r="AY1138" s="243" t="s">
        <v>114</v>
      </c>
    </row>
    <row r="1139" spans="2:51" s="13" customFormat="1" ht="11.25">
      <c r="B1139" s="194"/>
      <c r="C1139" s="195"/>
      <c r="D1139" s="196" t="s">
        <v>127</v>
      </c>
      <c r="E1139" s="197" t="s">
        <v>19</v>
      </c>
      <c r="F1139" s="198" t="s">
        <v>378</v>
      </c>
      <c r="G1139" s="195"/>
      <c r="H1139" s="197" t="s">
        <v>19</v>
      </c>
      <c r="I1139" s="199"/>
      <c r="J1139" s="195"/>
      <c r="K1139" s="195"/>
      <c r="L1139" s="200"/>
      <c r="M1139" s="201"/>
      <c r="N1139" s="202"/>
      <c r="O1139" s="202"/>
      <c r="P1139" s="202"/>
      <c r="Q1139" s="202"/>
      <c r="R1139" s="202"/>
      <c r="S1139" s="202"/>
      <c r="T1139" s="203"/>
      <c r="AT1139" s="204" t="s">
        <v>127</v>
      </c>
      <c r="AU1139" s="204" t="s">
        <v>123</v>
      </c>
      <c r="AV1139" s="13" t="s">
        <v>80</v>
      </c>
      <c r="AW1139" s="13" t="s">
        <v>34</v>
      </c>
      <c r="AX1139" s="13" t="s">
        <v>72</v>
      </c>
      <c r="AY1139" s="204" t="s">
        <v>114</v>
      </c>
    </row>
    <row r="1140" spans="2:51" s="13" customFormat="1" ht="11.25">
      <c r="B1140" s="194"/>
      <c r="C1140" s="195"/>
      <c r="D1140" s="196" t="s">
        <v>127</v>
      </c>
      <c r="E1140" s="197" t="s">
        <v>19</v>
      </c>
      <c r="F1140" s="198" t="s">
        <v>377</v>
      </c>
      <c r="G1140" s="195"/>
      <c r="H1140" s="197" t="s">
        <v>19</v>
      </c>
      <c r="I1140" s="199"/>
      <c r="J1140" s="195"/>
      <c r="K1140" s="195"/>
      <c r="L1140" s="200"/>
      <c r="M1140" s="201"/>
      <c r="N1140" s="202"/>
      <c r="O1140" s="202"/>
      <c r="P1140" s="202"/>
      <c r="Q1140" s="202"/>
      <c r="R1140" s="202"/>
      <c r="S1140" s="202"/>
      <c r="T1140" s="203"/>
      <c r="AT1140" s="204" t="s">
        <v>127</v>
      </c>
      <c r="AU1140" s="204" t="s">
        <v>123</v>
      </c>
      <c r="AV1140" s="13" t="s">
        <v>80</v>
      </c>
      <c r="AW1140" s="13" t="s">
        <v>34</v>
      </c>
      <c r="AX1140" s="13" t="s">
        <v>72</v>
      </c>
      <c r="AY1140" s="204" t="s">
        <v>114</v>
      </c>
    </row>
    <row r="1141" spans="2:51" s="14" customFormat="1" ht="11.25">
      <c r="B1141" s="205"/>
      <c r="C1141" s="206"/>
      <c r="D1141" s="196" t="s">
        <v>127</v>
      </c>
      <c r="E1141" s="207" t="s">
        <v>19</v>
      </c>
      <c r="F1141" s="208" t="s">
        <v>693</v>
      </c>
      <c r="G1141" s="206"/>
      <c r="H1141" s="209">
        <v>6.81</v>
      </c>
      <c r="I1141" s="210"/>
      <c r="J1141" s="206"/>
      <c r="K1141" s="206"/>
      <c r="L1141" s="211"/>
      <c r="M1141" s="212"/>
      <c r="N1141" s="213"/>
      <c r="O1141" s="213"/>
      <c r="P1141" s="213"/>
      <c r="Q1141" s="213"/>
      <c r="R1141" s="213"/>
      <c r="S1141" s="213"/>
      <c r="T1141" s="214"/>
      <c r="AT1141" s="215" t="s">
        <v>127</v>
      </c>
      <c r="AU1141" s="215" t="s">
        <v>123</v>
      </c>
      <c r="AV1141" s="14" t="s">
        <v>123</v>
      </c>
      <c r="AW1141" s="14" t="s">
        <v>34</v>
      </c>
      <c r="AX1141" s="14" t="s">
        <v>72</v>
      </c>
      <c r="AY1141" s="215" t="s">
        <v>114</v>
      </c>
    </row>
    <row r="1142" spans="2:51" s="16" customFormat="1" ht="11.25">
      <c r="B1142" s="233"/>
      <c r="C1142" s="234"/>
      <c r="D1142" s="196" t="s">
        <v>127</v>
      </c>
      <c r="E1142" s="235" t="s">
        <v>19</v>
      </c>
      <c r="F1142" s="236" t="s">
        <v>375</v>
      </c>
      <c r="G1142" s="234"/>
      <c r="H1142" s="237">
        <v>6.81</v>
      </c>
      <c r="I1142" s="238"/>
      <c r="J1142" s="234"/>
      <c r="K1142" s="234"/>
      <c r="L1142" s="239"/>
      <c r="M1142" s="240"/>
      <c r="N1142" s="241"/>
      <c r="O1142" s="241"/>
      <c r="P1142" s="241"/>
      <c r="Q1142" s="241"/>
      <c r="R1142" s="241"/>
      <c r="S1142" s="241"/>
      <c r="T1142" s="242"/>
      <c r="AT1142" s="243" t="s">
        <v>127</v>
      </c>
      <c r="AU1142" s="243" t="s">
        <v>123</v>
      </c>
      <c r="AV1142" s="16" t="s">
        <v>139</v>
      </c>
      <c r="AW1142" s="16" t="s">
        <v>34</v>
      </c>
      <c r="AX1142" s="16" t="s">
        <v>72</v>
      </c>
      <c r="AY1142" s="243" t="s">
        <v>114</v>
      </c>
    </row>
    <row r="1143" spans="2:51" s="13" customFormat="1" ht="11.25">
      <c r="B1143" s="194"/>
      <c r="C1143" s="195"/>
      <c r="D1143" s="196" t="s">
        <v>127</v>
      </c>
      <c r="E1143" s="197" t="s">
        <v>19</v>
      </c>
      <c r="F1143" s="198" t="s">
        <v>369</v>
      </c>
      <c r="G1143" s="195"/>
      <c r="H1143" s="197" t="s">
        <v>19</v>
      </c>
      <c r="I1143" s="199"/>
      <c r="J1143" s="195"/>
      <c r="K1143" s="195"/>
      <c r="L1143" s="200"/>
      <c r="M1143" s="201"/>
      <c r="N1143" s="202"/>
      <c r="O1143" s="202"/>
      <c r="P1143" s="202"/>
      <c r="Q1143" s="202"/>
      <c r="R1143" s="202"/>
      <c r="S1143" s="202"/>
      <c r="T1143" s="203"/>
      <c r="AT1143" s="204" t="s">
        <v>127</v>
      </c>
      <c r="AU1143" s="204" t="s">
        <v>123</v>
      </c>
      <c r="AV1143" s="13" t="s">
        <v>80</v>
      </c>
      <c r="AW1143" s="13" t="s">
        <v>34</v>
      </c>
      <c r="AX1143" s="13" t="s">
        <v>72</v>
      </c>
      <c r="AY1143" s="204" t="s">
        <v>114</v>
      </c>
    </row>
    <row r="1144" spans="2:51" s="13" customFormat="1" ht="11.25">
      <c r="B1144" s="194"/>
      <c r="C1144" s="195"/>
      <c r="D1144" s="196" t="s">
        <v>127</v>
      </c>
      <c r="E1144" s="197" t="s">
        <v>19</v>
      </c>
      <c r="F1144" s="198" t="s">
        <v>694</v>
      </c>
      <c r="G1144" s="195"/>
      <c r="H1144" s="197" t="s">
        <v>19</v>
      </c>
      <c r="I1144" s="199"/>
      <c r="J1144" s="195"/>
      <c r="K1144" s="195"/>
      <c r="L1144" s="200"/>
      <c r="M1144" s="201"/>
      <c r="N1144" s="202"/>
      <c r="O1144" s="202"/>
      <c r="P1144" s="202"/>
      <c r="Q1144" s="202"/>
      <c r="R1144" s="202"/>
      <c r="S1144" s="202"/>
      <c r="T1144" s="203"/>
      <c r="AT1144" s="204" t="s">
        <v>127</v>
      </c>
      <c r="AU1144" s="204" t="s">
        <v>123</v>
      </c>
      <c r="AV1144" s="13" t="s">
        <v>80</v>
      </c>
      <c r="AW1144" s="13" t="s">
        <v>34</v>
      </c>
      <c r="AX1144" s="13" t="s">
        <v>72</v>
      </c>
      <c r="AY1144" s="204" t="s">
        <v>114</v>
      </c>
    </row>
    <row r="1145" spans="2:51" s="13" customFormat="1" ht="11.25">
      <c r="B1145" s="194"/>
      <c r="C1145" s="195"/>
      <c r="D1145" s="196" t="s">
        <v>127</v>
      </c>
      <c r="E1145" s="197" t="s">
        <v>19</v>
      </c>
      <c r="F1145" s="198" t="s">
        <v>370</v>
      </c>
      <c r="G1145" s="195"/>
      <c r="H1145" s="197" t="s">
        <v>19</v>
      </c>
      <c r="I1145" s="199"/>
      <c r="J1145" s="195"/>
      <c r="K1145" s="195"/>
      <c r="L1145" s="200"/>
      <c r="M1145" s="201"/>
      <c r="N1145" s="202"/>
      <c r="O1145" s="202"/>
      <c r="P1145" s="202"/>
      <c r="Q1145" s="202"/>
      <c r="R1145" s="202"/>
      <c r="S1145" s="202"/>
      <c r="T1145" s="203"/>
      <c r="AT1145" s="204" t="s">
        <v>127</v>
      </c>
      <c r="AU1145" s="204" t="s">
        <v>123</v>
      </c>
      <c r="AV1145" s="13" t="s">
        <v>80</v>
      </c>
      <c r="AW1145" s="13" t="s">
        <v>34</v>
      </c>
      <c r="AX1145" s="13" t="s">
        <v>72</v>
      </c>
      <c r="AY1145" s="204" t="s">
        <v>114</v>
      </c>
    </row>
    <row r="1146" spans="2:51" s="14" customFormat="1" ht="11.25">
      <c r="B1146" s="205"/>
      <c r="C1146" s="206"/>
      <c r="D1146" s="196" t="s">
        <v>127</v>
      </c>
      <c r="E1146" s="207" t="s">
        <v>19</v>
      </c>
      <c r="F1146" s="208" t="s">
        <v>695</v>
      </c>
      <c r="G1146" s="206"/>
      <c r="H1146" s="209">
        <v>3.3759999999999999</v>
      </c>
      <c r="I1146" s="210"/>
      <c r="J1146" s="206"/>
      <c r="K1146" s="206"/>
      <c r="L1146" s="211"/>
      <c r="M1146" s="212"/>
      <c r="N1146" s="213"/>
      <c r="O1146" s="213"/>
      <c r="P1146" s="213"/>
      <c r="Q1146" s="213"/>
      <c r="R1146" s="213"/>
      <c r="S1146" s="213"/>
      <c r="T1146" s="214"/>
      <c r="AT1146" s="215" t="s">
        <v>127</v>
      </c>
      <c r="AU1146" s="215" t="s">
        <v>123</v>
      </c>
      <c r="AV1146" s="14" t="s">
        <v>123</v>
      </c>
      <c r="AW1146" s="14" t="s">
        <v>34</v>
      </c>
      <c r="AX1146" s="14" t="s">
        <v>72</v>
      </c>
      <c r="AY1146" s="215" t="s">
        <v>114</v>
      </c>
    </row>
    <row r="1147" spans="2:51" s="14" customFormat="1" ht="11.25">
      <c r="B1147" s="205"/>
      <c r="C1147" s="206"/>
      <c r="D1147" s="196" t="s">
        <v>127</v>
      </c>
      <c r="E1147" s="207" t="s">
        <v>19</v>
      </c>
      <c r="F1147" s="208" t="s">
        <v>696</v>
      </c>
      <c r="G1147" s="206"/>
      <c r="H1147" s="209">
        <v>2.496</v>
      </c>
      <c r="I1147" s="210"/>
      <c r="J1147" s="206"/>
      <c r="K1147" s="206"/>
      <c r="L1147" s="211"/>
      <c r="M1147" s="212"/>
      <c r="N1147" s="213"/>
      <c r="O1147" s="213"/>
      <c r="P1147" s="213"/>
      <c r="Q1147" s="213"/>
      <c r="R1147" s="213"/>
      <c r="S1147" s="213"/>
      <c r="T1147" s="214"/>
      <c r="AT1147" s="215" t="s">
        <v>127</v>
      </c>
      <c r="AU1147" s="215" t="s">
        <v>123</v>
      </c>
      <c r="AV1147" s="14" t="s">
        <v>123</v>
      </c>
      <c r="AW1147" s="14" t="s">
        <v>34</v>
      </c>
      <c r="AX1147" s="14" t="s">
        <v>72</v>
      </c>
      <c r="AY1147" s="215" t="s">
        <v>114</v>
      </c>
    </row>
    <row r="1148" spans="2:51" s="13" customFormat="1" ht="11.25">
      <c r="B1148" s="194"/>
      <c r="C1148" s="195"/>
      <c r="D1148" s="196" t="s">
        <v>127</v>
      </c>
      <c r="E1148" s="197" t="s">
        <v>19</v>
      </c>
      <c r="F1148" s="198" t="s">
        <v>479</v>
      </c>
      <c r="G1148" s="195"/>
      <c r="H1148" s="197" t="s">
        <v>19</v>
      </c>
      <c r="I1148" s="199"/>
      <c r="J1148" s="195"/>
      <c r="K1148" s="195"/>
      <c r="L1148" s="200"/>
      <c r="M1148" s="201"/>
      <c r="N1148" s="202"/>
      <c r="O1148" s="202"/>
      <c r="P1148" s="202"/>
      <c r="Q1148" s="202"/>
      <c r="R1148" s="202"/>
      <c r="S1148" s="202"/>
      <c r="T1148" s="203"/>
      <c r="AT1148" s="204" t="s">
        <v>127</v>
      </c>
      <c r="AU1148" s="204" t="s">
        <v>123</v>
      </c>
      <c r="AV1148" s="13" t="s">
        <v>80</v>
      </c>
      <c r="AW1148" s="13" t="s">
        <v>34</v>
      </c>
      <c r="AX1148" s="13" t="s">
        <v>72</v>
      </c>
      <c r="AY1148" s="204" t="s">
        <v>114</v>
      </c>
    </row>
    <row r="1149" spans="2:51" s="14" customFormat="1" ht="11.25">
      <c r="B1149" s="205"/>
      <c r="C1149" s="206"/>
      <c r="D1149" s="196" t="s">
        <v>127</v>
      </c>
      <c r="E1149" s="207" t="s">
        <v>19</v>
      </c>
      <c r="F1149" s="208" t="s">
        <v>695</v>
      </c>
      <c r="G1149" s="206"/>
      <c r="H1149" s="209">
        <v>3.3759999999999999</v>
      </c>
      <c r="I1149" s="210"/>
      <c r="J1149" s="206"/>
      <c r="K1149" s="206"/>
      <c r="L1149" s="211"/>
      <c r="M1149" s="212"/>
      <c r="N1149" s="213"/>
      <c r="O1149" s="213"/>
      <c r="P1149" s="213"/>
      <c r="Q1149" s="213"/>
      <c r="R1149" s="213"/>
      <c r="S1149" s="213"/>
      <c r="T1149" s="214"/>
      <c r="AT1149" s="215" t="s">
        <v>127</v>
      </c>
      <c r="AU1149" s="215" t="s">
        <v>123</v>
      </c>
      <c r="AV1149" s="14" t="s">
        <v>123</v>
      </c>
      <c r="AW1149" s="14" t="s">
        <v>34</v>
      </c>
      <c r="AX1149" s="14" t="s">
        <v>72</v>
      </c>
      <c r="AY1149" s="215" t="s">
        <v>114</v>
      </c>
    </row>
    <row r="1150" spans="2:51" s="14" customFormat="1" ht="11.25">
      <c r="B1150" s="205"/>
      <c r="C1150" s="206"/>
      <c r="D1150" s="196" t="s">
        <v>127</v>
      </c>
      <c r="E1150" s="207" t="s">
        <v>19</v>
      </c>
      <c r="F1150" s="208" t="s">
        <v>696</v>
      </c>
      <c r="G1150" s="206"/>
      <c r="H1150" s="209">
        <v>2.496</v>
      </c>
      <c r="I1150" s="210"/>
      <c r="J1150" s="206"/>
      <c r="K1150" s="206"/>
      <c r="L1150" s="211"/>
      <c r="M1150" s="212"/>
      <c r="N1150" s="213"/>
      <c r="O1150" s="213"/>
      <c r="P1150" s="213"/>
      <c r="Q1150" s="213"/>
      <c r="R1150" s="213"/>
      <c r="S1150" s="213"/>
      <c r="T1150" s="214"/>
      <c r="AT1150" s="215" t="s">
        <v>127</v>
      </c>
      <c r="AU1150" s="215" t="s">
        <v>123</v>
      </c>
      <c r="AV1150" s="14" t="s">
        <v>123</v>
      </c>
      <c r="AW1150" s="14" t="s">
        <v>34</v>
      </c>
      <c r="AX1150" s="14" t="s">
        <v>72</v>
      </c>
      <c r="AY1150" s="215" t="s">
        <v>114</v>
      </c>
    </row>
    <row r="1151" spans="2:51" s="13" customFormat="1" ht="11.25">
      <c r="B1151" s="194"/>
      <c r="C1151" s="195"/>
      <c r="D1151" s="196" t="s">
        <v>127</v>
      </c>
      <c r="E1151" s="197" t="s">
        <v>19</v>
      </c>
      <c r="F1151" s="198" t="s">
        <v>481</v>
      </c>
      <c r="G1151" s="195"/>
      <c r="H1151" s="197" t="s">
        <v>19</v>
      </c>
      <c r="I1151" s="199"/>
      <c r="J1151" s="195"/>
      <c r="K1151" s="195"/>
      <c r="L1151" s="200"/>
      <c r="M1151" s="201"/>
      <c r="N1151" s="202"/>
      <c r="O1151" s="202"/>
      <c r="P1151" s="202"/>
      <c r="Q1151" s="202"/>
      <c r="R1151" s="202"/>
      <c r="S1151" s="202"/>
      <c r="T1151" s="203"/>
      <c r="AT1151" s="204" t="s">
        <v>127</v>
      </c>
      <c r="AU1151" s="204" t="s">
        <v>123</v>
      </c>
      <c r="AV1151" s="13" t="s">
        <v>80</v>
      </c>
      <c r="AW1151" s="13" t="s">
        <v>34</v>
      </c>
      <c r="AX1151" s="13" t="s">
        <v>72</v>
      </c>
      <c r="AY1151" s="204" t="s">
        <v>114</v>
      </c>
    </row>
    <row r="1152" spans="2:51" s="14" customFormat="1" ht="11.25">
      <c r="B1152" s="205"/>
      <c r="C1152" s="206"/>
      <c r="D1152" s="196" t="s">
        <v>127</v>
      </c>
      <c r="E1152" s="207" t="s">
        <v>19</v>
      </c>
      <c r="F1152" s="208" t="s">
        <v>695</v>
      </c>
      <c r="G1152" s="206"/>
      <c r="H1152" s="209">
        <v>3.3759999999999999</v>
      </c>
      <c r="I1152" s="210"/>
      <c r="J1152" s="206"/>
      <c r="K1152" s="206"/>
      <c r="L1152" s="211"/>
      <c r="M1152" s="212"/>
      <c r="N1152" s="213"/>
      <c r="O1152" s="213"/>
      <c r="P1152" s="213"/>
      <c r="Q1152" s="213"/>
      <c r="R1152" s="213"/>
      <c r="S1152" s="213"/>
      <c r="T1152" s="214"/>
      <c r="AT1152" s="215" t="s">
        <v>127</v>
      </c>
      <c r="AU1152" s="215" t="s">
        <v>123</v>
      </c>
      <c r="AV1152" s="14" t="s">
        <v>123</v>
      </c>
      <c r="AW1152" s="14" t="s">
        <v>34</v>
      </c>
      <c r="AX1152" s="14" t="s">
        <v>72</v>
      </c>
      <c r="AY1152" s="215" t="s">
        <v>114</v>
      </c>
    </row>
    <row r="1153" spans="2:51" s="14" customFormat="1" ht="11.25">
      <c r="B1153" s="205"/>
      <c r="C1153" s="206"/>
      <c r="D1153" s="196" t="s">
        <v>127</v>
      </c>
      <c r="E1153" s="207" t="s">
        <v>19</v>
      </c>
      <c r="F1153" s="208" t="s">
        <v>696</v>
      </c>
      <c r="G1153" s="206"/>
      <c r="H1153" s="209">
        <v>2.496</v>
      </c>
      <c r="I1153" s="210"/>
      <c r="J1153" s="206"/>
      <c r="K1153" s="206"/>
      <c r="L1153" s="211"/>
      <c r="M1153" s="212"/>
      <c r="N1153" s="213"/>
      <c r="O1153" s="213"/>
      <c r="P1153" s="213"/>
      <c r="Q1153" s="213"/>
      <c r="R1153" s="213"/>
      <c r="S1153" s="213"/>
      <c r="T1153" s="214"/>
      <c r="AT1153" s="215" t="s">
        <v>127</v>
      </c>
      <c r="AU1153" s="215" t="s">
        <v>123</v>
      </c>
      <c r="AV1153" s="14" t="s">
        <v>123</v>
      </c>
      <c r="AW1153" s="14" t="s">
        <v>34</v>
      </c>
      <c r="AX1153" s="14" t="s">
        <v>72</v>
      </c>
      <c r="AY1153" s="215" t="s">
        <v>114</v>
      </c>
    </row>
    <row r="1154" spans="2:51" s="13" customFormat="1" ht="11.25">
      <c r="B1154" s="194"/>
      <c r="C1154" s="195"/>
      <c r="D1154" s="196" t="s">
        <v>127</v>
      </c>
      <c r="E1154" s="197" t="s">
        <v>19</v>
      </c>
      <c r="F1154" s="198" t="s">
        <v>482</v>
      </c>
      <c r="G1154" s="195"/>
      <c r="H1154" s="197" t="s">
        <v>19</v>
      </c>
      <c r="I1154" s="199"/>
      <c r="J1154" s="195"/>
      <c r="K1154" s="195"/>
      <c r="L1154" s="200"/>
      <c r="M1154" s="201"/>
      <c r="N1154" s="202"/>
      <c r="O1154" s="202"/>
      <c r="P1154" s="202"/>
      <c r="Q1154" s="202"/>
      <c r="R1154" s="202"/>
      <c r="S1154" s="202"/>
      <c r="T1154" s="203"/>
      <c r="AT1154" s="204" t="s">
        <v>127</v>
      </c>
      <c r="AU1154" s="204" t="s">
        <v>123</v>
      </c>
      <c r="AV1154" s="13" t="s">
        <v>80</v>
      </c>
      <c r="AW1154" s="13" t="s">
        <v>34</v>
      </c>
      <c r="AX1154" s="13" t="s">
        <v>72</v>
      </c>
      <c r="AY1154" s="204" t="s">
        <v>114</v>
      </c>
    </row>
    <row r="1155" spans="2:51" s="14" customFormat="1" ht="11.25">
      <c r="B1155" s="205"/>
      <c r="C1155" s="206"/>
      <c r="D1155" s="196" t="s">
        <v>127</v>
      </c>
      <c r="E1155" s="207" t="s">
        <v>19</v>
      </c>
      <c r="F1155" s="208" t="s">
        <v>695</v>
      </c>
      <c r="G1155" s="206"/>
      <c r="H1155" s="209">
        <v>3.3759999999999999</v>
      </c>
      <c r="I1155" s="210"/>
      <c r="J1155" s="206"/>
      <c r="K1155" s="206"/>
      <c r="L1155" s="211"/>
      <c r="M1155" s="212"/>
      <c r="N1155" s="213"/>
      <c r="O1155" s="213"/>
      <c r="P1155" s="213"/>
      <c r="Q1155" s="213"/>
      <c r="R1155" s="213"/>
      <c r="S1155" s="213"/>
      <c r="T1155" s="214"/>
      <c r="AT1155" s="215" t="s">
        <v>127</v>
      </c>
      <c r="AU1155" s="215" t="s">
        <v>123</v>
      </c>
      <c r="AV1155" s="14" t="s">
        <v>123</v>
      </c>
      <c r="AW1155" s="14" t="s">
        <v>34</v>
      </c>
      <c r="AX1155" s="14" t="s">
        <v>72</v>
      </c>
      <c r="AY1155" s="215" t="s">
        <v>114</v>
      </c>
    </row>
    <row r="1156" spans="2:51" s="14" customFormat="1" ht="11.25">
      <c r="B1156" s="205"/>
      <c r="C1156" s="206"/>
      <c r="D1156" s="196" t="s">
        <v>127</v>
      </c>
      <c r="E1156" s="207" t="s">
        <v>19</v>
      </c>
      <c r="F1156" s="208" t="s">
        <v>696</v>
      </c>
      <c r="G1156" s="206"/>
      <c r="H1156" s="209">
        <v>2.496</v>
      </c>
      <c r="I1156" s="210"/>
      <c r="J1156" s="206"/>
      <c r="K1156" s="206"/>
      <c r="L1156" s="211"/>
      <c r="M1156" s="212"/>
      <c r="N1156" s="213"/>
      <c r="O1156" s="213"/>
      <c r="P1156" s="213"/>
      <c r="Q1156" s="213"/>
      <c r="R1156" s="213"/>
      <c r="S1156" s="213"/>
      <c r="T1156" s="214"/>
      <c r="AT1156" s="215" t="s">
        <v>127</v>
      </c>
      <c r="AU1156" s="215" t="s">
        <v>123</v>
      </c>
      <c r="AV1156" s="14" t="s">
        <v>123</v>
      </c>
      <c r="AW1156" s="14" t="s">
        <v>34</v>
      </c>
      <c r="AX1156" s="14" t="s">
        <v>72</v>
      </c>
      <c r="AY1156" s="215" t="s">
        <v>114</v>
      </c>
    </row>
    <row r="1157" spans="2:51" s="13" customFormat="1" ht="11.25">
      <c r="B1157" s="194"/>
      <c r="C1157" s="195"/>
      <c r="D1157" s="196" t="s">
        <v>127</v>
      </c>
      <c r="E1157" s="197" t="s">
        <v>19</v>
      </c>
      <c r="F1157" s="198" t="s">
        <v>484</v>
      </c>
      <c r="G1157" s="195"/>
      <c r="H1157" s="197" t="s">
        <v>19</v>
      </c>
      <c r="I1157" s="199"/>
      <c r="J1157" s="195"/>
      <c r="K1157" s="195"/>
      <c r="L1157" s="200"/>
      <c r="M1157" s="201"/>
      <c r="N1157" s="202"/>
      <c r="O1157" s="202"/>
      <c r="P1157" s="202"/>
      <c r="Q1157" s="202"/>
      <c r="R1157" s="202"/>
      <c r="S1157" s="202"/>
      <c r="T1157" s="203"/>
      <c r="AT1157" s="204" t="s">
        <v>127</v>
      </c>
      <c r="AU1157" s="204" t="s">
        <v>123</v>
      </c>
      <c r="AV1157" s="13" t="s">
        <v>80</v>
      </c>
      <c r="AW1157" s="13" t="s">
        <v>34</v>
      </c>
      <c r="AX1157" s="13" t="s">
        <v>72</v>
      </c>
      <c r="AY1157" s="204" t="s">
        <v>114</v>
      </c>
    </row>
    <row r="1158" spans="2:51" s="14" customFormat="1" ht="11.25">
      <c r="B1158" s="205"/>
      <c r="C1158" s="206"/>
      <c r="D1158" s="196" t="s">
        <v>127</v>
      </c>
      <c r="E1158" s="207" t="s">
        <v>19</v>
      </c>
      <c r="F1158" s="208" t="s">
        <v>695</v>
      </c>
      <c r="G1158" s="206"/>
      <c r="H1158" s="209">
        <v>3.3759999999999999</v>
      </c>
      <c r="I1158" s="210"/>
      <c r="J1158" s="206"/>
      <c r="K1158" s="206"/>
      <c r="L1158" s="211"/>
      <c r="M1158" s="212"/>
      <c r="N1158" s="213"/>
      <c r="O1158" s="213"/>
      <c r="P1158" s="213"/>
      <c r="Q1158" s="213"/>
      <c r="R1158" s="213"/>
      <c r="S1158" s="213"/>
      <c r="T1158" s="214"/>
      <c r="AT1158" s="215" t="s">
        <v>127</v>
      </c>
      <c r="AU1158" s="215" t="s">
        <v>123</v>
      </c>
      <c r="AV1158" s="14" t="s">
        <v>123</v>
      </c>
      <c r="AW1158" s="14" t="s">
        <v>34</v>
      </c>
      <c r="AX1158" s="14" t="s">
        <v>72</v>
      </c>
      <c r="AY1158" s="215" t="s">
        <v>114</v>
      </c>
    </row>
    <row r="1159" spans="2:51" s="14" customFormat="1" ht="11.25">
      <c r="B1159" s="205"/>
      <c r="C1159" s="206"/>
      <c r="D1159" s="196" t="s">
        <v>127</v>
      </c>
      <c r="E1159" s="207" t="s">
        <v>19</v>
      </c>
      <c r="F1159" s="208" t="s">
        <v>696</v>
      </c>
      <c r="G1159" s="206"/>
      <c r="H1159" s="209">
        <v>2.496</v>
      </c>
      <c r="I1159" s="210"/>
      <c r="J1159" s="206"/>
      <c r="K1159" s="206"/>
      <c r="L1159" s="211"/>
      <c r="M1159" s="212"/>
      <c r="N1159" s="213"/>
      <c r="O1159" s="213"/>
      <c r="P1159" s="213"/>
      <c r="Q1159" s="213"/>
      <c r="R1159" s="213"/>
      <c r="S1159" s="213"/>
      <c r="T1159" s="214"/>
      <c r="AT1159" s="215" t="s">
        <v>127</v>
      </c>
      <c r="AU1159" s="215" t="s">
        <v>123</v>
      </c>
      <c r="AV1159" s="14" t="s">
        <v>123</v>
      </c>
      <c r="AW1159" s="14" t="s">
        <v>34</v>
      </c>
      <c r="AX1159" s="14" t="s">
        <v>72</v>
      </c>
      <c r="AY1159" s="215" t="s">
        <v>114</v>
      </c>
    </row>
    <row r="1160" spans="2:51" s="13" customFormat="1" ht="11.25">
      <c r="B1160" s="194"/>
      <c r="C1160" s="195"/>
      <c r="D1160" s="196" t="s">
        <v>127</v>
      </c>
      <c r="E1160" s="197" t="s">
        <v>19</v>
      </c>
      <c r="F1160" s="198" t="s">
        <v>485</v>
      </c>
      <c r="G1160" s="195"/>
      <c r="H1160" s="197" t="s">
        <v>19</v>
      </c>
      <c r="I1160" s="199"/>
      <c r="J1160" s="195"/>
      <c r="K1160" s="195"/>
      <c r="L1160" s="200"/>
      <c r="M1160" s="201"/>
      <c r="N1160" s="202"/>
      <c r="O1160" s="202"/>
      <c r="P1160" s="202"/>
      <c r="Q1160" s="202"/>
      <c r="R1160" s="202"/>
      <c r="S1160" s="202"/>
      <c r="T1160" s="203"/>
      <c r="AT1160" s="204" t="s">
        <v>127</v>
      </c>
      <c r="AU1160" s="204" t="s">
        <v>123</v>
      </c>
      <c r="AV1160" s="13" t="s">
        <v>80</v>
      </c>
      <c r="AW1160" s="13" t="s">
        <v>34</v>
      </c>
      <c r="AX1160" s="13" t="s">
        <v>72</v>
      </c>
      <c r="AY1160" s="204" t="s">
        <v>114</v>
      </c>
    </row>
    <row r="1161" spans="2:51" s="14" customFormat="1" ht="11.25">
      <c r="B1161" s="205"/>
      <c r="C1161" s="206"/>
      <c r="D1161" s="196" t="s">
        <v>127</v>
      </c>
      <c r="E1161" s="207" t="s">
        <v>19</v>
      </c>
      <c r="F1161" s="208" t="s">
        <v>697</v>
      </c>
      <c r="G1161" s="206"/>
      <c r="H1161" s="209">
        <v>5.0640000000000001</v>
      </c>
      <c r="I1161" s="210"/>
      <c r="J1161" s="206"/>
      <c r="K1161" s="206"/>
      <c r="L1161" s="211"/>
      <c r="M1161" s="212"/>
      <c r="N1161" s="213"/>
      <c r="O1161" s="213"/>
      <c r="P1161" s="213"/>
      <c r="Q1161" s="213"/>
      <c r="R1161" s="213"/>
      <c r="S1161" s="213"/>
      <c r="T1161" s="214"/>
      <c r="AT1161" s="215" t="s">
        <v>127</v>
      </c>
      <c r="AU1161" s="215" t="s">
        <v>123</v>
      </c>
      <c r="AV1161" s="14" t="s">
        <v>123</v>
      </c>
      <c r="AW1161" s="14" t="s">
        <v>34</v>
      </c>
      <c r="AX1161" s="14" t="s">
        <v>72</v>
      </c>
      <c r="AY1161" s="215" t="s">
        <v>114</v>
      </c>
    </row>
    <row r="1162" spans="2:51" s="14" customFormat="1" ht="11.25">
      <c r="B1162" s="205"/>
      <c r="C1162" s="206"/>
      <c r="D1162" s="196" t="s">
        <v>127</v>
      </c>
      <c r="E1162" s="207" t="s">
        <v>19</v>
      </c>
      <c r="F1162" s="208" t="s">
        <v>698</v>
      </c>
      <c r="G1162" s="206"/>
      <c r="H1162" s="209">
        <v>3.7440000000000002</v>
      </c>
      <c r="I1162" s="210"/>
      <c r="J1162" s="206"/>
      <c r="K1162" s="206"/>
      <c r="L1162" s="211"/>
      <c r="M1162" s="212"/>
      <c r="N1162" s="213"/>
      <c r="O1162" s="213"/>
      <c r="P1162" s="213"/>
      <c r="Q1162" s="213"/>
      <c r="R1162" s="213"/>
      <c r="S1162" s="213"/>
      <c r="T1162" s="214"/>
      <c r="AT1162" s="215" t="s">
        <v>127</v>
      </c>
      <c r="AU1162" s="215" t="s">
        <v>123</v>
      </c>
      <c r="AV1162" s="14" t="s">
        <v>123</v>
      </c>
      <c r="AW1162" s="14" t="s">
        <v>34</v>
      </c>
      <c r="AX1162" s="14" t="s">
        <v>72</v>
      </c>
      <c r="AY1162" s="215" t="s">
        <v>114</v>
      </c>
    </row>
    <row r="1163" spans="2:51" s="16" customFormat="1" ht="11.25">
      <c r="B1163" s="233"/>
      <c r="C1163" s="234"/>
      <c r="D1163" s="196" t="s">
        <v>127</v>
      </c>
      <c r="E1163" s="235" t="s">
        <v>19</v>
      </c>
      <c r="F1163" s="236" t="s">
        <v>375</v>
      </c>
      <c r="G1163" s="234"/>
      <c r="H1163" s="237">
        <v>38.167999999999999</v>
      </c>
      <c r="I1163" s="238"/>
      <c r="J1163" s="234"/>
      <c r="K1163" s="234"/>
      <c r="L1163" s="239"/>
      <c r="M1163" s="240"/>
      <c r="N1163" s="241"/>
      <c r="O1163" s="241"/>
      <c r="P1163" s="241"/>
      <c r="Q1163" s="241"/>
      <c r="R1163" s="241"/>
      <c r="S1163" s="241"/>
      <c r="T1163" s="242"/>
      <c r="AT1163" s="243" t="s">
        <v>127</v>
      </c>
      <c r="AU1163" s="243" t="s">
        <v>123</v>
      </c>
      <c r="AV1163" s="16" t="s">
        <v>139</v>
      </c>
      <c r="AW1163" s="16" t="s">
        <v>34</v>
      </c>
      <c r="AX1163" s="16" t="s">
        <v>72</v>
      </c>
      <c r="AY1163" s="243" t="s">
        <v>114</v>
      </c>
    </row>
    <row r="1164" spans="2:51" s="13" customFormat="1" ht="11.25">
      <c r="B1164" s="194"/>
      <c r="C1164" s="195"/>
      <c r="D1164" s="196" t="s">
        <v>127</v>
      </c>
      <c r="E1164" s="197" t="s">
        <v>19</v>
      </c>
      <c r="F1164" s="198" t="s">
        <v>369</v>
      </c>
      <c r="G1164" s="195"/>
      <c r="H1164" s="197" t="s">
        <v>19</v>
      </c>
      <c r="I1164" s="199"/>
      <c r="J1164" s="195"/>
      <c r="K1164" s="195"/>
      <c r="L1164" s="200"/>
      <c r="M1164" s="201"/>
      <c r="N1164" s="202"/>
      <c r="O1164" s="202"/>
      <c r="P1164" s="202"/>
      <c r="Q1164" s="202"/>
      <c r="R1164" s="202"/>
      <c r="S1164" s="202"/>
      <c r="T1164" s="203"/>
      <c r="AT1164" s="204" t="s">
        <v>127</v>
      </c>
      <c r="AU1164" s="204" t="s">
        <v>123</v>
      </c>
      <c r="AV1164" s="13" t="s">
        <v>80</v>
      </c>
      <c r="AW1164" s="13" t="s">
        <v>34</v>
      </c>
      <c r="AX1164" s="13" t="s">
        <v>72</v>
      </c>
      <c r="AY1164" s="204" t="s">
        <v>114</v>
      </c>
    </row>
    <row r="1165" spans="2:51" s="13" customFormat="1" ht="11.25">
      <c r="B1165" s="194"/>
      <c r="C1165" s="195"/>
      <c r="D1165" s="196" t="s">
        <v>127</v>
      </c>
      <c r="E1165" s="197" t="s">
        <v>19</v>
      </c>
      <c r="F1165" s="198" t="s">
        <v>699</v>
      </c>
      <c r="G1165" s="195"/>
      <c r="H1165" s="197" t="s">
        <v>19</v>
      </c>
      <c r="I1165" s="199"/>
      <c r="J1165" s="195"/>
      <c r="K1165" s="195"/>
      <c r="L1165" s="200"/>
      <c r="M1165" s="201"/>
      <c r="N1165" s="202"/>
      <c r="O1165" s="202"/>
      <c r="P1165" s="202"/>
      <c r="Q1165" s="202"/>
      <c r="R1165" s="202"/>
      <c r="S1165" s="202"/>
      <c r="T1165" s="203"/>
      <c r="AT1165" s="204" t="s">
        <v>127</v>
      </c>
      <c r="AU1165" s="204" t="s">
        <v>123</v>
      </c>
      <c r="AV1165" s="13" t="s">
        <v>80</v>
      </c>
      <c r="AW1165" s="13" t="s">
        <v>34</v>
      </c>
      <c r="AX1165" s="13" t="s">
        <v>72</v>
      </c>
      <c r="AY1165" s="204" t="s">
        <v>114</v>
      </c>
    </row>
    <row r="1166" spans="2:51" s="13" customFormat="1" ht="11.25">
      <c r="B1166" s="194"/>
      <c r="C1166" s="195"/>
      <c r="D1166" s="196" t="s">
        <v>127</v>
      </c>
      <c r="E1166" s="197" t="s">
        <v>19</v>
      </c>
      <c r="F1166" s="198" t="s">
        <v>370</v>
      </c>
      <c r="G1166" s="195"/>
      <c r="H1166" s="197" t="s">
        <v>19</v>
      </c>
      <c r="I1166" s="199"/>
      <c r="J1166" s="195"/>
      <c r="K1166" s="195"/>
      <c r="L1166" s="200"/>
      <c r="M1166" s="201"/>
      <c r="N1166" s="202"/>
      <c r="O1166" s="202"/>
      <c r="P1166" s="202"/>
      <c r="Q1166" s="202"/>
      <c r="R1166" s="202"/>
      <c r="S1166" s="202"/>
      <c r="T1166" s="203"/>
      <c r="AT1166" s="204" t="s">
        <v>127</v>
      </c>
      <c r="AU1166" s="204" t="s">
        <v>123</v>
      </c>
      <c r="AV1166" s="13" t="s">
        <v>80</v>
      </c>
      <c r="AW1166" s="13" t="s">
        <v>34</v>
      </c>
      <c r="AX1166" s="13" t="s">
        <v>72</v>
      </c>
      <c r="AY1166" s="204" t="s">
        <v>114</v>
      </c>
    </row>
    <row r="1167" spans="2:51" s="14" customFormat="1" ht="11.25">
      <c r="B1167" s="205"/>
      <c r="C1167" s="206"/>
      <c r="D1167" s="196" t="s">
        <v>127</v>
      </c>
      <c r="E1167" s="207" t="s">
        <v>19</v>
      </c>
      <c r="F1167" s="208" t="s">
        <v>700</v>
      </c>
      <c r="G1167" s="206"/>
      <c r="H1167" s="209">
        <v>13.48</v>
      </c>
      <c r="I1167" s="210"/>
      <c r="J1167" s="206"/>
      <c r="K1167" s="206"/>
      <c r="L1167" s="211"/>
      <c r="M1167" s="212"/>
      <c r="N1167" s="213"/>
      <c r="O1167" s="213"/>
      <c r="P1167" s="213"/>
      <c r="Q1167" s="213"/>
      <c r="R1167" s="213"/>
      <c r="S1167" s="213"/>
      <c r="T1167" s="214"/>
      <c r="AT1167" s="215" t="s">
        <v>127</v>
      </c>
      <c r="AU1167" s="215" t="s">
        <v>123</v>
      </c>
      <c r="AV1167" s="14" t="s">
        <v>123</v>
      </c>
      <c r="AW1167" s="14" t="s">
        <v>34</v>
      </c>
      <c r="AX1167" s="14" t="s">
        <v>72</v>
      </c>
      <c r="AY1167" s="215" t="s">
        <v>114</v>
      </c>
    </row>
    <row r="1168" spans="2:51" s="13" customFormat="1" ht="11.25">
      <c r="B1168" s="194"/>
      <c r="C1168" s="195"/>
      <c r="D1168" s="196" t="s">
        <v>127</v>
      </c>
      <c r="E1168" s="197" t="s">
        <v>19</v>
      </c>
      <c r="F1168" s="198" t="s">
        <v>479</v>
      </c>
      <c r="G1168" s="195"/>
      <c r="H1168" s="197" t="s">
        <v>19</v>
      </c>
      <c r="I1168" s="199"/>
      <c r="J1168" s="195"/>
      <c r="K1168" s="195"/>
      <c r="L1168" s="200"/>
      <c r="M1168" s="201"/>
      <c r="N1168" s="202"/>
      <c r="O1168" s="202"/>
      <c r="P1168" s="202"/>
      <c r="Q1168" s="202"/>
      <c r="R1168" s="202"/>
      <c r="S1168" s="202"/>
      <c r="T1168" s="203"/>
      <c r="AT1168" s="204" t="s">
        <v>127</v>
      </c>
      <c r="AU1168" s="204" t="s">
        <v>123</v>
      </c>
      <c r="AV1168" s="13" t="s">
        <v>80</v>
      </c>
      <c r="AW1168" s="13" t="s">
        <v>34</v>
      </c>
      <c r="AX1168" s="13" t="s">
        <v>72</v>
      </c>
      <c r="AY1168" s="204" t="s">
        <v>114</v>
      </c>
    </row>
    <row r="1169" spans="1:65" s="14" customFormat="1" ht="11.25">
      <c r="B1169" s="205"/>
      <c r="C1169" s="206"/>
      <c r="D1169" s="196" t="s">
        <v>127</v>
      </c>
      <c r="E1169" s="207" t="s">
        <v>19</v>
      </c>
      <c r="F1169" s="208" t="s">
        <v>701</v>
      </c>
      <c r="G1169" s="206"/>
      <c r="H1169" s="209">
        <v>13.84</v>
      </c>
      <c r="I1169" s="210"/>
      <c r="J1169" s="206"/>
      <c r="K1169" s="206"/>
      <c r="L1169" s="211"/>
      <c r="M1169" s="212"/>
      <c r="N1169" s="213"/>
      <c r="O1169" s="213"/>
      <c r="P1169" s="213"/>
      <c r="Q1169" s="213"/>
      <c r="R1169" s="213"/>
      <c r="S1169" s="213"/>
      <c r="T1169" s="214"/>
      <c r="AT1169" s="215" t="s">
        <v>127</v>
      </c>
      <c r="AU1169" s="215" t="s">
        <v>123</v>
      </c>
      <c r="AV1169" s="14" t="s">
        <v>123</v>
      </c>
      <c r="AW1169" s="14" t="s">
        <v>34</v>
      </c>
      <c r="AX1169" s="14" t="s">
        <v>72</v>
      </c>
      <c r="AY1169" s="215" t="s">
        <v>114</v>
      </c>
    </row>
    <row r="1170" spans="1:65" s="13" customFormat="1" ht="11.25">
      <c r="B1170" s="194"/>
      <c r="C1170" s="195"/>
      <c r="D1170" s="196" t="s">
        <v>127</v>
      </c>
      <c r="E1170" s="197" t="s">
        <v>19</v>
      </c>
      <c r="F1170" s="198" t="s">
        <v>481</v>
      </c>
      <c r="G1170" s="195"/>
      <c r="H1170" s="197" t="s">
        <v>19</v>
      </c>
      <c r="I1170" s="199"/>
      <c r="J1170" s="195"/>
      <c r="K1170" s="195"/>
      <c r="L1170" s="200"/>
      <c r="M1170" s="201"/>
      <c r="N1170" s="202"/>
      <c r="O1170" s="202"/>
      <c r="P1170" s="202"/>
      <c r="Q1170" s="202"/>
      <c r="R1170" s="202"/>
      <c r="S1170" s="202"/>
      <c r="T1170" s="203"/>
      <c r="AT1170" s="204" t="s">
        <v>127</v>
      </c>
      <c r="AU1170" s="204" t="s">
        <v>123</v>
      </c>
      <c r="AV1170" s="13" t="s">
        <v>80</v>
      </c>
      <c r="AW1170" s="13" t="s">
        <v>34</v>
      </c>
      <c r="AX1170" s="13" t="s">
        <v>72</v>
      </c>
      <c r="AY1170" s="204" t="s">
        <v>114</v>
      </c>
    </row>
    <row r="1171" spans="1:65" s="14" customFormat="1" ht="11.25">
      <c r="B1171" s="205"/>
      <c r="C1171" s="206"/>
      <c r="D1171" s="196" t="s">
        <v>127</v>
      </c>
      <c r="E1171" s="207" t="s">
        <v>19</v>
      </c>
      <c r="F1171" s="208" t="s">
        <v>702</v>
      </c>
      <c r="G1171" s="206"/>
      <c r="H1171" s="209">
        <v>13.64</v>
      </c>
      <c r="I1171" s="210"/>
      <c r="J1171" s="206"/>
      <c r="K1171" s="206"/>
      <c r="L1171" s="211"/>
      <c r="M1171" s="212"/>
      <c r="N1171" s="213"/>
      <c r="O1171" s="213"/>
      <c r="P1171" s="213"/>
      <c r="Q1171" s="213"/>
      <c r="R1171" s="213"/>
      <c r="S1171" s="213"/>
      <c r="T1171" s="214"/>
      <c r="AT1171" s="215" t="s">
        <v>127</v>
      </c>
      <c r="AU1171" s="215" t="s">
        <v>123</v>
      </c>
      <c r="AV1171" s="14" t="s">
        <v>123</v>
      </c>
      <c r="AW1171" s="14" t="s">
        <v>34</v>
      </c>
      <c r="AX1171" s="14" t="s">
        <v>72</v>
      </c>
      <c r="AY1171" s="215" t="s">
        <v>114</v>
      </c>
    </row>
    <row r="1172" spans="1:65" s="13" customFormat="1" ht="11.25">
      <c r="B1172" s="194"/>
      <c r="C1172" s="195"/>
      <c r="D1172" s="196" t="s">
        <v>127</v>
      </c>
      <c r="E1172" s="197" t="s">
        <v>19</v>
      </c>
      <c r="F1172" s="198" t="s">
        <v>482</v>
      </c>
      <c r="G1172" s="195"/>
      <c r="H1172" s="197" t="s">
        <v>19</v>
      </c>
      <c r="I1172" s="199"/>
      <c r="J1172" s="195"/>
      <c r="K1172" s="195"/>
      <c r="L1172" s="200"/>
      <c r="M1172" s="201"/>
      <c r="N1172" s="202"/>
      <c r="O1172" s="202"/>
      <c r="P1172" s="202"/>
      <c r="Q1172" s="202"/>
      <c r="R1172" s="202"/>
      <c r="S1172" s="202"/>
      <c r="T1172" s="203"/>
      <c r="AT1172" s="204" t="s">
        <v>127</v>
      </c>
      <c r="AU1172" s="204" t="s">
        <v>123</v>
      </c>
      <c r="AV1172" s="13" t="s">
        <v>80</v>
      </c>
      <c r="AW1172" s="13" t="s">
        <v>34</v>
      </c>
      <c r="AX1172" s="13" t="s">
        <v>72</v>
      </c>
      <c r="AY1172" s="204" t="s">
        <v>114</v>
      </c>
    </row>
    <row r="1173" spans="1:65" s="14" customFormat="1" ht="11.25">
      <c r="B1173" s="205"/>
      <c r="C1173" s="206"/>
      <c r="D1173" s="196" t="s">
        <v>127</v>
      </c>
      <c r="E1173" s="207" t="s">
        <v>19</v>
      </c>
      <c r="F1173" s="208" t="s">
        <v>703</v>
      </c>
      <c r="G1173" s="206"/>
      <c r="H1173" s="209">
        <v>13.9</v>
      </c>
      <c r="I1173" s="210"/>
      <c r="J1173" s="206"/>
      <c r="K1173" s="206"/>
      <c r="L1173" s="211"/>
      <c r="M1173" s="212"/>
      <c r="N1173" s="213"/>
      <c r="O1173" s="213"/>
      <c r="P1173" s="213"/>
      <c r="Q1173" s="213"/>
      <c r="R1173" s="213"/>
      <c r="S1173" s="213"/>
      <c r="T1173" s="214"/>
      <c r="AT1173" s="215" t="s">
        <v>127</v>
      </c>
      <c r="AU1173" s="215" t="s">
        <v>123</v>
      </c>
      <c r="AV1173" s="14" t="s">
        <v>123</v>
      </c>
      <c r="AW1173" s="14" t="s">
        <v>34</v>
      </c>
      <c r="AX1173" s="14" t="s">
        <v>72</v>
      </c>
      <c r="AY1173" s="215" t="s">
        <v>114</v>
      </c>
    </row>
    <row r="1174" spans="1:65" s="13" customFormat="1" ht="11.25">
      <c r="B1174" s="194"/>
      <c r="C1174" s="195"/>
      <c r="D1174" s="196" t="s">
        <v>127</v>
      </c>
      <c r="E1174" s="197" t="s">
        <v>19</v>
      </c>
      <c r="F1174" s="198" t="s">
        <v>484</v>
      </c>
      <c r="G1174" s="195"/>
      <c r="H1174" s="197" t="s">
        <v>19</v>
      </c>
      <c r="I1174" s="199"/>
      <c r="J1174" s="195"/>
      <c r="K1174" s="195"/>
      <c r="L1174" s="200"/>
      <c r="M1174" s="201"/>
      <c r="N1174" s="202"/>
      <c r="O1174" s="202"/>
      <c r="P1174" s="202"/>
      <c r="Q1174" s="202"/>
      <c r="R1174" s="202"/>
      <c r="S1174" s="202"/>
      <c r="T1174" s="203"/>
      <c r="AT1174" s="204" t="s">
        <v>127</v>
      </c>
      <c r="AU1174" s="204" t="s">
        <v>123</v>
      </c>
      <c r="AV1174" s="13" t="s">
        <v>80</v>
      </c>
      <c r="AW1174" s="13" t="s">
        <v>34</v>
      </c>
      <c r="AX1174" s="13" t="s">
        <v>72</v>
      </c>
      <c r="AY1174" s="204" t="s">
        <v>114</v>
      </c>
    </row>
    <row r="1175" spans="1:65" s="14" customFormat="1" ht="11.25">
      <c r="B1175" s="205"/>
      <c r="C1175" s="206"/>
      <c r="D1175" s="196" t="s">
        <v>127</v>
      </c>
      <c r="E1175" s="207" t="s">
        <v>19</v>
      </c>
      <c r="F1175" s="208" t="s">
        <v>703</v>
      </c>
      <c r="G1175" s="206"/>
      <c r="H1175" s="209">
        <v>13.9</v>
      </c>
      <c r="I1175" s="210"/>
      <c r="J1175" s="206"/>
      <c r="K1175" s="206"/>
      <c r="L1175" s="211"/>
      <c r="M1175" s="212"/>
      <c r="N1175" s="213"/>
      <c r="O1175" s="213"/>
      <c r="P1175" s="213"/>
      <c r="Q1175" s="213"/>
      <c r="R1175" s="213"/>
      <c r="S1175" s="213"/>
      <c r="T1175" s="214"/>
      <c r="AT1175" s="215" t="s">
        <v>127</v>
      </c>
      <c r="AU1175" s="215" t="s">
        <v>123</v>
      </c>
      <c r="AV1175" s="14" t="s">
        <v>123</v>
      </c>
      <c r="AW1175" s="14" t="s">
        <v>34</v>
      </c>
      <c r="AX1175" s="14" t="s">
        <v>72</v>
      </c>
      <c r="AY1175" s="215" t="s">
        <v>114</v>
      </c>
    </row>
    <row r="1176" spans="1:65" s="13" customFormat="1" ht="11.25">
      <c r="B1176" s="194"/>
      <c r="C1176" s="195"/>
      <c r="D1176" s="196" t="s">
        <v>127</v>
      </c>
      <c r="E1176" s="197" t="s">
        <v>19</v>
      </c>
      <c r="F1176" s="198" t="s">
        <v>485</v>
      </c>
      <c r="G1176" s="195"/>
      <c r="H1176" s="197" t="s">
        <v>19</v>
      </c>
      <c r="I1176" s="199"/>
      <c r="J1176" s="195"/>
      <c r="K1176" s="195"/>
      <c r="L1176" s="200"/>
      <c r="M1176" s="201"/>
      <c r="N1176" s="202"/>
      <c r="O1176" s="202"/>
      <c r="P1176" s="202"/>
      <c r="Q1176" s="202"/>
      <c r="R1176" s="202"/>
      <c r="S1176" s="202"/>
      <c r="T1176" s="203"/>
      <c r="AT1176" s="204" t="s">
        <v>127</v>
      </c>
      <c r="AU1176" s="204" t="s">
        <v>123</v>
      </c>
      <c r="AV1176" s="13" t="s">
        <v>80</v>
      </c>
      <c r="AW1176" s="13" t="s">
        <v>34</v>
      </c>
      <c r="AX1176" s="13" t="s">
        <v>72</v>
      </c>
      <c r="AY1176" s="204" t="s">
        <v>114</v>
      </c>
    </row>
    <row r="1177" spans="1:65" s="14" customFormat="1" ht="11.25">
      <c r="B1177" s="205"/>
      <c r="C1177" s="206"/>
      <c r="D1177" s="196" t="s">
        <v>127</v>
      </c>
      <c r="E1177" s="207" t="s">
        <v>19</v>
      </c>
      <c r="F1177" s="208" t="s">
        <v>704</v>
      </c>
      <c r="G1177" s="206"/>
      <c r="H1177" s="209">
        <v>42.72</v>
      </c>
      <c r="I1177" s="210"/>
      <c r="J1177" s="206"/>
      <c r="K1177" s="206"/>
      <c r="L1177" s="211"/>
      <c r="M1177" s="212"/>
      <c r="N1177" s="213"/>
      <c r="O1177" s="213"/>
      <c r="P1177" s="213"/>
      <c r="Q1177" s="213"/>
      <c r="R1177" s="213"/>
      <c r="S1177" s="213"/>
      <c r="T1177" s="214"/>
      <c r="AT1177" s="215" t="s">
        <v>127</v>
      </c>
      <c r="AU1177" s="215" t="s">
        <v>123</v>
      </c>
      <c r="AV1177" s="14" t="s">
        <v>123</v>
      </c>
      <c r="AW1177" s="14" t="s">
        <v>34</v>
      </c>
      <c r="AX1177" s="14" t="s">
        <v>72</v>
      </c>
      <c r="AY1177" s="215" t="s">
        <v>114</v>
      </c>
    </row>
    <row r="1178" spans="1:65" s="16" customFormat="1" ht="11.25">
      <c r="B1178" s="233"/>
      <c r="C1178" s="234"/>
      <c r="D1178" s="196" t="s">
        <v>127</v>
      </c>
      <c r="E1178" s="235" t="s">
        <v>19</v>
      </c>
      <c r="F1178" s="236" t="s">
        <v>375</v>
      </c>
      <c r="G1178" s="234"/>
      <c r="H1178" s="237">
        <v>111.48</v>
      </c>
      <c r="I1178" s="238"/>
      <c r="J1178" s="234"/>
      <c r="K1178" s="234"/>
      <c r="L1178" s="239"/>
      <c r="M1178" s="240"/>
      <c r="N1178" s="241"/>
      <c r="O1178" s="241"/>
      <c r="P1178" s="241"/>
      <c r="Q1178" s="241"/>
      <c r="R1178" s="241"/>
      <c r="S1178" s="241"/>
      <c r="T1178" s="242"/>
      <c r="AT1178" s="243" t="s">
        <v>127</v>
      </c>
      <c r="AU1178" s="243" t="s">
        <v>123</v>
      </c>
      <c r="AV1178" s="16" t="s">
        <v>139</v>
      </c>
      <c r="AW1178" s="16" t="s">
        <v>34</v>
      </c>
      <c r="AX1178" s="16" t="s">
        <v>72</v>
      </c>
      <c r="AY1178" s="243" t="s">
        <v>114</v>
      </c>
    </row>
    <row r="1179" spans="1:65" s="15" customFormat="1" ht="11.25">
      <c r="B1179" s="216"/>
      <c r="C1179" s="217"/>
      <c r="D1179" s="196" t="s">
        <v>127</v>
      </c>
      <c r="E1179" s="218" t="s">
        <v>19</v>
      </c>
      <c r="F1179" s="219" t="s">
        <v>133</v>
      </c>
      <c r="G1179" s="217"/>
      <c r="H1179" s="220">
        <v>2509.5200000000018</v>
      </c>
      <c r="I1179" s="221"/>
      <c r="J1179" s="217"/>
      <c r="K1179" s="217"/>
      <c r="L1179" s="222"/>
      <c r="M1179" s="223"/>
      <c r="N1179" s="224"/>
      <c r="O1179" s="224"/>
      <c r="P1179" s="224"/>
      <c r="Q1179" s="224"/>
      <c r="R1179" s="224"/>
      <c r="S1179" s="224"/>
      <c r="T1179" s="225"/>
      <c r="AT1179" s="226" t="s">
        <v>127</v>
      </c>
      <c r="AU1179" s="226" t="s">
        <v>123</v>
      </c>
      <c r="AV1179" s="15" t="s">
        <v>122</v>
      </c>
      <c r="AW1179" s="15" t="s">
        <v>34</v>
      </c>
      <c r="AX1179" s="15" t="s">
        <v>80</v>
      </c>
      <c r="AY1179" s="226" t="s">
        <v>114</v>
      </c>
    </row>
    <row r="1180" spans="1:65" s="12" customFormat="1" ht="25.9" customHeight="1">
      <c r="B1180" s="160"/>
      <c r="C1180" s="161"/>
      <c r="D1180" s="162" t="s">
        <v>71</v>
      </c>
      <c r="E1180" s="163" t="s">
        <v>303</v>
      </c>
      <c r="F1180" s="163" t="s">
        <v>304</v>
      </c>
      <c r="G1180" s="161"/>
      <c r="H1180" s="161"/>
      <c r="I1180" s="164"/>
      <c r="J1180" s="165">
        <f>BK1180</f>
        <v>0</v>
      </c>
      <c r="K1180" s="161"/>
      <c r="L1180" s="166"/>
      <c r="M1180" s="167"/>
      <c r="N1180" s="168"/>
      <c r="O1180" s="168"/>
      <c r="P1180" s="169">
        <f>SUM(P1181:P1187)</f>
        <v>0</v>
      </c>
      <c r="Q1180" s="168"/>
      <c r="R1180" s="169">
        <f>SUM(R1181:R1187)</f>
        <v>0</v>
      </c>
      <c r="S1180" s="168"/>
      <c r="T1180" s="170">
        <f>SUM(T1181:T1187)</f>
        <v>0</v>
      </c>
      <c r="AR1180" s="171" t="s">
        <v>149</v>
      </c>
      <c r="AT1180" s="172" t="s">
        <v>71</v>
      </c>
      <c r="AU1180" s="172" t="s">
        <v>72</v>
      </c>
      <c r="AY1180" s="171" t="s">
        <v>114</v>
      </c>
      <c r="BK1180" s="173">
        <f>SUM(BK1181:BK1187)</f>
        <v>0</v>
      </c>
    </row>
    <row r="1181" spans="1:65" s="2" customFormat="1" ht="16.5" customHeight="1">
      <c r="A1181" s="37"/>
      <c r="B1181" s="38"/>
      <c r="C1181" s="176" t="s">
        <v>715</v>
      </c>
      <c r="D1181" s="176" t="s">
        <v>117</v>
      </c>
      <c r="E1181" s="177" t="s">
        <v>306</v>
      </c>
      <c r="F1181" s="178" t="s">
        <v>307</v>
      </c>
      <c r="G1181" s="179" t="s">
        <v>308</v>
      </c>
      <c r="H1181" s="227"/>
      <c r="I1181" s="181"/>
      <c r="J1181" s="182">
        <f t="shared" ref="J1181:J1187" si="0">ROUND(I1181*H1181,2)</f>
        <v>0</v>
      </c>
      <c r="K1181" s="178" t="s">
        <v>19</v>
      </c>
      <c r="L1181" s="42"/>
      <c r="M1181" s="183" t="s">
        <v>19</v>
      </c>
      <c r="N1181" s="184" t="s">
        <v>44</v>
      </c>
      <c r="O1181" s="67"/>
      <c r="P1181" s="185">
        <f t="shared" ref="P1181:P1187" si="1">O1181*H1181</f>
        <v>0</v>
      </c>
      <c r="Q1181" s="185">
        <v>0</v>
      </c>
      <c r="R1181" s="185">
        <f t="shared" ref="R1181:R1187" si="2">Q1181*H1181</f>
        <v>0</v>
      </c>
      <c r="S1181" s="185">
        <v>0</v>
      </c>
      <c r="T1181" s="186">
        <f t="shared" ref="T1181:T1187" si="3">S1181*H1181</f>
        <v>0</v>
      </c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R1181" s="187" t="s">
        <v>122</v>
      </c>
      <c r="AT1181" s="187" t="s">
        <v>117</v>
      </c>
      <c r="AU1181" s="187" t="s">
        <v>80</v>
      </c>
      <c r="AY1181" s="20" t="s">
        <v>114</v>
      </c>
      <c r="BE1181" s="188">
        <f t="shared" ref="BE1181:BE1187" si="4">IF(N1181="základní",J1181,0)</f>
        <v>0</v>
      </c>
      <c r="BF1181" s="188">
        <f t="shared" ref="BF1181:BF1187" si="5">IF(N1181="snížená",J1181,0)</f>
        <v>0</v>
      </c>
      <c r="BG1181" s="188">
        <f t="shared" ref="BG1181:BG1187" si="6">IF(N1181="zákl. přenesená",J1181,0)</f>
        <v>0</v>
      </c>
      <c r="BH1181" s="188">
        <f t="shared" ref="BH1181:BH1187" si="7">IF(N1181="sníž. přenesená",J1181,0)</f>
        <v>0</v>
      </c>
      <c r="BI1181" s="188">
        <f t="shared" ref="BI1181:BI1187" si="8">IF(N1181="nulová",J1181,0)</f>
        <v>0</v>
      </c>
      <c r="BJ1181" s="20" t="s">
        <v>123</v>
      </c>
      <c r="BK1181" s="188">
        <f t="shared" ref="BK1181:BK1187" si="9">ROUND(I1181*H1181,2)</f>
        <v>0</v>
      </c>
      <c r="BL1181" s="20" t="s">
        <v>122</v>
      </c>
      <c r="BM1181" s="187" t="s">
        <v>716</v>
      </c>
    </row>
    <row r="1182" spans="1:65" s="2" customFormat="1" ht="16.5" customHeight="1">
      <c r="A1182" s="37"/>
      <c r="B1182" s="38"/>
      <c r="C1182" s="176" t="s">
        <v>717</v>
      </c>
      <c r="D1182" s="176" t="s">
        <v>117</v>
      </c>
      <c r="E1182" s="177" t="s">
        <v>718</v>
      </c>
      <c r="F1182" s="178" t="s">
        <v>719</v>
      </c>
      <c r="G1182" s="179" t="s">
        <v>308</v>
      </c>
      <c r="H1182" s="227"/>
      <c r="I1182" s="181"/>
      <c r="J1182" s="182">
        <f t="shared" si="0"/>
        <v>0</v>
      </c>
      <c r="K1182" s="178" t="s">
        <v>19</v>
      </c>
      <c r="L1182" s="42"/>
      <c r="M1182" s="183" t="s">
        <v>19</v>
      </c>
      <c r="N1182" s="184" t="s">
        <v>44</v>
      </c>
      <c r="O1182" s="67"/>
      <c r="P1182" s="185">
        <f t="shared" si="1"/>
        <v>0</v>
      </c>
      <c r="Q1182" s="185">
        <v>0</v>
      </c>
      <c r="R1182" s="185">
        <f t="shared" si="2"/>
        <v>0</v>
      </c>
      <c r="S1182" s="185">
        <v>0</v>
      </c>
      <c r="T1182" s="186">
        <f t="shared" si="3"/>
        <v>0</v>
      </c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R1182" s="187" t="s">
        <v>122</v>
      </c>
      <c r="AT1182" s="187" t="s">
        <v>117</v>
      </c>
      <c r="AU1182" s="187" t="s">
        <v>80</v>
      </c>
      <c r="AY1182" s="20" t="s">
        <v>114</v>
      </c>
      <c r="BE1182" s="188">
        <f t="shared" si="4"/>
        <v>0</v>
      </c>
      <c r="BF1182" s="188">
        <f t="shared" si="5"/>
        <v>0</v>
      </c>
      <c r="BG1182" s="188">
        <f t="shared" si="6"/>
        <v>0</v>
      </c>
      <c r="BH1182" s="188">
        <f t="shared" si="7"/>
        <v>0</v>
      </c>
      <c r="BI1182" s="188">
        <f t="shared" si="8"/>
        <v>0</v>
      </c>
      <c r="BJ1182" s="20" t="s">
        <v>123</v>
      </c>
      <c r="BK1182" s="188">
        <f t="shared" si="9"/>
        <v>0</v>
      </c>
      <c r="BL1182" s="20" t="s">
        <v>122</v>
      </c>
      <c r="BM1182" s="187" t="s">
        <v>720</v>
      </c>
    </row>
    <row r="1183" spans="1:65" s="2" customFormat="1" ht="16.5" customHeight="1">
      <c r="A1183" s="37"/>
      <c r="B1183" s="38"/>
      <c r="C1183" s="176" t="s">
        <v>721</v>
      </c>
      <c r="D1183" s="176" t="s">
        <v>117</v>
      </c>
      <c r="E1183" s="177" t="s">
        <v>722</v>
      </c>
      <c r="F1183" s="178" t="s">
        <v>723</v>
      </c>
      <c r="G1183" s="179" t="s">
        <v>724</v>
      </c>
      <c r="H1183" s="180">
        <v>1</v>
      </c>
      <c r="I1183" s="181"/>
      <c r="J1183" s="182">
        <f t="shared" si="0"/>
        <v>0</v>
      </c>
      <c r="K1183" s="178" t="s">
        <v>19</v>
      </c>
      <c r="L1183" s="42"/>
      <c r="M1183" s="183" t="s">
        <v>19</v>
      </c>
      <c r="N1183" s="184" t="s">
        <v>44</v>
      </c>
      <c r="O1183" s="67"/>
      <c r="P1183" s="185">
        <f t="shared" si="1"/>
        <v>0</v>
      </c>
      <c r="Q1183" s="185">
        <v>0</v>
      </c>
      <c r="R1183" s="185">
        <f t="shared" si="2"/>
        <v>0</v>
      </c>
      <c r="S1183" s="185">
        <v>0</v>
      </c>
      <c r="T1183" s="186">
        <f t="shared" si="3"/>
        <v>0</v>
      </c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  <c r="AR1183" s="187" t="s">
        <v>122</v>
      </c>
      <c r="AT1183" s="187" t="s">
        <v>117</v>
      </c>
      <c r="AU1183" s="187" t="s">
        <v>80</v>
      </c>
      <c r="AY1183" s="20" t="s">
        <v>114</v>
      </c>
      <c r="BE1183" s="188">
        <f t="shared" si="4"/>
        <v>0</v>
      </c>
      <c r="BF1183" s="188">
        <f t="shared" si="5"/>
        <v>0</v>
      </c>
      <c r="BG1183" s="188">
        <f t="shared" si="6"/>
        <v>0</v>
      </c>
      <c r="BH1183" s="188">
        <f t="shared" si="7"/>
        <v>0</v>
      </c>
      <c r="BI1183" s="188">
        <f t="shared" si="8"/>
        <v>0</v>
      </c>
      <c r="BJ1183" s="20" t="s">
        <v>123</v>
      </c>
      <c r="BK1183" s="188">
        <f t="shared" si="9"/>
        <v>0</v>
      </c>
      <c r="BL1183" s="20" t="s">
        <v>122</v>
      </c>
      <c r="BM1183" s="187" t="s">
        <v>725</v>
      </c>
    </row>
    <row r="1184" spans="1:65" s="2" customFormat="1" ht="24.2" customHeight="1">
      <c r="A1184" s="37"/>
      <c r="B1184" s="38"/>
      <c r="C1184" s="176" t="s">
        <v>726</v>
      </c>
      <c r="D1184" s="176" t="s">
        <v>117</v>
      </c>
      <c r="E1184" s="177" t="s">
        <v>727</v>
      </c>
      <c r="F1184" s="178" t="s">
        <v>728</v>
      </c>
      <c r="G1184" s="179" t="s">
        <v>724</v>
      </c>
      <c r="H1184" s="180">
        <v>1</v>
      </c>
      <c r="I1184" s="181"/>
      <c r="J1184" s="182">
        <f t="shared" si="0"/>
        <v>0</v>
      </c>
      <c r="K1184" s="178" t="s">
        <v>19</v>
      </c>
      <c r="L1184" s="42"/>
      <c r="M1184" s="183" t="s">
        <v>19</v>
      </c>
      <c r="N1184" s="184" t="s">
        <v>44</v>
      </c>
      <c r="O1184" s="67"/>
      <c r="P1184" s="185">
        <f t="shared" si="1"/>
        <v>0</v>
      </c>
      <c r="Q1184" s="185">
        <v>0</v>
      </c>
      <c r="R1184" s="185">
        <f t="shared" si="2"/>
        <v>0</v>
      </c>
      <c r="S1184" s="185">
        <v>0</v>
      </c>
      <c r="T1184" s="186">
        <f t="shared" si="3"/>
        <v>0</v>
      </c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R1184" s="187" t="s">
        <v>122</v>
      </c>
      <c r="AT1184" s="187" t="s">
        <v>117</v>
      </c>
      <c r="AU1184" s="187" t="s">
        <v>80</v>
      </c>
      <c r="AY1184" s="20" t="s">
        <v>114</v>
      </c>
      <c r="BE1184" s="188">
        <f t="shared" si="4"/>
        <v>0</v>
      </c>
      <c r="BF1184" s="188">
        <f t="shared" si="5"/>
        <v>0</v>
      </c>
      <c r="BG1184" s="188">
        <f t="shared" si="6"/>
        <v>0</v>
      </c>
      <c r="BH1184" s="188">
        <f t="shared" si="7"/>
        <v>0</v>
      </c>
      <c r="BI1184" s="188">
        <f t="shared" si="8"/>
        <v>0</v>
      </c>
      <c r="BJ1184" s="20" t="s">
        <v>123</v>
      </c>
      <c r="BK1184" s="188">
        <f t="shared" si="9"/>
        <v>0</v>
      </c>
      <c r="BL1184" s="20" t="s">
        <v>122</v>
      </c>
      <c r="BM1184" s="187" t="s">
        <v>729</v>
      </c>
    </row>
    <row r="1185" spans="1:65" s="2" customFormat="1" ht="16.5" customHeight="1">
      <c r="A1185" s="37"/>
      <c r="B1185" s="38"/>
      <c r="C1185" s="176" t="s">
        <v>730</v>
      </c>
      <c r="D1185" s="176" t="s">
        <v>117</v>
      </c>
      <c r="E1185" s="177" t="s">
        <v>731</v>
      </c>
      <c r="F1185" s="178" t="s">
        <v>732</v>
      </c>
      <c r="G1185" s="179" t="s">
        <v>724</v>
      </c>
      <c r="H1185" s="180">
        <v>1</v>
      </c>
      <c r="I1185" s="181"/>
      <c r="J1185" s="182">
        <f t="shared" si="0"/>
        <v>0</v>
      </c>
      <c r="K1185" s="178" t="s">
        <v>19</v>
      </c>
      <c r="L1185" s="42"/>
      <c r="M1185" s="183" t="s">
        <v>19</v>
      </c>
      <c r="N1185" s="184" t="s">
        <v>44</v>
      </c>
      <c r="O1185" s="67"/>
      <c r="P1185" s="185">
        <f t="shared" si="1"/>
        <v>0</v>
      </c>
      <c r="Q1185" s="185">
        <v>0</v>
      </c>
      <c r="R1185" s="185">
        <f t="shared" si="2"/>
        <v>0</v>
      </c>
      <c r="S1185" s="185">
        <v>0</v>
      </c>
      <c r="T1185" s="186">
        <f t="shared" si="3"/>
        <v>0</v>
      </c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  <c r="AR1185" s="187" t="s">
        <v>122</v>
      </c>
      <c r="AT1185" s="187" t="s">
        <v>117</v>
      </c>
      <c r="AU1185" s="187" t="s">
        <v>80</v>
      </c>
      <c r="AY1185" s="20" t="s">
        <v>114</v>
      </c>
      <c r="BE1185" s="188">
        <f t="shared" si="4"/>
        <v>0</v>
      </c>
      <c r="BF1185" s="188">
        <f t="shared" si="5"/>
        <v>0</v>
      </c>
      <c r="BG1185" s="188">
        <f t="shared" si="6"/>
        <v>0</v>
      </c>
      <c r="BH1185" s="188">
        <f t="shared" si="7"/>
        <v>0</v>
      </c>
      <c r="BI1185" s="188">
        <f t="shared" si="8"/>
        <v>0</v>
      </c>
      <c r="BJ1185" s="20" t="s">
        <v>123</v>
      </c>
      <c r="BK1185" s="188">
        <f t="shared" si="9"/>
        <v>0</v>
      </c>
      <c r="BL1185" s="20" t="s">
        <v>122</v>
      </c>
      <c r="BM1185" s="187" t="s">
        <v>733</v>
      </c>
    </row>
    <row r="1186" spans="1:65" s="2" customFormat="1" ht="33" customHeight="1">
      <c r="A1186" s="37"/>
      <c r="B1186" s="38"/>
      <c r="C1186" s="176" t="s">
        <v>734</v>
      </c>
      <c r="D1186" s="176" t="s">
        <v>117</v>
      </c>
      <c r="E1186" s="177" t="s">
        <v>735</v>
      </c>
      <c r="F1186" s="178" t="s">
        <v>736</v>
      </c>
      <c r="G1186" s="179" t="s">
        <v>724</v>
      </c>
      <c r="H1186" s="180">
        <v>1</v>
      </c>
      <c r="I1186" s="181"/>
      <c r="J1186" s="182">
        <f t="shared" si="0"/>
        <v>0</v>
      </c>
      <c r="K1186" s="178" t="s">
        <v>19</v>
      </c>
      <c r="L1186" s="42"/>
      <c r="M1186" s="183" t="s">
        <v>19</v>
      </c>
      <c r="N1186" s="184" t="s">
        <v>44</v>
      </c>
      <c r="O1186" s="67"/>
      <c r="P1186" s="185">
        <f t="shared" si="1"/>
        <v>0</v>
      </c>
      <c r="Q1186" s="185">
        <v>0</v>
      </c>
      <c r="R1186" s="185">
        <f t="shared" si="2"/>
        <v>0</v>
      </c>
      <c r="S1186" s="185">
        <v>0</v>
      </c>
      <c r="T1186" s="186">
        <f t="shared" si="3"/>
        <v>0</v>
      </c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R1186" s="187" t="s">
        <v>122</v>
      </c>
      <c r="AT1186" s="187" t="s">
        <v>117</v>
      </c>
      <c r="AU1186" s="187" t="s">
        <v>80</v>
      </c>
      <c r="AY1186" s="20" t="s">
        <v>114</v>
      </c>
      <c r="BE1186" s="188">
        <f t="shared" si="4"/>
        <v>0</v>
      </c>
      <c r="BF1186" s="188">
        <f t="shared" si="5"/>
        <v>0</v>
      </c>
      <c r="BG1186" s="188">
        <f t="shared" si="6"/>
        <v>0</v>
      </c>
      <c r="BH1186" s="188">
        <f t="shared" si="7"/>
        <v>0</v>
      </c>
      <c r="BI1186" s="188">
        <f t="shared" si="8"/>
        <v>0</v>
      </c>
      <c r="BJ1186" s="20" t="s">
        <v>123</v>
      </c>
      <c r="BK1186" s="188">
        <f t="shared" si="9"/>
        <v>0</v>
      </c>
      <c r="BL1186" s="20" t="s">
        <v>122</v>
      </c>
      <c r="BM1186" s="187" t="s">
        <v>737</v>
      </c>
    </row>
    <row r="1187" spans="1:65" s="2" customFormat="1" ht="16.5" customHeight="1">
      <c r="A1187" s="37"/>
      <c r="B1187" s="38"/>
      <c r="C1187" s="176" t="s">
        <v>738</v>
      </c>
      <c r="D1187" s="176" t="s">
        <v>117</v>
      </c>
      <c r="E1187" s="177" t="s">
        <v>739</v>
      </c>
      <c r="F1187" s="178" t="s">
        <v>740</v>
      </c>
      <c r="G1187" s="179" t="s">
        <v>724</v>
      </c>
      <c r="H1187" s="180">
        <v>1</v>
      </c>
      <c r="I1187" s="181"/>
      <c r="J1187" s="182">
        <f t="shared" si="0"/>
        <v>0</v>
      </c>
      <c r="K1187" s="178" t="s">
        <v>19</v>
      </c>
      <c r="L1187" s="42"/>
      <c r="M1187" s="228" t="s">
        <v>19</v>
      </c>
      <c r="N1187" s="229" t="s">
        <v>44</v>
      </c>
      <c r="O1187" s="230"/>
      <c r="P1187" s="231">
        <f t="shared" si="1"/>
        <v>0</v>
      </c>
      <c r="Q1187" s="231">
        <v>0</v>
      </c>
      <c r="R1187" s="231">
        <f t="shared" si="2"/>
        <v>0</v>
      </c>
      <c r="S1187" s="231">
        <v>0</v>
      </c>
      <c r="T1187" s="232">
        <f t="shared" si="3"/>
        <v>0</v>
      </c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R1187" s="187" t="s">
        <v>122</v>
      </c>
      <c r="AT1187" s="187" t="s">
        <v>117</v>
      </c>
      <c r="AU1187" s="187" t="s">
        <v>80</v>
      </c>
      <c r="AY1187" s="20" t="s">
        <v>114</v>
      </c>
      <c r="BE1187" s="188">
        <f t="shared" si="4"/>
        <v>0</v>
      </c>
      <c r="BF1187" s="188">
        <f t="shared" si="5"/>
        <v>0</v>
      </c>
      <c r="BG1187" s="188">
        <f t="shared" si="6"/>
        <v>0</v>
      </c>
      <c r="BH1187" s="188">
        <f t="shared" si="7"/>
        <v>0</v>
      </c>
      <c r="BI1187" s="188">
        <f t="shared" si="8"/>
        <v>0</v>
      </c>
      <c r="BJ1187" s="20" t="s">
        <v>123</v>
      </c>
      <c r="BK1187" s="188">
        <f t="shared" si="9"/>
        <v>0</v>
      </c>
      <c r="BL1187" s="20" t="s">
        <v>122</v>
      </c>
      <c r="BM1187" s="187" t="s">
        <v>741</v>
      </c>
    </row>
    <row r="1188" spans="1:65" s="2" customFormat="1" ht="6.95" customHeight="1">
      <c r="A1188" s="37"/>
      <c r="B1188" s="50"/>
      <c r="C1188" s="51"/>
      <c r="D1188" s="51"/>
      <c r="E1188" s="51"/>
      <c r="F1188" s="51"/>
      <c r="G1188" s="51"/>
      <c r="H1188" s="51"/>
      <c r="I1188" s="51"/>
      <c r="J1188" s="51"/>
      <c r="K1188" s="51"/>
      <c r="L1188" s="42"/>
      <c r="M1188" s="37"/>
      <c r="O1188" s="37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</row>
  </sheetData>
  <sheetProtection algorithmName="SHA-512" hashValue="As3ISK/CE18Wb6xanKPB7Zy8f9j3g520DgO2fOzfpvD8CfZQHJEj5lGh0bWHN5BTA6apbSzxz7ttSnBHg4mCzA==" saltValue="BW0GsnSKCuF2tDDeiyzkw5LqNLzJltQt2u6dC68v5CxDOiVXoeWE7xwnDQ+1DFKs3s6OEJFex/sE06sYYalWQw==" spinCount="100000" sheet="1" objects="1" scenarios="1" formatColumns="0" formatRows="0" autoFilter="0"/>
  <autoFilter ref="C90:K1187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/>
    <hyperlink ref="F107" r:id="rId2"/>
    <hyperlink ref="F119" r:id="rId3"/>
    <hyperlink ref="F124" r:id="rId4"/>
    <hyperlink ref="F133" r:id="rId5"/>
    <hyperlink ref="F143" r:id="rId6"/>
    <hyperlink ref="F147" r:id="rId7"/>
    <hyperlink ref="F151" r:id="rId8"/>
    <hyperlink ref="F162" r:id="rId9"/>
    <hyperlink ref="F166" r:id="rId10"/>
    <hyperlink ref="F177" r:id="rId11"/>
    <hyperlink ref="F183" r:id="rId12"/>
    <hyperlink ref="F189" r:id="rId13"/>
    <hyperlink ref="F215" r:id="rId14"/>
    <hyperlink ref="F227" r:id="rId15"/>
    <hyperlink ref="F239" r:id="rId16"/>
    <hyperlink ref="F251" r:id="rId17"/>
    <hyperlink ref="F263" r:id="rId18"/>
    <hyperlink ref="F275" r:id="rId19"/>
    <hyperlink ref="F287" r:id="rId20"/>
    <hyperlink ref="F299" r:id="rId21"/>
    <hyperlink ref="F311" r:id="rId22"/>
    <hyperlink ref="F323" r:id="rId23"/>
    <hyperlink ref="F335" r:id="rId24"/>
    <hyperlink ref="F346" r:id="rId25"/>
    <hyperlink ref="F358" r:id="rId26"/>
    <hyperlink ref="F362" r:id="rId27"/>
    <hyperlink ref="F379" r:id="rId28"/>
    <hyperlink ref="F382" r:id="rId29"/>
    <hyperlink ref="F396" r:id="rId30"/>
    <hyperlink ref="F399" r:id="rId31"/>
    <hyperlink ref="F555" r:id="rId32"/>
    <hyperlink ref="F587" r:id="rId33"/>
    <hyperlink ref="F590" r:id="rId34"/>
    <hyperlink ref="F599" r:id="rId35"/>
    <hyperlink ref="F608" r:id="rId36"/>
    <hyperlink ref="F625" r:id="rId37"/>
    <hyperlink ref="F641" r:id="rId38"/>
    <hyperlink ref="F659" r:id="rId39"/>
    <hyperlink ref="F678" r:id="rId40"/>
    <hyperlink ref="F687" r:id="rId41"/>
    <hyperlink ref="F696" r:id="rId42"/>
    <hyperlink ref="F714" r:id="rId43"/>
    <hyperlink ref="F723" r:id="rId44"/>
    <hyperlink ref="F726" r:id="rId4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s="1" customFormat="1" ht="37.5" customHeight="1"/>
    <row r="2" spans="2:11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7" customFormat="1" ht="45" customHeight="1">
      <c r="B3" s="259"/>
      <c r="C3" s="394" t="s">
        <v>742</v>
      </c>
      <c r="D3" s="394"/>
      <c r="E3" s="394"/>
      <c r="F3" s="394"/>
      <c r="G3" s="394"/>
      <c r="H3" s="394"/>
      <c r="I3" s="394"/>
      <c r="J3" s="394"/>
      <c r="K3" s="260"/>
    </row>
    <row r="4" spans="2:11" s="1" customFormat="1" ht="25.5" customHeight="1">
      <c r="B4" s="261"/>
      <c r="C4" s="393" t="s">
        <v>743</v>
      </c>
      <c r="D4" s="393"/>
      <c r="E4" s="393"/>
      <c r="F4" s="393"/>
      <c r="G4" s="393"/>
      <c r="H4" s="393"/>
      <c r="I4" s="393"/>
      <c r="J4" s="393"/>
      <c r="K4" s="262"/>
    </row>
    <row r="5" spans="2:11" s="1" customFormat="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s="1" customFormat="1" ht="15" customHeight="1">
      <c r="B6" s="261"/>
      <c r="C6" s="392" t="s">
        <v>744</v>
      </c>
      <c r="D6" s="392"/>
      <c r="E6" s="392"/>
      <c r="F6" s="392"/>
      <c r="G6" s="392"/>
      <c r="H6" s="392"/>
      <c r="I6" s="392"/>
      <c r="J6" s="392"/>
      <c r="K6" s="262"/>
    </row>
    <row r="7" spans="2:11" s="1" customFormat="1" ht="15" customHeight="1">
      <c r="B7" s="265"/>
      <c r="C7" s="392" t="s">
        <v>745</v>
      </c>
      <c r="D7" s="392"/>
      <c r="E7" s="392"/>
      <c r="F7" s="392"/>
      <c r="G7" s="392"/>
      <c r="H7" s="392"/>
      <c r="I7" s="392"/>
      <c r="J7" s="392"/>
      <c r="K7" s="262"/>
    </row>
    <row r="8" spans="2:11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s="1" customFormat="1" ht="15" customHeight="1">
      <c r="B9" s="265"/>
      <c r="C9" s="392" t="s">
        <v>746</v>
      </c>
      <c r="D9" s="392"/>
      <c r="E9" s="392"/>
      <c r="F9" s="392"/>
      <c r="G9" s="392"/>
      <c r="H9" s="392"/>
      <c r="I9" s="392"/>
      <c r="J9" s="392"/>
      <c r="K9" s="262"/>
    </row>
    <row r="10" spans="2:11" s="1" customFormat="1" ht="15" customHeight="1">
      <c r="B10" s="265"/>
      <c r="C10" s="264"/>
      <c r="D10" s="392" t="s">
        <v>747</v>
      </c>
      <c r="E10" s="392"/>
      <c r="F10" s="392"/>
      <c r="G10" s="392"/>
      <c r="H10" s="392"/>
      <c r="I10" s="392"/>
      <c r="J10" s="392"/>
      <c r="K10" s="262"/>
    </row>
    <row r="11" spans="2:11" s="1" customFormat="1" ht="15" customHeight="1">
      <c r="B11" s="265"/>
      <c r="C11" s="266"/>
      <c r="D11" s="392" t="s">
        <v>748</v>
      </c>
      <c r="E11" s="392"/>
      <c r="F11" s="392"/>
      <c r="G11" s="392"/>
      <c r="H11" s="392"/>
      <c r="I11" s="392"/>
      <c r="J11" s="392"/>
      <c r="K11" s="262"/>
    </row>
    <row r="12" spans="2:11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s="1" customFormat="1" ht="15" customHeight="1">
      <c r="B13" s="265"/>
      <c r="C13" s="266"/>
      <c r="D13" s="267" t="s">
        <v>749</v>
      </c>
      <c r="E13" s="264"/>
      <c r="F13" s="264"/>
      <c r="G13" s="264"/>
      <c r="H13" s="264"/>
      <c r="I13" s="264"/>
      <c r="J13" s="264"/>
      <c r="K13" s="262"/>
    </row>
    <row r="14" spans="2:11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s="1" customFormat="1" ht="15" customHeight="1">
      <c r="B15" s="265"/>
      <c r="C15" s="266"/>
      <c r="D15" s="392" t="s">
        <v>750</v>
      </c>
      <c r="E15" s="392"/>
      <c r="F15" s="392"/>
      <c r="G15" s="392"/>
      <c r="H15" s="392"/>
      <c r="I15" s="392"/>
      <c r="J15" s="392"/>
      <c r="K15" s="262"/>
    </row>
    <row r="16" spans="2:11" s="1" customFormat="1" ht="15" customHeight="1">
      <c r="B16" s="265"/>
      <c r="C16" s="266"/>
      <c r="D16" s="392" t="s">
        <v>751</v>
      </c>
      <c r="E16" s="392"/>
      <c r="F16" s="392"/>
      <c r="G16" s="392"/>
      <c r="H16" s="392"/>
      <c r="I16" s="392"/>
      <c r="J16" s="392"/>
      <c r="K16" s="262"/>
    </row>
    <row r="17" spans="2:11" s="1" customFormat="1" ht="15" customHeight="1">
      <c r="B17" s="265"/>
      <c r="C17" s="266"/>
      <c r="D17" s="392" t="s">
        <v>752</v>
      </c>
      <c r="E17" s="392"/>
      <c r="F17" s="392"/>
      <c r="G17" s="392"/>
      <c r="H17" s="392"/>
      <c r="I17" s="392"/>
      <c r="J17" s="392"/>
      <c r="K17" s="262"/>
    </row>
    <row r="18" spans="2:11" s="1" customFormat="1" ht="15" customHeight="1">
      <c r="B18" s="265"/>
      <c r="C18" s="266"/>
      <c r="D18" s="266"/>
      <c r="E18" s="268" t="s">
        <v>79</v>
      </c>
      <c r="F18" s="392" t="s">
        <v>753</v>
      </c>
      <c r="G18" s="392"/>
      <c r="H18" s="392"/>
      <c r="I18" s="392"/>
      <c r="J18" s="392"/>
      <c r="K18" s="262"/>
    </row>
    <row r="19" spans="2:11" s="1" customFormat="1" ht="15" customHeight="1">
      <c r="B19" s="265"/>
      <c r="C19" s="266"/>
      <c r="D19" s="266"/>
      <c r="E19" s="268" t="s">
        <v>754</v>
      </c>
      <c r="F19" s="392" t="s">
        <v>755</v>
      </c>
      <c r="G19" s="392"/>
      <c r="H19" s="392"/>
      <c r="I19" s="392"/>
      <c r="J19" s="392"/>
      <c r="K19" s="262"/>
    </row>
    <row r="20" spans="2:11" s="1" customFormat="1" ht="15" customHeight="1">
      <c r="B20" s="265"/>
      <c r="C20" s="266"/>
      <c r="D20" s="266"/>
      <c r="E20" s="268" t="s">
        <v>756</v>
      </c>
      <c r="F20" s="392" t="s">
        <v>757</v>
      </c>
      <c r="G20" s="392"/>
      <c r="H20" s="392"/>
      <c r="I20" s="392"/>
      <c r="J20" s="392"/>
      <c r="K20" s="262"/>
    </row>
    <row r="21" spans="2:11" s="1" customFormat="1" ht="15" customHeight="1">
      <c r="B21" s="265"/>
      <c r="C21" s="266"/>
      <c r="D21" s="266"/>
      <c r="E21" s="268" t="s">
        <v>758</v>
      </c>
      <c r="F21" s="392" t="s">
        <v>759</v>
      </c>
      <c r="G21" s="392"/>
      <c r="H21" s="392"/>
      <c r="I21" s="392"/>
      <c r="J21" s="392"/>
      <c r="K21" s="262"/>
    </row>
    <row r="22" spans="2:11" s="1" customFormat="1" ht="15" customHeight="1">
      <c r="B22" s="265"/>
      <c r="C22" s="266"/>
      <c r="D22" s="266"/>
      <c r="E22" s="268" t="s">
        <v>760</v>
      </c>
      <c r="F22" s="392" t="s">
        <v>761</v>
      </c>
      <c r="G22" s="392"/>
      <c r="H22" s="392"/>
      <c r="I22" s="392"/>
      <c r="J22" s="392"/>
      <c r="K22" s="262"/>
    </row>
    <row r="23" spans="2:11" s="1" customFormat="1" ht="15" customHeight="1">
      <c r="B23" s="265"/>
      <c r="C23" s="266"/>
      <c r="D23" s="266"/>
      <c r="E23" s="268" t="s">
        <v>762</v>
      </c>
      <c r="F23" s="392" t="s">
        <v>763</v>
      </c>
      <c r="G23" s="392"/>
      <c r="H23" s="392"/>
      <c r="I23" s="392"/>
      <c r="J23" s="392"/>
      <c r="K23" s="262"/>
    </row>
    <row r="24" spans="2:11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s="1" customFormat="1" ht="15" customHeight="1">
      <c r="B25" s="265"/>
      <c r="C25" s="392" t="s">
        <v>764</v>
      </c>
      <c r="D25" s="392"/>
      <c r="E25" s="392"/>
      <c r="F25" s="392"/>
      <c r="G25" s="392"/>
      <c r="H25" s="392"/>
      <c r="I25" s="392"/>
      <c r="J25" s="392"/>
      <c r="K25" s="262"/>
    </row>
    <row r="26" spans="2:11" s="1" customFormat="1" ht="15" customHeight="1">
      <c r="B26" s="265"/>
      <c r="C26" s="392" t="s">
        <v>765</v>
      </c>
      <c r="D26" s="392"/>
      <c r="E26" s="392"/>
      <c r="F26" s="392"/>
      <c r="G26" s="392"/>
      <c r="H26" s="392"/>
      <c r="I26" s="392"/>
      <c r="J26" s="392"/>
      <c r="K26" s="262"/>
    </row>
    <row r="27" spans="2:11" s="1" customFormat="1" ht="15" customHeight="1">
      <c r="B27" s="265"/>
      <c r="C27" s="264"/>
      <c r="D27" s="392" t="s">
        <v>766</v>
      </c>
      <c r="E27" s="392"/>
      <c r="F27" s="392"/>
      <c r="G27" s="392"/>
      <c r="H27" s="392"/>
      <c r="I27" s="392"/>
      <c r="J27" s="392"/>
      <c r="K27" s="262"/>
    </row>
    <row r="28" spans="2:11" s="1" customFormat="1" ht="15" customHeight="1">
      <c r="B28" s="265"/>
      <c r="C28" s="266"/>
      <c r="D28" s="392" t="s">
        <v>767</v>
      </c>
      <c r="E28" s="392"/>
      <c r="F28" s="392"/>
      <c r="G28" s="392"/>
      <c r="H28" s="392"/>
      <c r="I28" s="392"/>
      <c r="J28" s="392"/>
      <c r="K28" s="262"/>
    </row>
    <row r="29" spans="2:11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s="1" customFormat="1" ht="15" customHeight="1">
      <c r="B30" s="265"/>
      <c r="C30" s="266"/>
      <c r="D30" s="392" t="s">
        <v>768</v>
      </c>
      <c r="E30" s="392"/>
      <c r="F30" s="392"/>
      <c r="G30" s="392"/>
      <c r="H30" s="392"/>
      <c r="I30" s="392"/>
      <c r="J30" s="392"/>
      <c r="K30" s="262"/>
    </row>
    <row r="31" spans="2:11" s="1" customFormat="1" ht="15" customHeight="1">
      <c r="B31" s="265"/>
      <c r="C31" s="266"/>
      <c r="D31" s="392" t="s">
        <v>769</v>
      </c>
      <c r="E31" s="392"/>
      <c r="F31" s="392"/>
      <c r="G31" s="392"/>
      <c r="H31" s="392"/>
      <c r="I31" s="392"/>
      <c r="J31" s="392"/>
      <c r="K31" s="262"/>
    </row>
    <row r="32" spans="2:11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s="1" customFormat="1" ht="15" customHeight="1">
      <c r="B33" s="265"/>
      <c r="C33" s="266"/>
      <c r="D33" s="392" t="s">
        <v>770</v>
      </c>
      <c r="E33" s="392"/>
      <c r="F33" s="392"/>
      <c r="G33" s="392"/>
      <c r="H33" s="392"/>
      <c r="I33" s="392"/>
      <c r="J33" s="392"/>
      <c r="K33" s="262"/>
    </row>
    <row r="34" spans="2:11" s="1" customFormat="1" ht="15" customHeight="1">
      <c r="B34" s="265"/>
      <c r="C34" s="266"/>
      <c r="D34" s="392" t="s">
        <v>771</v>
      </c>
      <c r="E34" s="392"/>
      <c r="F34" s="392"/>
      <c r="G34" s="392"/>
      <c r="H34" s="392"/>
      <c r="I34" s="392"/>
      <c r="J34" s="392"/>
      <c r="K34" s="262"/>
    </row>
    <row r="35" spans="2:11" s="1" customFormat="1" ht="15" customHeight="1">
      <c r="B35" s="265"/>
      <c r="C35" s="266"/>
      <c r="D35" s="392" t="s">
        <v>772</v>
      </c>
      <c r="E35" s="392"/>
      <c r="F35" s="392"/>
      <c r="G35" s="392"/>
      <c r="H35" s="392"/>
      <c r="I35" s="392"/>
      <c r="J35" s="392"/>
      <c r="K35" s="262"/>
    </row>
    <row r="36" spans="2:11" s="1" customFormat="1" ht="15" customHeight="1">
      <c r="B36" s="265"/>
      <c r="C36" s="266"/>
      <c r="D36" s="264"/>
      <c r="E36" s="267" t="s">
        <v>100</v>
      </c>
      <c r="F36" s="264"/>
      <c r="G36" s="392" t="s">
        <v>773</v>
      </c>
      <c r="H36" s="392"/>
      <c r="I36" s="392"/>
      <c r="J36" s="392"/>
      <c r="K36" s="262"/>
    </row>
    <row r="37" spans="2:11" s="1" customFormat="1" ht="30.75" customHeight="1">
      <c r="B37" s="265"/>
      <c r="C37" s="266"/>
      <c r="D37" s="264"/>
      <c r="E37" s="267" t="s">
        <v>774</v>
      </c>
      <c r="F37" s="264"/>
      <c r="G37" s="392" t="s">
        <v>775</v>
      </c>
      <c r="H37" s="392"/>
      <c r="I37" s="392"/>
      <c r="J37" s="392"/>
      <c r="K37" s="262"/>
    </row>
    <row r="38" spans="2:11" s="1" customFormat="1" ht="15" customHeight="1">
      <c r="B38" s="265"/>
      <c r="C38" s="266"/>
      <c r="D38" s="264"/>
      <c r="E38" s="267" t="s">
        <v>53</v>
      </c>
      <c r="F38" s="264"/>
      <c r="G38" s="392" t="s">
        <v>776</v>
      </c>
      <c r="H38" s="392"/>
      <c r="I38" s="392"/>
      <c r="J38" s="392"/>
      <c r="K38" s="262"/>
    </row>
    <row r="39" spans="2:11" s="1" customFormat="1" ht="15" customHeight="1">
      <c r="B39" s="265"/>
      <c r="C39" s="266"/>
      <c r="D39" s="264"/>
      <c r="E39" s="267" t="s">
        <v>54</v>
      </c>
      <c r="F39" s="264"/>
      <c r="G39" s="392" t="s">
        <v>777</v>
      </c>
      <c r="H39" s="392"/>
      <c r="I39" s="392"/>
      <c r="J39" s="392"/>
      <c r="K39" s="262"/>
    </row>
    <row r="40" spans="2:11" s="1" customFormat="1" ht="15" customHeight="1">
      <c r="B40" s="265"/>
      <c r="C40" s="266"/>
      <c r="D40" s="264"/>
      <c r="E40" s="267" t="s">
        <v>101</v>
      </c>
      <c r="F40" s="264"/>
      <c r="G40" s="392" t="s">
        <v>778</v>
      </c>
      <c r="H40" s="392"/>
      <c r="I40" s="392"/>
      <c r="J40" s="392"/>
      <c r="K40" s="262"/>
    </row>
    <row r="41" spans="2:11" s="1" customFormat="1" ht="15" customHeight="1">
      <c r="B41" s="265"/>
      <c r="C41" s="266"/>
      <c r="D41" s="264"/>
      <c r="E41" s="267" t="s">
        <v>102</v>
      </c>
      <c r="F41" s="264"/>
      <c r="G41" s="392" t="s">
        <v>779</v>
      </c>
      <c r="H41" s="392"/>
      <c r="I41" s="392"/>
      <c r="J41" s="392"/>
      <c r="K41" s="262"/>
    </row>
    <row r="42" spans="2:11" s="1" customFormat="1" ht="15" customHeight="1">
      <c r="B42" s="265"/>
      <c r="C42" s="266"/>
      <c r="D42" s="264"/>
      <c r="E42" s="267" t="s">
        <v>780</v>
      </c>
      <c r="F42" s="264"/>
      <c r="G42" s="392" t="s">
        <v>781</v>
      </c>
      <c r="H42" s="392"/>
      <c r="I42" s="392"/>
      <c r="J42" s="392"/>
      <c r="K42" s="262"/>
    </row>
    <row r="43" spans="2:11" s="1" customFormat="1" ht="15" customHeight="1">
      <c r="B43" s="265"/>
      <c r="C43" s="266"/>
      <c r="D43" s="264"/>
      <c r="E43" s="267"/>
      <c r="F43" s="264"/>
      <c r="G43" s="392" t="s">
        <v>782</v>
      </c>
      <c r="H43" s="392"/>
      <c r="I43" s="392"/>
      <c r="J43" s="392"/>
      <c r="K43" s="262"/>
    </row>
    <row r="44" spans="2:11" s="1" customFormat="1" ht="15" customHeight="1">
      <c r="B44" s="265"/>
      <c r="C44" s="266"/>
      <c r="D44" s="264"/>
      <c r="E44" s="267" t="s">
        <v>783</v>
      </c>
      <c r="F44" s="264"/>
      <c r="G44" s="392" t="s">
        <v>784</v>
      </c>
      <c r="H44" s="392"/>
      <c r="I44" s="392"/>
      <c r="J44" s="392"/>
      <c r="K44" s="262"/>
    </row>
    <row r="45" spans="2:11" s="1" customFormat="1" ht="15" customHeight="1">
      <c r="B45" s="265"/>
      <c r="C45" s="266"/>
      <c r="D45" s="264"/>
      <c r="E45" s="267" t="s">
        <v>104</v>
      </c>
      <c r="F45" s="264"/>
      <c r="G45" s="392" t="s">
        <v>785</v>
      </c>
      <c r="H45" s="392"/>
      <c r="I45" s="392"/>
      <c r="J45" s="392"/>
      <c r="K45" s="262"/>
    </row>
    <row r="46" spans="2:11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s="1" customFormat="1" ht="15" customHeight="1">
      <c r="B47" s="265"/>
      <c r="C47" s="266"/>
      <c r="D47" s="392" t="s">
        <v>786</v>
      </c>
      <c r="E47" s="392"/>
      <c r="F47" s="392"/>
      <c r="G47" s="392"/>
      <c r="H47" s="392"/>
      <c r="I47" s="392"/>
      <c r="J47" s="392"/>
      <c r="K47" s="262"/>
    </row>
    <row r="48" spans="2:11" s="1" customFormat="1" ht="15" customHeight="1">
      <c r="B48" s="265"/>
      <c r="C48" s="266"/>
      <c r="D48" s="266"/>
      <c r="E48" s="392" t="s">
        <v>787</v>
      </c>
      <c r="F48" s="392"/>
      <c r="G48" s="392"/>
      <c r="H48" s="392"/>
      <c r="I48" s="392"/>
      <c r="J48" s="392"/>
      <c r="K48" s="262"/>
    </row>
    <row r="49" spans="2:11" s="1" customFormat="1" ht="15" customHeight="1">
      <c r="B49" s="265"/>
      <c r="C49" s="266"/>
      <c r="D49" s="266"/>
      <c r="E49" s="392" t="s">
        <v>788</v>
      </c>
      <c r="F49" s="392"/>
      <c r="G49" s="392"/>
      <c r="H49" s="392"/>
      <c r="I49" s="392"/>
      <c r="J49" s="392"/>
      <c r="K49" s="262"/>
    </row>
    <row r="50" spans="2:11" s="1" customFormat="1" ht="15" customHeight="1">
      <c r="B50" s="265"/>
      <c r="C50" s="266"/>
      <c r="D50" s="266"/>
      <c r="E50" s="392" t="s">
        <v>789</v>
      </c>
      <c r="F50" s="392"/>
      <c r="G50" s="392"/>
      <c r="H50" s="392"/>
      <c r="I50" s="392"/>
      <c r="J50" s="392"/>
      <c r="K50" s="262"/>
    </row>
    <row r="51" spans="2:11" s="1" customFormat="1" ht="15" customHeight="1">
      <c r="B51" s="265"/>
      <c r="C51" s="266"/>
      <c r="D51" s="392" t="s">
        <v>790</v>
      </c>
      <c r="E51" s="392"/>
      <c r="F51" s="392"/>
      <c r="G51" s="392"/>
      <c r="H51" s="392"/>
      <c r="I51" s="392"/>
      <c r="J51" s="392"/>
      <c r="K51" s="262"/>
    </row>
    <row r="52" spans="2:11" s="1" customFormat="1" ht="25.5" customHeight="1">
      <c r="B52" s="261"/>
      <c r="C52" s="393" t="s">
        <v>791</v>
      </c>
      <c r="D52" s="393"/>
      <c r="E52" s="393"/>
      <c r="F52" s="393"/>
      <c r="G52" s="393"/>
      <c r="H52" s="393"/>
      <c r="I52" s="393"/>
      <c r="J52" s="393"/>
      <c r="K52" s="262"/>
    </row>
    <row r="53" spans="2:11" s="1" customFormat="1" ht="5.25" customHeight="1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s="1" customFormat="1" ht="15" customHeight="1">
      <c r="B54" s="261"/>
      <c r="C54" s="392" t="s">
        <v>792</v>
      </c>
      <c r="D54" s="392"/>
      <c r="E54" s="392"/>
      <c r="F54" s="392"/>
      <c r="G54" s="392"/>
      <c r="H54" s="392"/>
      <c r="I54" s="392"/>
      <c r="J54" s="392"/>
      <c r="K54" s="262"/>
    </row>
    <row r="55" spans="2:11" s="1" customFormat="1" ht="15" customHeight="1">
      <c r="B55" s="261"/>
      <c r="C55" s="392" t="s">
        <v>793</v>
      </c>
      <c r="D55" s="392"/>
      <c r="E55" s="392"/>
      <c r="F55" s="392"/>
      <c r="G55" s="392"/>
      <c r="H55" s="392"/>
      <c r="I55" s="392"/>
      <c r="J55" s="392"/>
      <c r="K55" s="262"/>
    </row>
    <row r="56" spans="2:11" s="1" customFormat="1" ht="12.75" customHeight="1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s="1" customFormat="1" ht="15" customHeight="1">
      <c r="B57" s="261"/>
      <c r="C57" s="392" t="s">
        <v>794</v>
      </c>
      <c r="D57" s="392"/>
      <c r="E57" s="392"/>
      <c r="F57" s="392"/>
      <c r="G57" s="392"/>
      <c r="H57" s="392"/>
      <c r="I57" s="392"/>
      <c r="J57" s="392"/>
      <c r="K57" s="262"/>
    </row>
    <row r="58" spans="2:11" s="1" customFormat="1" ht="15" customHeight="1">
      <c r="B58" s="261"/>
      <c r="C58" s="266"/>
      <c r="D58" s="392" t="s">
        <v>795</v>
      </c>
      <c r="E58" s="392"/>
      <c r="F58" s="392"/>
      <c r="G58" s="392"/>
      <c r="H58" s="392"/>
      <c r="I58" s="392"/>
      <c r="J58" s="392"/>
      <c r="K58" s="262"/>
    </row>
    <row r="59" spans="2:11" s="1" customFormat="1" ht="15" customHeight="1">
      <c r="B59" s="261"/>
      <c r="C59" s="266"/>
      <c r="D59" s="392" t="s">
        <v>796</v>
      </c>
      <c r="E59" s="392"/>
      <c r="F59" s="392"/>
      <c r="G59" s="392"/>
      <c r="H59" s="392"/>
      <c r="I59" s="392"/>
      <c r="J59" s="392"/>
      <c r="K59" s="262"/>
    </row>
    <row r="60" spans="2:11" s="1" customFormat="1" ht="15" customHeight="1">
      <c r="B60" s="261"/>
      <c r="C60" s="266"/>
      <c r="D60" s="392" t="s">
        <v>797</v>
      </c>
      <c r="E60" s="392"/>
      <c r="F60" s="392"/>
      <c r="G60" s="392"/>
      <c r="H60" s="392"/>
      <c r="I60" s="392"/>
      <c r="J60" s="392"/>
      <c r="K60" s="262"/>
    </row>
    <row r="61" spans="2:11" s="1" customFormat="1" ht="15" customHeight="1">
      <c r="B61" s="261"/>
      <c r="C61" s="266"/>
      <c r="D61" s="392" t="s">
        <v>798</v>
      </c>
      <c r="E61" s="392"/>
      <c r="F61" s="392"/>
      <c r="G61" s="392"/>
      <c r="H61" s="392"/>
      <c r="I61" s="392"/>
      <c r="J61" s="392"/>
      <c r="K61" s="262"/>
    </row>
    <row r="62" spans="2:11" s="1" customFormat="1" ht="15" customHeight="1">
      <c r="B62" s="261"/>
      <c r="C62" s="266"/>
      <c r="D62" s="395" t="s">
        <v>799</v>
      </c>
      <c r="E62" s="395"/>
      <c r="F62" s="395"/>
      <c r="G62" s="395"/>
      <c r="H62" s="395"/>
      <c r="I62" s="395"/>
      <c r="J62" s="395"/>
      <c r="K62" s="262"/>
    </row>
    <row r="63" spans="2:11" s="1" customFormat="1" ht="15" customHeight="1">
      <c r="B63" s="261"/>
      <c r="C63" s="266"/>
      <c r="D63" s="392" t="s">
        <v>800</v>
      </c>
      <c r="E63" s="392"/>
      <c r="F63" s="392"/>
      <c r="G63" s="392"/>
      <c r="H63" s="392"/>
      <c r="I63" s="392"/>
      <c r="J63" s="392"/>
      <c r="K63" s="262"/>
    </row>
    <row r="64" spans="2:11" s="1" customFormat="1" ht="12.75" customHeight="1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s="1" customFormat="1" ht="15" customHeight="1">
      <c r="B65" s="261"/>
      <c r="C65" s="266"/>
      <c r="D65" s="392" t="s">
        <v>801</v>
      </c>
      <c r="E65" s="392"/>
      <c r="F65" s="392"/>
      <c r="G65" s="392"/>
      <c r="H65" s="392"/>
      <c r="I65" s="392"/>
      <c r="J65" s="392"/>
      <c r="K65" s="262"/>
    </row>
    <row r="66" spans="2:11" s="1" customFormat="1" ht="15" customHeight="1">
      <c r="B66" s="261"/>
      <c r="C66" s="266"/>
      <c r="D66" s="395" t="s">
        <v>802</v>
      </c>
      <c r="E66" s="395"/>
      <c r="F66" s="395"/>
      <c r="G66" s="395"/>
      <c r="H66" s="395"/>
      <c r="I66" s="395"/>
      <c r="J66" s="395"/>
      <c r="K66" s="262"/>
    </row>
    <row r="67" spans="2:11" s="1" customFormat="1" ht="15" customHeight="1">
      <c r="B67" s="261"/>
      <c r="C67" s="266"/>
      <c r="D67" s="392" t="s">
        <v>803</v>
      </c>
      <c r="E67" s="392"/>
      <c r="F67" s="392"/>
      <c r="G67" s="392"/>
      <c r="H67" s="392"/>
      <c r="I67" s="392"/>
      <c r="J67" s="392"/>
      <c r="K67" s="262"/>
    </row>
    <row r="68" spans="2:11" s="1" customFormat="1" ht="15" customHeight="1">
      <c r="B68" s="261"/>
      <c r="C68" s="266"/>
      <c r="D68" s="392" t="s">
        <v>804</v>
      </c>
      <c r="E68" s="392"/>
      <c r="F68" s="392"/>
      <c r="G68" s="392"/>
      <c r="H68" s="392"/>
      <c r="I68" s="392"/>
      <c r="J68" s="392"/>
      <c r="K68" s="262"/>
    </row>
    <row r="69" spans="2:11" s="1" customFormat="1" ht="15" customHeight="1">
      <c r="B69" s="261"/>
      <c r="C69" s="266"/>
      <c r="D69" s="392" t="s">
        <v>805</v>
      </c>
      <c r="E69" s="392"/>
      <c r="F69" s="392"/>
      <c r="G69" s="392"/>
      <c r="H69" s="392"/>
      <c r="I69" s="392"/>
      <c r="J69" s="392"/>
      <c r="K69" s="262"/>
    </row>
    <row r="70" spans="2:11" s="1" customFormat="1" ht="15" customHeight="1">
      <c r="B70" s="261"/>
      <c r="C70" s="266"/>
      <c r="D70" s="392" t="s">
        <v>806</v>
      </c>
      <c r="E70" s="392"/>
      <c r="F70" s="392"/>
      <c r="G70" s="392"/>
      <c r="H70" s="392"/>
      <c r="I70" s="392"/>
      <c r="J70" s="392"/>
      <c r="K70" s="262"/>
    </row>
    <row r="71" spans="2:1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s="1" customFormat="1" ht="45" customHeight="1">
      <c r="B75" s="278"/>
      <c r="C75" s="396" t="s">
        <v>807</v>
      </c>
      <c r="D75" s="396"/>
      <c r="E75" s="396"/>
      <c r="F75" s="396"/>
      <c r="G75" s="396"/>
      <c r="H75" s="396"/>
      <c r="I75" s="396"/>
      <c r="J75" s="396"/>
      <c r="K75" s="279"/>
    </row>
    <row r="76" spans="2:11" s="1" customFormat="1" ht="17.25" customHeight="1">
      <c r="B76" s="278"/>
      <c r="C76" s="280" t="s">
        <v>808</v>
      </c>
      <c r="D76" s="280"/>
      <c r="E76" s="280"/>
      <c r="F76" s="280" t="s">
        <v>809</v>
      </c>
      <c r="G76" s="281"/>
      <c r="H76" s="280" t="s">
        <v>54</v>
      </c>
      <c r="I76" s="280" t="s">
        <v>57</v>
      </c>
      <c r="J76" s="280" t="s">
        <v>810</v>
      </c>
      <c r="K76" s="279"/>
    </row>
    <row r="77" spans="2:11" s="1" customFormat="1" ht="17.25" customHeight="1">
      <c r="B77" s="278"/>
      <c r="C77" s="282" t="s">
        <v>811</v>
      </c>
      <c r="D77" s="282"/>
      <c r="E77" s="282"/>
      <c r="F77" s="283" t="s">
        <v>812</v>
      </c>
      <c r="G77" s="284"/>
      <c r="H77" s="282"/>
      <c r="I77" s="282"/>
      <c r="J77" s="282" t="s">
        <v>813</v>
      </c>
      <c r="K77" s="279"/>
    </row>
    <row r="78" spans="2:11" s="1" customFormat="1" ht="5.25" customHeight="1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s="1" customFormat="1" ht="15" customHeight="1">
      <c r="B79" s="278"/>
      <c r="C79" s="267" t="s">
        <v>53</v>
      </c>
      <c r="D79" s="287"/>
      <c r="E79" s="287"/>
      <c r="F79" s="288" t="s">
        <v>814</v>
      </c>
      <c r="G79" s="289"/>
      <c r="H79" s="267" t="s">
        <v>815</v>
      </c>
      <c r="I79" s="267" t="s">
        <v>816</v>
      </c>
      <c r="J79" s="267">
        <v>20</v>
      </c>
      <c r="K79" s="279"/>
    </row>
    <row r="80" spans="2:11" s="1" customFormat="1" ht="15" customHeight="1">
      <c r="B80" s="278"/>
      <c r="C80" s="267" t="s">
        <v>817</v>
      </c>
      <c r="D80" s="267"/>
      <c r="E80" s="267"/>
      <c r="F80" s="288" t="s">
        <v>814</v>
      </c>
      <c r="G80" s="289"/>
      <c r="H80" s="267" t="s">
        <v>818</v>
      </c>
      <c r="I80" s="267" t="s">
        <v>816</v>
      </c>
      <c r="J80" s="267">
        <v>120</v>
      </c>
      <c r="K80" s="279"/>
    </row>
    <row r="81" spans="2:11" s="1" customFormat="1" ht="15" customHeight="1">
      <c r="B81" s="290"/>
      <c r="C81" s="267" t="s">
        <v>819</v>
      </c>
      <c r="D81" s="267"/>
      <c r="E81" s="267"/>
      <c r="F81" s="288" t="s">
        <v>820</v>
      </c>
      <c r="G81" s="289"/>
      <c r="H81" s="267" t="s">
        <v>821</v>
      </c>
      <c r="I81" s="267" t="s">
        <v>816</v>
      </c>
      <c r="J81" s="267">
        <v>50</v>
      </c>
      <c r="K81" s="279"/>
    </row>
    <row r="82" spans="2:11" s="1" customFormat="1" ht="15" customHeight="1">
      <c r="B82" s="290"/>
      <c r="C82" s="267" t="s">
        <v>822</v>
      </c>
      <c r="D82" s="267"/>
      <c r="E82" s="267"/>
      <c r="F82" s="288" t="s">
        <v>814</v>
      </c>
      <c r="G82" s="289"/>
      <c r="H82" s="267" t="s">
        <v>823</v>
      </c>
      <c r="I82" s="267" t="s">
        <v>824</v>
      </c>
      <c r="J82" s="267"/>
      <c r="K82" s="279"/>
    </row>
    <row r="83" spans="2:11" s="1" customFormat="1" ht="15" customHeight="1">
      <c r="B83" s="290"/>
      <c r="C83" s="291" t="s">
        <v>825</v>
      </c>
      <c r="D83" s="291"/>
      <c r="E83" s="291"/>
      <c r="F83" s="292" t="s">
        <v>820</v>
      </c>
      <c r="G83" s="291"/>
      <c r="H83" s="291" t="s">
        <v>826</v>
      </c>
      <c r="I83" s="291" t="s">
        <v>816</v>
      </c>
      <c r="J83" s="291">
        <v>15</v>
      </c>
      <c r="K83" s="279"/>
    </row>
    <row r="84" spans="2:11" s="1" customFormat="1" ht="15" customHeight="1">
      <c r="B84" s="290"/>
      <c r="C84" s="291" t="s">
        <v>827</v>
      </c>
      <c r="D84" s="291"/>
      <c r="E84" s="291"/>
      <c r="F84" s="292" t="s">
        <v>820</v>
      </c>
      <c r="G84" s="291"/>
      <c r="H84" s="291" t="s">
        <v>828</v>
      </c>
      <c r="I84" s="291" t="s">
        <v>816</v>
      </c>
      <c r="J84" s="291">
        <v>15</v>
      </c>
      <c r="K84" s="279"/>
    </row>
    <row r="85" spans="2:11" s="1" customFormat="1" ht="15" customHeight="1">
      <c r="B85" s="290"/>
      <c r="C85" s="291" t="s">
        <v>829</v>
      </c>
      <c r="D85" s="291"/>
      <c r="E85" s="291"/>
      <c r="F85" s="292" t="s">
        <v>820</v>
      </c>
      <c r="G85" s="291"/>
      <c r="H85" s="291" t="s">
        <v>830</v>
      </c>
      <c r="I85" s="291" t="s">
        <v>816</v>
      </c>
      <c r="J85" s="291">
        <v>20</v>
      </c>
      <c r="K85" s="279"/>
    </row>
    <row r="86" spans="2:11" s="1" customFormat="1" ht="15" customHeight="1">
      <c r="B86" s="290"/>
      <c r="C86" s="291" t="s">
        <v>831</v>
      </c>
      <c r="D86" s="291"/>
      <c r="E86" s="291"/>
      <c r="F86" s="292" t="s">
        <v>820</v>
      </c>
      <c r="G86" s="291"/>
      <c r="H86" s="291" t="s">
        <v>832</v>
      </c>
      <c r="I86" s="291" t="s">
        <v>816</v>
      </c>
      <c r="J86" s="291">
        <v>20</v>
      </c>
      <c r="K86" s="279"/>
    </row>
    <row r="87" spans="2:11" s="1" customFormat="1" ht="15" customHeight="1">
      <c r="B87" s="290"/>
      <c r="C87" s="267" t="s">
        <v>833</v>
      </c>
      <c r="D87" s="267"/>
      <c r="E87" s="267"/>
      <c r="F87" s="288" t="s">
        <v>820</v>
      </c>
      <c r="G87" s="289"/>
      <c r="H87" s="267" t="s">
        <v>834</v>
      </c>
      <c r="I87" s="267" t="s">
        <v>816</v>
      </c>
      <c r="J87" s="267">
        <v>50</v>
      </c>
      <c r="K87" s="279"/>
    </row>
    <row r="88" spans="2:11" s="1" customFormat="1" ht="15" customHeight="1">
      <c r="B88" s="290"/>
      <c r="C88" s="267" t="s">
        <v>835</v>
      </c>
      <c r="D88" s="267"/>
      <c r="E88" s="267"/>
      <c r="F88" s="288" t="s">
        <v>820</v>
      </c>
      <c r="G88" s="289"/>
      <c r="H88" s="267" t="s">
        <v>836</v>
      </c>
      <c r="I88" s="267" t="s">
        <v>816</v>
      </c>
      <c r="J88" s="267">
        <v>20</v>
      </c>
      <c r="K88" s="279"/>
    </row>
    <row r="89" spans="2:11" s="1" customFormat="1" ht="15" customHeight="1">
      <c r="B89" s="290"/>
      <c r="C89" s="267" t="s">
        <v>837</v>
      </c>
      <c r="D89" s="267"/>
      <c r="E89" s="267"/>
      <c r="F89" s="288" t="s">
        <v>820</v>
      </c>
      <c r="G89" s="289"/>
      <c r="H89" s="267" t="s">
        <v>838</v>
      </c>
      <c r="I89" s="267" t="s">
        <v>816</v>
      </c>
      <c r="J89" s="267">
        <v>20</v>
      </c>
      <c r="K89" s="279"/>
    </row>
    <row r="90" spans="2:11" s="1" customFormat="1" ht="15" customHeight="1">
      <c r="B90" s="290"/>
      <c r="C90" s="267" t="s">
        <v>839</v>
      </c>
      <c r="D90" s="267"/>
      <c r="E90" s="267"/>
      <c r="F90" s="288" t="s">
        <v>820</v>
      </c>
      <c r="G90" s="289"/>
      <c r="H90" s="267" t="s">
        <v>840</v>
      </c>
      <c r="I90" s="267" t="s">
        <v>816</v>
      </c>
      <c r="J90" s="267">
        <v>50</v>
      </c>
      <c r="K90" s="279"/>
    </row>
    <row r="91" spans="2:11" s="1" customFormat="1" ht="15" customHeight="1">
      <c r="B91" s="290"/>
      <c r="C91" s="267" t="s">
        <v>841</v>
      </c>
      <c r="D91" s="267"/>
      <c r="E91" s="267"/>
      <c r="F91" s="288" t="s">
        <v>820</v>
      </c>
      <c r="G91" s="289"/>
      <c r="H91" s="267" t="s">
        <v>841</v>
      </c>
      <c r="I91" s="267" t="s">
        <v>816</v>
      </c>
      <c r="J91" s="267">
        <v>50</v>
      </c>
      <c r="K91" s="279"/>
    </row>
    <row r="92" spans="2:11" s="1" customFormat="1" ht="15" customHeight="1">
      <c r="B92" s="290"/>
      <c r="C92" s="267" t="s">
        <v>842</v>
      </c>
      <c r="D92" s="267"/>
      <c r="E92" s="267"/>
      <c r="F92" s="288" t="s">
        <v>820</v>
      </c>
      <c r="G92" s="289"/>
      <c r="H92" s="267" t="s">
        <v>843</v>
      </c>
      <c r="I92" s="267" t="s">
        <v>816</v>
      </c>
      <c r="J92" s="267">
        <v>255</v>
      </c>
      <c r="K92" s="279"/>
    </row>
    <row r="93" spans="2:11" s="1" customFormat="1" ht="15" customHeight="1">
      <c r="B93" s="290"/>
      <c r="C93" s="267" t="s">
        <v>844</v>
      </c>
      <c r="D93" s="267"/>
      <c r="E93" s="267"/>
      <c r="F93" s="288" t="s">
        <v>814</v>
      </c>
      <c r="G93" s="289"/>
      <c r="H93" s="267" t="s">
        <v>845</v>
      </c>
      <c r="I93" s="267" t="s">
        <v>846</v>
      </c>
      <c r="J93" s="267"/>
      <c r="K93" s="279"/>
    </row>
    <row r="94" spans="2:11" s="1" customFormat="1" ht="15" customHeight="1">
      <c r="B94" s="290"/>
      <c r="C94" s="267" t="s">
        <v>847</v>
      </c>
      <c r="D94" s="267"/>
      <c r="E94" s="267"/>
      <c r="F94" s="288" t="s">
        <v>814</v>
      </c>
      <c r="G94" s="289"/>
      <c r="H94" s="267" t="s">
        <v>848</v>
      </c>
      <c r="I94" s="267" t="s">
        <v>849</v>
      </c>
      <c r="J94" s="267"/>
      <c r="K94" s="279"/>
    </row>
    <row r="95" spans="2:11" s="1" customFormat="1" ht="15" customHeight="1">
      <c r="B95" s="290"/>
      <c r="C95" s="267" t="s">
        <v>850</v>
      </c>
      <c r="D95" s="267"/>
      <c r="E95" s="267"/>
      <c r="F95" s="288" t="s">
        <v>814</v>
      </c>
      <c r="G95" s="289"/>
      <c r="H95" s="267" t="s">
        <v>850</v>
      </c>
      <c r="I95" s="267" t="s">
        <v>849</v>
      </c>
      <c r="J95" s="267"/>
      <c r="K95" s="279"/>
    </row>
    <row r="96" spans="2:11" s="1" customFormat="1" ht="15" customHeight="1">
      <c r="B96" s="290"/>
      <c r="C96" s="267" t="s">
        <v>38</v>
      </c>
      <c r="D96" s="267"/>
      <c r="E96" s="267"/>
      <c r="F96" s="288" t="s">
        <v>814</v>
      </c>
      <c r="G96" s="289"/>
      <c r="H96" s="267" t="s">
        <v>851</v>
      </c>
      <c r="I96" s="267" t="s">
        <v>849</v>
      </c>
      <c r="J96" s="267"/>
      <c r="K96" s="279"/>
    </row>
    <row r="97" spans="2:11" s="1" customFormat="1" ht="15" customHeight="1">
      <c r="B97" s="290"/>
      <c r="C97" s="267" t="s">
        <v>48</v>
      </c>
      <c r="D97" s="267"/>
      <c r="E97" s="267"/>
      <c r="F97" s="288" t="s">
        <v>814</v>
      </c>
      <c r="G97" s="289"/>
      <c r="H97" s="267" t="s">
        <v>852</v>
      </c>
      <c r="I97" s="267" t="s">
        <v>849</v>
      </c>
      <c r="J97" s="267"/>
      <c r="K97" s="279"/>
    </row>
    <row r="98" spans="2:11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pans="2:11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pans="2:11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s="1" customFormat="1" ht="45" customHeight="1">
      <c r="B102" s="278"/>
      <c r="C102" s="396" t="s">
        <v>853</v>
      </c>
      <c r="D102" s="396"/>
      <c r="E102" s="396"/>
      <c r="F102" s="396"/>
      <c r="G102" s="396"/>
      <c r="H102" s="396"/>
      <c r="I102" s="396"/>
      <c r="J102" s="396"/>
      <c r="K102" s="279"/>
    </row>
    <row r="103" spans="2:11" s="1" customFormat="1" ht="17.25" customHeight="1">
      <c r="B103" s="278"/>
      <c r="C103" s="280" t="s">
        <v>808</v>
      </c>
      <c r="D103" s="280"/>
      <c r="E103" s="280"/>
      <c r="F103" s="280" t="s">
        <v>809</v>
      </c>
      <c r="G103" s="281"/>
      <c r="H103" s="280" t="s">
        <v>54</v>
      </c>
      <c r="I103" s="280" t="s">
        <v>57</v>
      </c>
      <c r="J103" s="280" t="s">
        <v>810</v>
      </c>
      <c r="K103" s="279"/>
    </row>
    <row r="104" spans="2:11" s="1" customFormat="1" ht="17.25" customHeight="1">
      <c r="B104" s="278"/>
      <c r="C104" s="282" t="s">
        <v>811</v>
      </c>
      <c r="D104" s="282"/>
      <c r="E104" s="282"/>
      <c r="F104" s="283" t="s">
        <v>812</v>
      </c>
      <c r="G104" s="284"/>
      <c r="H104" s="282"/>
      <c r="I104" s="282"/>
      <c r="J104" s="282" t="s">
        <v>813</v>
      </c>
      <c r="K104" s="279"/>
    </row>
    <row r="105" spans="2:11" s="1" customFormat="1" ht="5.25" customHeight="1">
      <c r="B105" s="278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pans="2:11" s="1" customFormat="1" ht="15" customHeight="1">
      <c r="B106" s="278"/>
      <c r="C106" s="267" t="s">
        <v>53</v>
      </c>
      <c r="D106" s="287"/>
      <c r="E106" s="287"/>
      <c r="F106" s="288" t="s">
        <v>814</v>
      </c>
      <c r="G106" s="267"/>
      <c r="H106" s="267" t="s">
        <v>854</v>
      </c>
      <c r="I106" s="267" t="s">
        <v>816</v>
      </c>
      <c r="J106" s="267">
        <v>20</v>
      </c>
      <c r="K106" s="279"/>
    </row>
    <row r="107" spans="2:11" s="1" customFormat="1" ht="15" customHeight="1">
      <c r="B107" s="278"/>
      <c r="C107" s="267" t="s">
        <v>817</v>
      </c>
      <c r="D107" s="267"/>
      <c r="E107" s="267"/>
      <c r="F107" s="288" t="s">
        <v>814</v>
      </c>
      <c r="G107" s="267"/>
      <c r="H107" s="267" t="s">
        <v>854</v>
      </c>
      <c r="I107" s="267" t="s">
        <v>816</v>
      </c>
      <c r="J107" s="267">
        <v>120</v>
      </c>
      <c r="K107" s="279"/>
    </row>
    <row r="108" spans="2:11" s="1" customFormat="1" ht="15" customHeight="1">
      <c r="B108" s="290"/>
      <c r="C108" s="267" t="s">
        <v>819</v>
      </c>
      <c r="D108" s="267"/>
      <c r="E108" s="267"/>
      <c r="F108" s="288" t="s">
        <v>820</v>
      </c>
      <c r="G108" s="267"/>
      <c r="H108" s="267" t="s">
        <v>854</v>
      </c>
      <c r="I108" s="267" t="s">
        <v>816</v>
      </c>
      <c r="J108" s="267">
        <v>50</v>
      </c>
      <c r="K108" s="279"/>
    </row>
    <row r="109" spans="2:11" s="1" customFormat="1" ht="15" customHeight="1">
      <c r="B109" s="290"/>
      <c r="C109" s="267" t="s">
        <v>822</v>
      </c>
      <c r="D109" s="267"/>
      <c r="E109" s="267"/>
      <c r="F109" s="288" t="s">
        <v>814</v>
      </c>
      <c r="G109" s="267"/>
      <c r="H109" s="267" t="s">
        <v>854</v>
      </c>
      <c r="I109" s="267" t="s">
        <v>824</v>
      </c>
      <c r="J109" s="267"/>
      <c r="K109" s="279"/>
    </row>
    <row r="110" spans="2:11" s="1" customFormat="1" ht="15" customHeight="1">
      <c r="B110" s="290"/>
      <c r="C110" s="267" t="s">
        <v>833</v>
      </c>
      <c r="D110" s="267"/>
      <c r="E110" s="267"/>
      <c r="F110" s="288" t="s">
        <v>820</v>
      </c>
      <c r="G110" s="267"/>
      <c r="H110" s="267" t="s">
        <v>854</v>
      </c>
      <c r="I110" s="267" t="s">
        <v>816</v>
      </c>
      <c r="J110" s="267">
        <v>50</v>
      </c>
      <c r="K110" s="279"/>
    </row>
    <row r="111" spans="2:11" s="1" customFormat="1" ht="15" customHeight="1">
      <c r="B111" s="290"/>
      <c r="C111" s="267" t="s">
        <v>841</v>
      </c>
      <c r="D111" s="267"/>
      <c r="E111" s="267"/>
      <c r="F111" s="288" t="s">
        <v>820</v>
      </c>
      <c r="G111" s="267"/>
      <c r="H111" s="267" t="s">
        <v>854</v>
      </c>
      <c r="I111" s="267" t="s">
        <v>816</v>
      </c>
      <c r="J111" s="267">
        <v>50</v>
      </c>
      <c r="K111" s="279"/>
    </row>
    <row r="112" spans="2:11" s="1" customFormat="1" ht="15" customHeight="1">
      <c r="B112" s="290"/>
      <c r="C112" s="267" t="s">
        <v>839</v>
      </c>
      <c r="D112" s="267"/>
      <c r="E112" s="267"/>
      <c r="F112" s="288" t="s">
        <v>820</v>
      </c>
      <c r="G112" s="267"/>
      <c r="H112" s="267" t="s">
        <v>854</v>
      </c>
      <c r="I112" s="267" t="s">
        <v>816</v>
      </c>
      <c r="J112" s="267">
        <v>50</v>
      </c>
      <c r="K112" s="279"/>
    </row>
    <row r="113" spans="2:11" s="1" customFormat="1" ht="15" customHeight="1">
      <c r="B113" s="290"/>
      <c r="C113" s="267" t="s">
        <v>53</v>
      </c>
      <c r="D113" s="267"/>
      <c r="E113" s="267"/>
      <c r="F113" s="288" t="s">
        <v>814</v>
      </c>
      <c r="G113" s="267"/>
      <c r="H113" s="267" t="s">
        <v>855</v>
      </c>
      <c r="I113" s="267" t="s">
        <v>816</v>
      </c>
      <c r="J113" s="267">
        <v>20</v>
      </c>
      <c r="K113" s="279"/>
    </row>
    <row r="114" spans="2:11" s="1" customFormat="1" ht="15" customHeight="1">
      <c r="B114" s="290"/>
      <c r="C114" s="267" t="s">
        <v>856</v>
      </c>
      <c r="D114" s="267"/>
      <c r="E114" s="267"/>
      <c r="F114" s="288" t="s">
        <v>814</v>
      </c>
      <c r="G114" s="267"/>
      <c r="H114" s="267" t="s">
        <v>857</v>
      </c>
      <c r="I114" s="267" t="s">
        <v>816</v>
      </c>
      <c r="J114" s="267">
        <v>120</v>
      </c>
      <c r="K114" s="279"/>
    </row>
    <row r="115" spans="2:11" s="1" customFormat="1" ht="15" customHeight="1">
      <c r="B115" s="290"/>
      <c r="C115" s="267" t="s">
        <v>38</v>
      </c>
      <c r="D115" s="267"/>
      <c r="E115" s="267"/>
      <c r="F115" s="288" t="s">
        <v>814</v>
      </c>
      <c r="G115" s="267"/>
      <c r="H115" s="267" t="s">
        <v>858</v>
      </c>
      <c r="I115" s="267" t="s">
        <v>849</v>
      </c>
      <c r="J115" s="267"/>
      <c r="K115" s="279"/>
    </row>
    <row r="116" spans="2:11" s="1" customFormat="1" ht="15" customHeight="1">
      <c r="B116" s="290"/>
      <c r="C116" s="267" t="s">
        <v>48</v>
      </c>
      <c r="D116" s="267"/>
      <c r="E116" s="267"/>
      <c r="F116" s="288" t="s">
        <v>814</v>
      </c>
      <c r="G116" s="267"/>
      <c r="H116" s="267" t="s">
        <v>859</v>
      </c>
      <c r="I116" s="267" t="s">
        <v>849</v>
      </c>
      <c r="J116" s="267"/>
      <c r="K116" s="279"/>
    </row>
    <row r="117" spans="2:11" s="1" customFormat="1" ht="15" customHeight="1">
      <c r="B117" s="290"/>
      <c r="C117" s="267" t="s">
        <v>57</v>
      </c>
      <c r="D117" s="267"/>
      <c r="E117" s="267"/>
      <c r="F117" s="288" t="s">
        <v>814</v>
      </c>
      <c r="G117" s="267"/>
      <c r="H117" s="267" t="s">
        <v>860</v>
      </c>
      <c r="I117" s="267" t="s">
        <v>861</v>
      </c>
      <c r="J117" s="267"/>
      <c r="K117" s="279"/>
    </row>
    <row r="118" spans="2:11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pans="2:11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pans="2:11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pans="2:11" s="1" customFormat="1" ht="45" customHeight="1">
      <c r="B122" s="306"/>
      <c r="C122" s="394" t="s">
        <v>862</v>
      </c>
      <c r="D122" s="394"/>
      <c r="E122" s="394"/>
      <c r="F122" s="394"/>
      <c r="G122" s="394"/>
      <c r="H122" s="394"/>
      <c r="I122" s="394"/>
      <c r="J122" s="394"/>
      <c r="K122" s="307"/>
    </row>
    <row r="123" spans="2:11" s="1" customFormat="1" ht="17.25" customHeight="1">
      <c r="B123" s="308"/>
      <c r="C123" s="280" t="s">
        <v>808</v>
      </c>
      <c r="D123" s="280"/>
      <c r="E123" s="280"/>
      <c r="F123" s="280" t="s">
        <v>809</v>
      </c>
      <c r="G123" s="281"/>
      <c r="H123" s="280" t="s">
        <v>54</v>
      </c>
      <c r="I123" s="280" t="s">
        <v>57</v>
      </c>
      <c r="J123" s="280" t="s">
        <v>810</v>
      </c>
      <c r="K123" s="309"/>
    </row>
    <row r="124" spans="2:11" s="1" customFormat="1" ht="17.25" customHeight="1">
      <c r="B124" s="308"/>
      <c r="C124" s="282" t="s">
        <v>811</v>
      </c>
      <c r="D124" s="282"/>
      <c r="E124" s="282"/>
      <c r="F124" s="283" t="s">
        <v>812</v>
      </c>
      <c r="G124" s="284"/>
      <c r="H124" s="282"/>
      <c r="I124" s="282"/>
      <c r="J124" s="282" t="s">
        <v>813</v>
      </c>
      <c r="K124" s="309"/>
    </row>
    <row r="125" spans="2:11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pans="2:11" s="1" customFormat="1" ht="15" customHeight="1">
      <c r="B126" s="310"/>
      <c r="C126" s="267" t="s">
        <v>817</v>
      </c>
      <c r="D126" s="287"/>
      <c r="E126" s="287"/>
      <c r="F126" s="288" t="s">
        <v>814</v>
      </c>
      <c r="G126" s="267"/>
      <c r="H126" s="267" t="s">
        <v>854</v>
      </c>
      <c r="I126" s="267" t="s">
        <v>816</v>
      </c>
      <c r="J126" s="267">
        <v>120</v>
      </c>
      <c r="K126" s="313"/>
    </row>
    <row r="127" spans="2:11" s="1" customFormat="1" ht="15" customHeight="1">
      <c r="B127" s="310"/>
      <c r="C127" s="267" t="s">
        <v>863</v>
      </c>
      <c r="D127" s="267"/>
      <c r="E127" s="267"/>
      <c r="F127" s="288" t="s">
        <v>814</v>
      </c>
      <c r="G127" s="267"/>
      <c r="H127" s="267" t="s">
        <v>864</v>
      </c>
      <c r="I127" s="267" t="s">
        <v>816</v>
      </c>
      <c r="J127" s="267" t="s">
        <v>865</v>
      </c>
      <c r="K127" s="313"/>
    </row>
    <row r="128" spans="2:11" s="1" customFormat="1" ht="15" customHeight="1">
      <c r="B128" s="310"/>
      <c r="C128" s="267" t="s">
        <v>762</v>
      </c>
      <c r="D128" s="267"/>
      <c r="E128" s="267"/>
      <c r="F128" s="288" t="s">
        <v>814</v>
      </c>
      <c r="G128" s="267"/>
      <c r="H128" s="267" t="s">
        <v>866</v>
      </c>
      <c r="I128" s="267" t="s">
        <v>816</v>
      </c>
      <c r="J128" s="267" t="s">
        <v>865</v>
      </c>
      <c r="K128" s="313"/>
    </row>
    <row r="129" spans="2:11" s="1" customFormat="1" ht="15" customHeight="1">
      <c r="B129" s="310"/>
      <c r="C129" s="267" t="s">
        <v>825</v>
      </c>
      <c r="D129" s="267"/>
      <c r="E129" s="267"/>
      <c r="F129" s="288" t="s">
        <v>820</v>
      </c>
      <c r="G129" s="267"/>
      <c r="H129" s="267" t="s">
        <v>826</v>
      </c>
      <c r="I129" s="267" t="s">
        <v>816</v>
      </c>
      <c r="J129" s="267">
        <v>15</v>
      </c>
      <c r="K129" s="313"/>
    </row>
    <row r="130" spans="2:11" s="1" customFormat="1" ht="15" customHeight="1">
      <c r="B130" s="310"/>
      <c r="C130" s="291" t="s">
        <v>827</v>
      </c>
      <c r="D130" s="291"/>
      <c r="E130" s="291"/>
      <c r="F130" s="292" t="s">
        <v>820</v>
      </c>
      <c r="G130" s="291"/>
      <c r="H130" s="291" t="s">
        <v>828</v>
      </c>
      <c r="I130" s="291" t="s">
        <v>816</v>
      </c>
      <c r="J130" s="291">
        <v>15</v>
      </c>
      <c r="K130" s="313"/>
    </row>
    <row r="131" spans="2:11" s="1" customFormat="1" ht="15" customHeight="1">
      <c r="B131" s="310"/>
      <c r="C131" s="291" t="s">
        <v>829</v>
      </c>
      <c r="D131" s="291"/>
      <c r="E131" s="291"/>
      <c r="F131" s="292" t="s">
        <v>820</v>
      </c>
      <c r="G131" s="291"/>
      <c r="H131" s="291" t="s">
        <v>830</v>
      </c>
      <c r="I131" s="291" t="s">
        <v>816</v>
      </c>
      <c r="J131" s="291">
        <v>20</v>
      </c>
      <c r="K131" s="313"/>
    </row>
    <row r="132" spans="2:11" s="1" customFormat="1" ht="15" customHeight="1">
      <c r="B132" s="310"/>
      <c r="C132" s="291" t="s">
        <v>831</v>
      </c>
      <c r="D132" s="291"/>
      <c r="E132" s="291"/>
      <c r="F132" s="292" t="s">
        <v>820</v>
      </c>
      <c r="G132" s="291"/>
      <c r="H132" s="291" t="s">
        <v>832</v>
      </c>
      <c r="I132" s="291" t="s">
        <v>816</v>
      </c>
      <c r="J132" s="291">
        <v>20</v>
      </c>
      <c r="K132" s="313"/>
    </row>
    <row r="133" spans="2:11" s="1" customFormat="1" ht="15" customHeight="1">
      <c r="B133" s="310"/>
      <c r="C133" s="267" t="s">
        <v>819</v>
      </c>
      <c r="D133" s="267"/>
      <c r="E133" s="267"/>
      <c r="F133" s="288" t="s">
        <v>820</v>
      </c>
      <c r="G133" s="267"/>
      <c r="H133" s="267" t="s">
        <v>854</v>
      </c>
      <c r="I133" s="267" t="s">
        <v>816</v>
      </c>
      <c r="J133" s="267">
        <v>50</v>
      </c>
      <c r="K133" s="313"/>
    </row>
    <row r="134" spans="2:11" s="1" customFormat="1" ht="15" customHeight="1">
      <c r="B134" s="310"/>
      <c r="C134" s="267" t="s">
        <v>833</v>
      </c>
      <c r="D134" s="267"/>
      <c r="E134" s="267"/>
      <c r="F134" s="288" t="s">
        <v>820</v>
      </c>
      <c r="G134" s="267"/>
      <c r="H134" s="267" t="s">
        <v>854</v>
      </c>
      <c r="I134" s="267" t="s">
        <v>816</v>
      </c>
      <c r="J134" s="267">
        <v>50</v>
      </c>
      <c r="K134" s="313"/>
    </row>
    <row r="135" spans="2:11" s="1" customFormat="1" ht="15" customHeight="1">
      <c r="B135" s="310"/>
      <c r="C135" s="267" t="s">
        <v>839</v>
      </c>
      <c r="D135" s="267"/>
      <c r="E135" s="267"/>
      <c r="F135" s="288" t="s">
        <v>820</v>
      </c>
      <c r="G135" s="267"/>
      <c r="H135" s="267" t="s">
        <v>854</v>
      </c>
      <c r="I135" s="267" t="s">
        <v>816</v>
      </c>
      <c r="J135" s="267">
        <v>50</v>
      </c>
      <c r="K135" s="313"/>
    </row>
    <row r="136" spans="2:11" s="1" customFormat="1" ht="15" customHeight="1">
      <c r="B136" s="310"/>
      <c r="C136" s="267" t="s">
        <v>841</v>
      </c>
      <c r="D136" s="267"/>
      <c r="E136" s="267"/>
      <c r="F136" s="288" t="s">
        <v>820</v>
      </c>
      <c r="G136" s="267"/>
      <c r="H136" s="267" t="s">
        <v>854</v>
      </c>
      <c r="I136" s="267" t="s">
        <v>816</v>
      </c>
      <c r="J136" s="267">
        <v>50</v>
      </c>
      <c r="K136" s="313"/>
    </row>
    <row r="137" spans="2:11" s="1" customFormat="1" ht="15" customHeight="1">
      <c r="B137" s="310"/>
      <c r="C137" s="267" t="s">
        <v>842</v>
      </c>
      <c r="D137" s="267"/>
      <c r="E137" s="267"/>
      <c r="F137" s="288" t="s">
        <v>820</v>
      </c>
      <c r="G137" s="267"/>
      <c r="H137" s="267" t="s">
        <v>867</v>
      </c>
      <c r="I137" s="267" t="s">
        <v>816</v>
      </c>
      <c r="J137" s="267">
        <v>255</v>
      </c>
      <c r="K137" s="313"/>
    </row>
    <row r="138" spans="2:11" s="1" customFormat="1" ht="15" customHeight="1">
      <c r="B138" s="310"/>
      <c r="C138" s="267" t="s">
        <v>844</v>
      </c>
      <c r="D138" s="267"/>
      <c r="E138" s="267"/>
      <c r="F138" s="288" t="s">
        <v>814</v>
      </c>
      <c r="G138" s="267"/>
      <c r="H138" s="267" t="s">
        <v>868</v>
      </c>
      <c r="I138" s="267" t="s">
        <v>846</v>
      </c>
      <c r="J138" s="267"/>
      <c r="K138" s="313"/>
    </row>
    <row r="139" spans="2:11" s="1" customFormat="1" ht="15" customHeight="1">
      <c r="B139" s="310"/>
      <c r="C139" s="267" t="s">
        <v>847</v>
      </c>
      <c r="D139" s="267"/>
      <c r="E139" s="267"/>
      <c r="F139" s="288" t="s">
        <v>814</v>
      </c>
      <c r="G139" s="267"/>
      <c r="H139" s="267" t="s">
        <v>869</v>
      </c>
      <c r="I139" s="267" t="s">
        <v>849</v>
      </c>
      <c r="J139" s="267"/>
      <c r="K139" s="313"/>
    </row>
    <row r="140" spans="2:11" s="1" customFormat="1" ht="15" customHeight="1">
      <c r="B140" s="310"/>
      <c r="C140" s="267" t="s">
        <v>850</v>
      </c>
      <c r="D140" s="267"/>
      <c r="E140" s="267"/>
      <c r="F140" s="288" t="s">
        <v>814</v>
      </c>
      <c r="G140" s="267"/>
      <c r="H140" s="267" t="s">
        <v>850</v>
      </c>
      <c r="I140" s="267" t="s">
        <v>849</v>
      </c>
      <c r="J140" s="267"/>
      <c r="K140" s="313"/>
    </row>
    <row r="141" spans="2:11" s="1" customFormat="1" ht="15" customHeight="1">
      <c r="B141" s="310"/>
      <c r="C141" s="267" t="s">
        <v>38</v>
      </c>
      <c r="D141" s="267"/>
      <c r="E141" s="267"/>
      <c r="F141" s="288" t="s">
        <v>814</v>
      </c>
      <c r="G141" s="267"/>
      <c r="H141" s="267" t="s">
        <v>870</v>
      </c>
      <c r="I141" s="267" t="s">
        <v>849</v>
      </c>
      <c r="J141" s="267"/>
      <c r="K141" s="313"/>
    </row>
    <row r="142" spans="2:11" s="1" customFormat="1" ht="15" customHeight="1">
      <c r="B142" s="310"/>
      <c r="C142" s="267" t="s">
        <v>871</v>
      </c>
      <c r="D142" s="267"/>
      <c r="E142" s="267"/>
      <c r="F142" s="288" t="s">
        <v>814</v>
      </c>
      <c r="G142" s="267"/>
      <c r="H142" s="267" t="s">
        <v>872</v>
      </c>
      <c r="I142" s="267" t="s">
        <v>849</v>
      </c>
      <c r="J142" s="267"/>
      <c r="K142" s="313"/>
    </row>
    <row r="143" spans="2:11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pans="2:11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pans="2:11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s="1" customFormat="1" ht="45" customHeight="1">
      <c r="B147" s="278"/>
      <c r="C147" s="396" t="s">
        <v>873</v>
      </c>
      <c r="D147" s="396"/>
      <c r="E147" s="396"/>
      <c r="F147" s="396"/>
      <c r="G147" s="396"/>
      <c r="H147" s="396"/>
      <c r="I147" s="396"/>
      <c r="J147" s="396"/>
      <c r="K147" s="279"/>
    </row>
    <row r="148" spans="2:11" s="1" customFormat="1" ht="17.25" customHeight="1">
      <c r="B148" s="278"/>
      <c r="C148" s="280" t="s">
        <v>808</v>
      </c>
      <c r="D148" s="280"/>
      <c r="E148" s="280"/>
      <c r="F148" s="280" t="s">
        <v>809</v>
      </c>
      <c r="G148" s="281"/>
      <c r="H148" s="280" t="s">
        <v>54</v>
      </c>
      <c r="I148" s="280" t="s">
        <v>57</v>
      </c>
      <c r="J148" s="280" t="s">
        <v>810</v>
      </c>
      <c r="K148" s="279"/>
    </row>
    <row r="149" spans="2:11" s="1" customFormat="1" ht="17.25" customHeight="1">
      <c r="B149" s="278"/>
      <c r="C149" s="282" t="s">
        <v>811</v>
      </c>
      <c r="D149" s="282"/>
      <c r="E149" s="282"/>
      <c r="F149" s="283" t="s">
        <v>812</v>
      </c>
      <c r="G149" s="284"/>
      <c r="H149" s="282"/>
      <c r="I149" s="282"/>
      <c r="J149" s="282" t="s">
        <v>813</v>
      </c>
      <c r="K149" s="279"/>
    </row>
    <row r="150" spans="2:11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pans="2:11" s="1" customFormat="1" ht="15" customHeight="1">
      <c r="B151" s="290"/>
      <c r="C151" s="317" t="s">
        <v>817</v>
      </c>
      <c r="D151" s="267"/>
      <c r="E151" s="267"/>
      <c r="F151" s="318" t="s">
        <v>814</v>
      </c>
      <c r="G151" s="267"/>
      <c r="H151" s="317" t="s">
        <v>854</v>
      </c>
      <c r="I151" s="317" t="s">
        <v>816</v>
      </c>
      <c r="J151" s="317">
        <v>120</v>
      </c>
      <c r="K151" s="313"/>
    </row>
    <row r="152" spans="2:11" s="1" customFormat="1" ht="15" customHeight="1">
      <c r="B152" s="290"/>
      <c r="C152" s="317" t="s">
        <v>863</v>
      </c>
      <c r="D152" s="267"/>
      <c r="E152" s="267"/>
      <c r="F152" s="318" t="s">
        <v>814</v>
      </c>
      <c r="G152" s="267"/>
      <c r="H152" s="317" t="s">
        <v>874</v>
      </c>
      <c r="I152" s="317" t="s">
        <v>816</v>
      </c>
      <c r="J152" s="317" t="s">
        <v>865</v>
      </c>
      <c r="K152" s="313"/>
    </row>
    <row r="153" spans="2:11" s="1" customFormat="1" ht="15" customHeight="1">
      <c r="B153" s="290"/>
      <c r="C153" s="317" t="s">
        <v>762</v>
      </c>
      <c r="D153" s="267"/>
      <c r="E153" s="267"/>
      <c r="F153" s="318" t="s">
        <v>814</v>
      </c>
      <c r="G153" s="267"/>
      <c r="H153" s="317" t="s">
        <v>875</v>
      </c>
      <c r="I153" s="317" t="s">
        <v>816</v>
      </c>
      <c r="J153" s="317" t="s">
        <v>865</v>
      </c>
      <c r="K153" s="313"/>
    </row>
    <row r="154" spans="2:11" s="1" customFormat="1" ht="15" customHeight="1">
      <c r="B154" s="290"/>
      <c r="C154" s="317" t="s">
        <v>819</v>
      </c>
      <c r="D154" s="267"/>
      <c r="E154" s="267"/>
      <c r="F154" s="318" t="s">
        <v>820</v>
      </c>
      <c r="G154" s="267"/>
      <c r="H154" s="317" t="s">
        <v>854</v>
      </c>
      <c r="I154" s="317" t="s">
        <v>816</v>
      </c>
      <c r="J154" s="317">
        <v>50</v>
      </c>
      <c r="K154" s="313"/>
    </row>
    <row r="155" spans="2:11" s="1" customFormat="1" ht="15" customHeight="1">
      <c r="B155" s="290"/>
      <c r="C155" s="317" t="s">
        <v>822</v>
      </c>
      <c r="D155" s="267"/>
      <c r="E155" s="267"/>
      <c r="F155" s="318" t="s">
        <v>814</v>
      </c>
      <c r="G155" s="267"/>
      <c r="H155" s="317" t="s">
        <v>854</v>
      </c>
      <c r="I155" s="317" t="s">
        <v>824</v>
      </c>
      <c r="J155" s="317"/>
      <c r="K155" s="313"/>
    </row>
    <row r="156" spans="2:11" s="1" customFormat="1" ht="15" customHeight="1">
      <c r="B156" s="290"/>
      <c r="C156" s="317" t="s">
        <v>833</v>
      </c>
      <c r="D156" s="267"/>
      <c r="E156" s="267"/>
      <c r="F156" s="318" t="s">
        <v>820</v>
      </c>
      <c r="G156" s="267"/>
      <c r="H156" s="317" t="s">
        <v>854</v>
      </c>
      <c r="I156" s="317" t="s">
        <v>816</v>
      </c>
      <c r="J156" s="317">
        <v>50</v>
      </c>
      <c r="K156" s="313"/>
    </row>
    <row r="157" spans="2:11" s="1" customFormat="1" ht="15" customHeight="1">
      <c r="B157" s="290"/>
      <c r="C157" s="317" t="s">
        <v>841</v>
      </c>
      <c r="D157" s="267"/>
      <c r="E157" s="267"/>
      <c r="F157" s="318" t="s">
        <v>820</v>
      </c>
      <c r="G157" s="267"/>
      <c r="H157" s="317" t="s">
        <v>854</v>
      </c>
      <c r="I157" s="317" t="s">
        <v>816</v>
      </c>
      <c r="J157" s="317">
        <v>50</v>
      </c>
      <c r="K157" s="313"/>
    </row>
    <row r="158" spans="2:11" s="1" customFormat="1" ht="15" customHeight="1">
      <c r="B158" s="290"/>
      <c r="C158" s="317" t="s">
        <v>839</v>
      </c>
      <c r="D158" s="267"/>
      <c r="E158" s="267"/>
      <c r="F158" s="318" t="s">
        <v>820</v>
      </c>
      <c r="G158" s="267"/>
      <c r="H158" s="317" t="s">
        <v>854</v>
      </c>
      <c r="I158" s="317" t="s">
        <v>816</v>
      </c>
      <c r="J158" s="317">
        <v>50</v>
      </c>
      <c r="K158" s="313"/>
    </row>
    <row r="159" spans="2:11" s="1" customFormat="1" ht="15" customHeight="1">
      <c r="B159" s="290"/>
      <c r="C159" s="317" t="s">
        <v>89</v>
      </c>
      <c r="D159" s="267"/>
      <c r="E159" s="267"/>
      <c r="F159" s="318" t="s">
        <v>814</v>
      </c>
      <c r="G159" s="267"/>
      <c r="H159" s="317" t="s">
        <v>876</v>
      </c>
      <c r="I159" s="317" t="s">
        <v>816</v>
      </c>
      <c r="J159" s="317" t="s">
        <v>877</v>
      </c>
      <c r="K159" s="313"/>
    </row>
    <row r="160" spans="2:11" s="1" customFormat="1" ht="15" customHeight="1">
      <c r="B160" s="290"/>
      <c r="C160" s="317" t="s">
        <v>878</v>
      </c>
      <c r="D160" s="267"/>
      <c r="E160" s="267"/>
      <c r="F160" s="318" t="s">
        <v>814</v>
      </c>
      <c r="G160" s="267"/>
      <c r="H160" s="317" t="s">
        <v>879</v>
      </c>
      <c r="I160" s="317" t="s">
        <v>849</v>
      </c>
      <c r="J160" s="317"/>
      <c r="K160" s="313"/>
    </row>
    <row r="161" spans="2:1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pans="2:11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pans="2:11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2:11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pans="2:11" s="1" customFormat="1" ht="45" customHeight="1">
      <c r="B165" s="259"/>
      <c r="C165" s="394" t="s">
        <v>880</v>
      </c>
      <c r="D165" s="394"/>
      <c r="E165" s="394"/>
      <c r="F165" s="394"/>
      <c r="G165" s="394"/>
      <c r="H165" s="394"/>
      <c r="I165" s="394"/>
      <c r="J165" s="394"/>
      <c r="K165" s="260"/>
    </row>
    <row r="166" spans="2:11" s="1" customFormat="1" ht="17.25" customHeight="1">
      <c r="B166" s="259"/>
      <c r="C166" s="280" t="s">
        <v>808</v>
      </c>
      <c r="D166" s="280"/>
      <c r="E166" s="280"/>
      <c r="F166" s="280" t="s">
        <v>809</v>
      </c>
      <c r="G166" s="322"/>
      <c r="H166" s="323" t="s">
        <v>54</v>
      </c>
      <c r="I166" s="323" t="s">
        <v>57</v>
      </c>
      <c r="J166" s="280" t="s">
        <v>810</v>
      </c>
      <c r="K166" s="260"/>
    </row>
    <row r="167" spans="2:11" s="1" customFormat="1" ht="17.25" customHeight="1">
      <c r="B167" s="261"/>
      <c r="C167" s="282" t="s">
        <v>811</v>
      </c>
      <c r="D167" s="282"/>
      <c r="E167" s="282"/>
      <c r="F167" s="283" t="s">
        <v>812</v>
      </c>
      <c r="G167" s="324"/>
      <c r="H167" s="325"/>
      <c r="I167" s="325"/>
      <c r="J167" s="282" t="s">
        <v>813</v>
      </c>
      <c r="K167" s="262"/>
    </row>
    <row r="168" spans="2:11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pans="2:11" s="1" customFormat="1" ht="15" customHeight="1">
      <c r="B169" s="290"/>
      <c r="C169" s="267" t="s">
        <v>817</v>
      </c>
      <c r="D169" s="267"/>
      <c r="E169" s="267"/>
      <c r="F169" s="288" t="s">
        <v>814</v>
      </c>
      <c r="G169" s="267"/>
      <c r="H169" s="267" t="s">
        <v>854</v>
      </c>
      <c r="I169" s="267" t="s">
        <v>816</v>
      </c>
      <c r="J169" s="267">
        <v>120</v>
      </c>
      <c r="K169" s="313"/>
    </row>
    <row r="170" spans="2:11" s="1" customFormat="1" ht="15" customHeight="1">
      <c r="B170" s="290"/>
      <c r="C170" s="267" t="s">
        <v>863</v>
      </c>
      <c r="D170" s="267"/>
      <c r="E170" s="267"/>
      <c r="F170" s="288" t="s">
        <v>814</v>
      </c>
      <c r="G170" s="267"/>
      <c r="H170" s="267" t="s">
        <v>864</v>
      </c>
      <c r="I170" s="267" t="s">
        <v>816</v>
      </c>
      <c r="J170" s="267" t="s">
        <v>865</v>
      </c>
      <c r="K170" s="313"/>
    </row>
    <row r="171" spans="2:11" s="1" customFormat="1" ht="15" customHeight="1">
      <c r="B171" s="290"/>
      <c r="C171" s="267" t="s">
        <v>762</v>
      </c>
      <c r="D171" s="267"/>
      <c r="E171" s="267"/>
      <c r="F171" s="288" t="s">
        <v>814</v>
      </c>
      <c r="G171" s="267"/>
      <c r="H171" s="267" t="s">
        <v>881</v>
      </c>
      <c r="I171" s="267" t="s">
        <v>816</v>
      </c>
      <c r="J171" s="267" t="s">
        <v>865</v>
      </c>
      <c r="K171" s="313"/>
    </row>
    <row r="172" spans="2:11" s="1" customFormat="1" ht="15" customHeight="1">
      <c r="B172" s="290"/>
      <c r="C172" s="267" t="s">
        <v>819</v>
      </c>
      <c r="D172" s="267"/>
      <c r="E172" s="267"/>
      <c r="F172" s="288" t="s">
        <v>820</v>
      </c>
      <c r="G172" s="267"/>
      <c r="H172" s="267" t="s">
        <v>881</v>
      </c>
      <c r="I172" s="267" t="s">
        <v>816</v>
      </c>
      <c r="J172" s="267">
        <v>50</v>
      </c>
      <c r="K172" s="313"/>
    </row>
    <row r="173" spans="2:11" s="1" customFormat="1" ht="15" customHeight="1">
      <c r="B173" s="290"/>
      <c r="C173" s="267" t="s">
        <v>822</v>
      </c>
      <c r="D173" s="267"/>
      <c r="E173" s="267"/>
      <c r="F173" s="288" t="s">
        <v>814</v>
      </c>
      <c r="G173" s="267"/>
      <c r="H173" s="267" t="s">
        <v>881</v>
      </c>
      <c r="I173" s="267" t="s">
        <v>824</v>
      </c>
      <c r="J173" s="267"/>
      <c r="K173" s="313"/>
    </row>
    <row r="174" spans="2:11" s="1" customFormat="1" ht="15" customHeight="1">
      <c r="B174" s="290"/>
      <c r="C174" s="267" t="s">
        <v>833</v>
      </c>
      <c r="D174" s="267"/>
      <c r="E174" s="267"/>
      <c r="F174" s="288" t="s">
        <v>820</v>
      </c>
      <c r="G174" s="267"/>
      <c r="H174" s="267" t="s">
        <v>881</v>
      </c>
      <c r="I174" s="267" t="s">
        <v>816</v>
      </c>
      <c r="J174" s="267">
        <v>50</v>
      </c>
      <c r="K174" s="313"/>
    </row>
    <row r="175" spans="2:11" s="1" customFormat="1" ht="15" customHeight="1">
      <c r="B175" s="290"/>
      <c r="C175" s="267" t="s">
        <v>841</v>
      </c>
      <c r="D175" s="267"/>
      <c r="E175" s="267"/>
      <c r="F175" s="288" t="s">
        <v>820</v>
      </c>
      <c r="G175" s="267"/>
      <c r="H175" s="267" t="s">
        <v>881</v>
      </c>
      <c r="I175" s="267" t="s">
        <v>816</v>
      </c>
      <c r="J175" s="267">
        <v>50</v>
      </c>
      <c r="K175" s="313"/>
    </row>
    <row r="176" spans="2:11" s="1" customFormat="1" ht="15" customHeight="1">
      <c r="B176" s="290"/>
      <c r="C176" s="267" t="s">
        <v>839</v>
      </c>
      <c r="D176" s="267"/>
      <c r="E176" s="267"/>
      <c r="F176" s="288" t="s">
        <v>820</v>
      </c>
      <c r="G176" s="267"/>
      <c r="H176" s="267" t="s">
        <v>881</v>
      </c>
      <c r="I176" s="267" t="s">
        <v>816</v>
      </c>
      <c r="J176" s="267">
        <v>50</v>
      </c>
      <c r="K176" s="313"/>
    </row>
    <row r="177" spans="2:11" s="1" customFormat="1" ht="15" customHeight="1">
      <c r="B177" s="290"/>
      <c r="C177" s="267" t="s">
        <v>100</v>
      </c>
      <c r="D177" s="267"/>
      <c r="E177" s="267"/>
      <c r="F177" s="288" t="s">
        <v>814</v>
      </c>
      <c r="G177" s="267"/>
      <c r="H177" s="267" t="s">
        <v>882</v>
      </c>
      <c r="I177" s="267" t="s">
        <v>883</v>
      </c>
      <c r="J177" s="267"/>
      <c r="K177" s="313"/>
    </row>
    <row r="178" spans="2:11" s="1" customFormat="1" ht="15" customHeight="1">
      <c r="B178" s="290"/>
      <c r="C178" s="267" t="s">
        <v>57</v>
      </c>
      <c r="D178" s="267"/>
      <c r="E178" s="267"/>
      <c r="F178" s="288" t="s">
        <v>814</v>
      </c>
      <c r="G178" s="267"/>
      <c r="H178" s="267" t="s">
        <v>884</v>
      </c>
      <c r="I178" s="267" t="s">
        <v>885</v>
      </c>
      <c r="J178" s="267">
        <v>1</v>
      </c>
      <c r="K178" s="313"/>
    </row>
    <row r="179" spans="2:11" s="1" customFormat="1" ht="15" customHeight="1">
      <c r="B179" s="290"/>
      <c r="C179" s="267" t="s">
        <v>53</v>
      </c>
      <c r="D179" s="267"/>
      <c r="E179" s="267"/>
      <c r="F179" s="288" t="s">
        <v>814</v>
      </c>
      <c r="G179" s="267"/>
      <c r="H179" s="267" t="s">
        <v>886</v>
      </c>
      <c r="I179" s="267" t="s">
        <v>816</v>
      </c>
      <c r="J179" s="267">
        <v>20</v>
      </c>
      <c r="K179" s="313"/>
    </row>
    <row r="180" spans="2:11" s="1" customFormat="1" ht="15" customHeight="1">
      <c r="B180" s="290"/>
      <c r="C180" s="267" t="s">
        <v>54</v>
      </c>
      <c r="D180" s="267"/>
      <c r="E180" s="267"/>
      <c r="F180" s="288" t="s">
        <v>814</v>
      </c>
      <c r="G180" s="267"/>
      <c r="H180" s="267" t="s">
        <v>887</v>
      </c>
      <c r="I180" s="267" t="s">
        <v>816</v>
      </c>
      <c r="J180" s="267">
        <v>255</v>
      </c>
      <c r="K180" s="313"/>
    </row>
    <row r="181" spans="2:11" s="1" customFormat="1" ht="15" customHeight="1">
      <c r="B181" s="290"/>
      <c r="C181" s="267" t="s">
        <v>101</v>
      </c>
      <c r="D181" s="267"/>
      <c r="E181" s="267"/>
      <c r="F181" s="288" t="s">
        <v>814</v>
      </c>
      <c r="G181" s="267"/>
      <c r="H181" s="267" t="s">
        <v>778</v>
      </c>
      <c r="I181" s="267" t="s">
        <v>816</v>
      </c>
      <c r="J181" s="267">
        <v>10</v>
      </c>
      <c r="K181" s="313"/>
    </row>
    <row r="182" spans="2:11" s="1" customFormat="1" ht="15" customHeight="1">
      <c r="B182" s="290"/>
      <c r="C182" s="267" t="s">
        <v>102</v>
      </c>
      <c r="D182" s="267"/>
      <c r="E182" s="267"/>
      <c r="F182" s="288" t="s">
        <v>814</v>
      </c>
      <c r="G182" s="267"/>
      <c r="H182" s="267" t="s">
        <v>888</v>
      </c>
      <c r="I182" s="267" t="s">
        <v>849</v>
      </c>
      <c r="J182" s="267"/>
      <c r="K182" s="313"/>
    </row>
    <row r="183" spans="2:11" s="1" customFormat="1" ht="15" customHeight="1">
      <c r="B183" s="290"/>
      <c r="C183" s="267" t="s">
        <v>889</v>
      </c>
      <c r="D183" s="267"/>
      <c r="E183" s="267"/>
      <c r="F183" s="288" t="s">
        <v>814</v>
      </c>
      <c r="G183" s="267"/>
      <c r="H183" s="267" t="s">
        <v>890</v>
      </c>
      <c r="I183" s="267" t="s">
        <v>849</v>
      </c>
      <c r="J183" s="267"/>
      <c r="K183" s="313"/>
    </row>
    <row r="184" spans="2:11" s="1" customFormat="1" ht="15" customHeight="1">
      <c r="B184" s="290"/>
      <c r="C184" s="267" t="s">
        <v>878</v>
      </c>
      <c r="D184" s="267"/>
      <c r="E184" s="267"/>
      <c r="F184" s="288" t="s">
        <v>814</v>
      </c>
      <c r="G184" s="267"/>
      <c r="H184" s="267" t="s">
        <v>891</v>
      </c>
      <c r="I184" s="267" t="s">
        <v>849</v>
      </c>
      <c r="J184" s="267"/>
      <c r="K184" s="313"/>
    </row>
    <row r="185" spans="2:11" s="1" customFormat="1" ht="15" customHeight="1">
      <c r="B185" s="290"/>
      <c r="C185" s="267" t="s">
        <v>104</v>
      </c>
      <c r="D185" s="267"/>
      <c r="E185" s="267"/>
      <c r="F185" s="288" t="s">
        <v>820</v>
      </c>
      <c r="G185" s="267"/>
      <c r="H185" s="267" t="s">
        <v>892</v>
      </c>
      <c r="I185" s="267" t="s">
        <v>816</v>
      </c>
      <c r="J185" s="267">
        <v>50</v>
      </c>
      <c r="K185" s="313"/>
    </row>
    <row r="186" spans="2:11" s="1" customFormat="1" ht="15" customHeight="1">
      <c r="B186" s="290"/>
      <c r="C186" s="267" t="s">
        <v>893</v>
      </c>
      <c r="D186" s="267"/>
      <c r="E186" s="267"/>
      <c r="F186" s="288" t="s">
        <v>820</v>
      </c>
      <c r="G186" s="267"/>
      <c r="H186" s="267" t="s">
        <v>894</v>
      </c>
      <c r="I186" s="267" t="s">
        <v>895</v>
      </c>
      <c r="J186" s="267"/>
      <c r="K186" s="313"/>
    </row>
    <row r="187" spans="2:11" s="1" customFormat="1" ht="15" customHeight="1">
      <c r="B187" s="290"/>
      <c r="C187" s="267" t="s">
        <v>896</v>
      </c>
      <c r="D187" s="267"/>
      <c r="E187" s="267"/>
      <c r="F187" s="288" t="s">
        <v>820</v>
      </c>
      <c r="G187" s="267"/>
      <c r="H187" s="267" t="s">
        <v>897</v>
      </c>
      <c r="I187" s="267" t="s">
        <v>895</v>
      </c>
      <c r="J187" s="267"/>
      <c r="K187" s="313"/>
    </row>
    <row r="188" spans="2:11" s="1" customFormat="1" ht="15" customHeight="1">
      <c r="B188" s="290"/>
      <c r="C188" s="267" t="s">
        <v>898</v>
      </c>
      <c r="D188" s="267"/>
      <c r="E188" s="267"/>
      <c r="F188" s="288" t="s">
        <v>820</v>
      </c>
      <c r="G188" s="267"/>
      <c r="H188" s="267" t="s">
        <v>899</v>
      </c>
      <c r="I188" s="267" t="s">
        <v>895</v>
      </c>
      <c r="J188" s="267"/>
      <c r="K188" s="313"/>
    </row>
    <row r="189" spans="2:11" s="1" customFormat="1" ht="15" customHeight="1">
      <c r="B189" s="290"/>
      <c r="C189" s="326" t="s">
        <v>900</v>
      </c>
      <c r="D189" s="267"/>
      <c r="E189" s="267"/>
      <c r="F189" s="288" t="s">
        <v>820</v>
      </c>
      <c r="G189" s="267"/>
      <c r="H189" s="267" t="s">
        <v>901</v>
      </c>
      <c r="I189" s="267" t="s">
        <v>902</v>
      </c>
      <c r="J189" s="327" t="s">
        <v>903</v>
      </c>
      <c r="K189" s="313"/>
    </row>
    <row r="190" spans="2:11" s="18" customFormat="1" ht="15" customHeight="1">
      <c r="B190" s="328"/>
      <c r="C190" s="329" t="s">
        <v>904</v>
      </c>
      <c r="D190" s="330"/>
      <c r="E190" s="330"/>
      <c r="F190" s="331" t="s">
        <v>820</v>
      </c>
      <c r="G190" s="330"/>
      <c r="H190" s="330" t="s">
        <v>905</v>
      </c>
      <c r="I190" s="330" t="s">
        <v>902</v>
      </c>
      <c r="J190" s="332" t="s">
        <v>903</v>
      </c>
      <c r="K190" s="333"/>
    </row>
    <row r="191" spans="2:11" s="1" customFormat="1" ht="15" customHeight="1">
      <c r="B191" s="290"/>
      <c r="C191" s="326" t="s">
        <v>42</v>
      </c>
      <c r="D191" s="267"/>
      <c r="E191" s="267"/>
      <c r="F191" s="288" t="s">
        <v>814</v>
      </c>
      <c r="G191" s="267"/>
      <c r="H191" s="264" t="s">
        <v>906</v>
      </c>
      <c r="I191" s="267" t="s">
        <v>907</v>
      </c>
      <c r="J191" s="267"/>
      <c r="K191" s="313"/>
    </row>
    <row r="192" spans="2:11" s="1" customFormat="1" ht="15" customHeight="1">
      <c r="B192" s="290"/>
      <c r="C192" s="326" t="s">
        <v>908</v>
      </c>
      <c r="D192" s="267"/>
      <c r="E192" s="267"/>
      <c r="F192" s="288" t="s">
        <v>814</v>
      </c>
      <c r="G192" s="267"/>
      <c r="H192" s="267" t="s">
        <v>909</v>
      </c>
      <c r="I192" s="267" t="s">
        <v>849</v>
      </c>
      <c r="J192" s="267"/>
      <c r="K192" s="313"/>
    </row>
    <row r="193" spans="2:11" s="1" customFormat="1" ht="15" customHeight="1">
      <c r="B193" s="290"/>
      <c r="C193" s="326" t="s">
        <v>910</v>
      </c>
      <c r="D193" s="267"/>
      <c r="E193" s="267"/>
      <c r="F193" s="288" t="s">
        <v>814</v>
      </c>
      <c r="G193" s="267"/>
      <c r="H193" s="267" t="s">
        <v>911</v>
      </c>
      <c r="I193" s="267" t="s">
        <v>849</v>
      </c>
      <c r="J193" s="267"/>
      <c r="K193" s="313"/>
    </row>
    <row r="194" spans="2:11" s="1" customFormat="1" ht="15" customHeight="1">
      <c r="B194" s="290"/>
      <c r="C194" s="326" t="s">
        <v>912</v>
      </c>
      <c r="D194" s="267"/>
      <c r="E194" s="267"/>
      <c r="F194" s="288" t="s">
        <v>820</v>
      </c>
      <c r="G194" s="267"/>
      <c r="H194" s="267" t="s">
        <v>913</v>
      </c>
      <c r="I194" s="267" t="s">
        <v>849</v>
      </c>
      <c r="J194" s="267"/>
      <c r="K194" s="313"/>
    </row>
    <row r="195" spans="2:11" s="1" customFormat="1" ht="15" customHeight="1">
      <c r="B195" s="319"/>
      <c r="C195" s="334"/>
      <c r="D195" s="299"/>
      <c r="E195" s="299"/>
      <c r="F195" s="299"/>
      <c r="G195" s="299"/>
      <c r="H195" s="299"/>
      <c r="I195" s="299"/>
      <c r="J195" s="299"/>
      <c r="K195" s="320"/>
    </row>
    <row r="196" spans="2:11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pans="2:11" s="1" customFormat="1" ht="18.75" customHeight="1">
      <c r="B197" s="301"/>
      <c r="C197" s="311"/>
      <c r="D197" s="311"/>
      <c r="E197" s="311"/>
      <c r="F197" s="321"/>
      <c r="G197" s="311"/>
      <c r="H197" s="311"/>
      <c r="I197" s="311"/>
      <c r="J197" s="311"/>
      <c r="K197" s="301"/>
    </row>
    <row r="198" spans="2:11" s="1" customFormat="1" ht="18.75" customHeight="1"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</row>
    <row r="199" spans="2:11" s="1" customFormat="1" ht="13.5">
      <c r="B199" s="256"/>
      <c r="C199" s="257"/>
      <c r="D199" s="257"/>
      <c r="E199" s="257"/>
      <c r="F199" s="257"/>
      <c r="G199" s="257"/>
      <c r="H199" s="257"/>
      <c r="I199" s="257"/>
      <c r="J199" s="257"/>
      <c r="K199" s="258"/>
    </row>
    <row r="200" spans="2:11" s="1" customFormat="1" ht="21">
      <c r="B200" s="259"/>
      <c r="C200" s="394" t="s">
        <v>914</v>
      </c>
      <c r="D200" s="394"/>
      <c r="E200" s="394"/>
      <c r="F200" s="394"/>
      <c r="G200" s="394"/>
      <c r="H200" s="394"/>
      <c r="I200" s="394"/>
      <c r="J200" s="394"/>
      <c r="K200" s="260"/>
    </row>
    <row r="201" spans="2:11" s="1" customFormat="1" ht="25.5" customHeight="1">
      <c r="B201" s="259"/>
      <c r="C201" s="335" t="s">
        <v>915</v>
      </c>
      <c r="D201" s="335"/>
      <c r="E201" s="335"/>
      <c r="F201" s="335" t="s">
        <v>916</v>
      </c>
      <c r="G201" s="336"/>
      <c r="H201" s="397" t="s">
        <v>917</v>
      </c>
      <c r="I201" s="397"/>
      <c r="J201" s="397"/>
      <c r="K201" s="260"/>
    </row>
    <row r="202" spans="2:11" s="1" customFormat="1" ht="5.25" customHeight="1">
      <c r="B202" s="290"/>
      <c r="C202" s="285"/>
      <c r="D202" s="285"/>
      <c r="E202" s="285"/>
      <c r="F202" s="285"/>
      <c r="G202" s="311"/>
      <c r="H202" s="285"/>
      <c r="I202" s="285"/>
      <c r="J202" s="285"/>
      <c r="K202" s="313"/>
    </row>
    <row r="203" spans="2:11" s="1" customFormat="1" ht="15" customHeight="1">
      <c r="B203" s="290"/>
      <c r="C203" s="267" t="s">
        <v>907</v>
      </c>
      <c r="D203" s="267"/>
      <c r="E203" s="267"/>
      <c r="F203" s="288" t="s">
        <v>43</v>
      </c>
      <c r="G203" s="267"/>
      <c r="H203" s="398" t="s">
        <v>918</v>
      </c>
      <c r="I203" s="398"/>
      <c r="J203" s="398"/>
      <c r="K203" s="313"/>
    </row>
    <row r="204" spans="2:11" s="1" customFormat="1" ht="15" customHeight="1">
      <c r="B204" s="290"/>
      <c r="C204" s="267"/>
      <c r="D204" s="267"/>
      <c r="E204" s="267"/>
      <c r="F204" s="288" t="s">
        <v>44</v>
      </c>
      <c r="G204" s="267"/>
      <c r="H204" s="398" t="s">
        <v>919</v>
      </c>
      <c r="I204" s="398"/>
      <c r="J204" s="398"/>
      <c r="K204" s="313"/>
    </row>
    <row r="205" spans="2:11" s="1" customFormat="1" ht="15" customHeight="1">
      <c r="B205" s="290"/>
      <c r="C205" s="267"/>
      <c r="D205" s="267"/>
      <c r="E205" s="267"/>
      <c r="F205" s="288" t="s">
        <v>47</v>
      </c>
      <c r="G205" s="267"/>
      <c r="H205" s="398" t="s">
        <v>920</v>
      </c>
      <c r="I205" s="398"/>
      <c r="J205" s="398"/>
      <c r="K205" s="313"/>
    </row>
    <row r="206" spans="2:11" s="1" customFormat="1" ht="15" customHeight="1">
      <c r="B206" s="290"/>
      <c r="C206" s="267"/>
      <c r="D206" s="267"/>
      <c r="E206" s="267"/>
      <c r="F206" s="288" t="s">
        <v>45</v>
      </c>
      <c r="G206" s="267"/>
      <c r="H206" s="398" t="s">
        <v>921</v>
      </c>
      <c r="I206" s="398"/>
      <c r="J206" s="398"/>
      <c r="K206" s="313"/>
    </row>
    <row r="207" spans="2:11" s="1" customFormat="1" ht="15" customHeight="1">
      <c r="B207" s="290"/>
      <c r="C207" s="267"/>
      <c r="D207" s="267"/>
      <c r="E207" s="267"/>
      <c r="F207" s="288" t="s">
        <v>46</v>
      </c>
      <c r="G207" s="267"/>
      <c r="H207" s="398" t="s">
        <v>922</v>
      </c>
      <c r="I207" s="398"/>
      <c r="J207" s="398"/>
      <c r="K207" s="313"/>
    </row>
    <row r="208" spans="2:11" s="1" customFormat="1" ht="15" customHeight="1">
      <c r="B208" s="290"/>
      <c r="C208" s="267"/>
      <c r="D208" s="267"/>
      <c r="E208" s="267"/>
      <c r="F208" s="288"/>
      <c r="G208" s="267"/>
      <c r="H208" s="267"/>
      <c r="I208" s="267"/>
      <c r="J208" s="267"/>
      <c r="K208" s="313"/>
    </row>
    <row r="209" spans="2:11" s="1" customFormat="1" ht="15" customHeight="1">
      <c r="B209" s="290"/>
      <c r="C209" s="267" t="s">
        <v>861</v>
      </c>
      <c r="D209" s="267"/>
      <c r="E209" s="267"/>
      <c r="F209" s="288" t="s">
        <v>79</v>
      </c>
      <c r="G209" s="267"/>
      <c r="H209" s="398" t="s">
        <v>923</v>
      </c>
      <c r="I209" s="398"/>
      <c r="J209" s="398"/>
      <c r="K209" s="313"/>
    </row>
    <row r="210" spans="2:11" s="1" customFormat="1" ht="15" customHeight="1">
      <c r="B210" s="290"/>
      <c r="C210" s="267"/>
      <c r="D210" s="267"/>
      <c r="E210" s="267"/>
      <c r="F210" s="288" t="s">
        <v>756</v>
      </c>
      <c r="G210" s="267"/>
      <c r="H210" s="398" t="s">
        <v>757</v>
      </c>
      <c r="I210" s="398"/>
      <c r="J210" s="398"/>
      <c r="K210" s="313"/>
    </row>
    <row r="211" spans="2:11" s="1" customFormat="1" ht="15" customHeight="1">
      <c r="B211" s="290"/>
      <c r="C211" s="267"/>
      <c r="D211" s="267"/>
      <c r="E211" s="267"/>
      <c r="F211" s="288" t="s">
        <v>754</v>
      </c>
      <c r="G211" s="267"/>
      <c r="H211" s="398" t="s">
        <v>924</v>
      </c>
      <c r="I211" s="398"/>
      <c r="J211" s="398"/>
      <c r="K211" s="313"/>
    </row>
    <row r="212" spans="2:11" s="1" customFormat="1" ht="15" customHeight="1">
      <c r="B212" s="337"/>
      <c r="C212" s="267"/>
      <c r="D212" s="267"/>
      <c r="E212" s="267"/>
      <c r="F212" s="288" t="s">
        <v>758</v>
      </c>
      <c r="G212" s="326"/>
      <c r="H212" s="399" t="s">
        <v>759</v>
      </c>
      <c r="I212" s="399"/>
      <c r="J212" s="399"/>
      <c r="K212" s="338"/>
    </row>
    <row r="213" spans="2:11" s="1" customFormat="1" ht="15" customHeight="1">
      <c r="B213" s="337"/>
      <c r="C213" s="267"/>
      <c r="D213" s="267"/>
      <c r="E213" s="267"/>
      <c r="F213" s="288" t="s">
        <v>760</v>
      </c>
      <c r="G213" s="326"/>
      <c r="H213" s="399" t="s">
        <v>925</v>
      </c>
      <c r="I213" s="399"/>
      <c r="J213" s="399"/>
      <c r="K213" s="338"/>
    </row>
    <row r="214" spans="2:11" s="1" customFormat="1" ht="15" customHeight="1">
      <c r="B214" s="337"/>
      <c r="C214" s="267"/>
      <c r="D214" s="267"/>
      <c r="E214" s="267"/>
      <c r="F214" s="288"/>
      <c r="G214" s="326"/>
      <c r="H214" s="317"/>
      <c r="I214" s="317"/>
      <c r="J214" s="317"/>
      <c r="K214" s="338"/>
    </row>
    <row r="215" spans="2:11" s="1" customFormat="1" ht="15" customHeight="1">
      <c r="B215" s="337"/>
      <c r="C215" s="267" t="s">
        <v>885</v>
      </c>
      <c r="D215" s="267"/>
      <c r="E215" s="267"/>
      <c r="F215" s="288">
        <v>1</v>
      </c>
      <c r="G215" s="326"/>
      <c r="H215" s="399" t="s">
        <v>926</v>
      </c>
      <c r="I215" s="399"/>
      <c r="J215" s="399"/>
      <c r="K215" s="338"/>
    </row>
    <row r="216" spans="2:11" s="1" customFormat="1" ht="15" customHeight="1">
      <c r="B216" s="337"/>
      <c r="C216" s="267"/>
      <c r="D216" s="267"/>
      <c r="E216" s="267"/>
      <c r="F216" s="288">
        <v>2</v>
      </c>
      <c r="G216" s="326"/>
      <c r="H216" s="399" t="s">
        <v>927</v>
      </c>
      <c r="I216" s="399"/>
      <c r="J216" s="399"/>
      <c r="K216" s="338"/>
    </row>
    <row r="217" spans="2:11" s="1" customFormat="1" ht="15" customHeight="1">
      <c r="B217" s="337"/>
      <c r="C217" s="267"/>
      <c r="D217" s="267"/>
      <c r="E217" s="267"/>
      <c r="F217" s="288">
        <v>3</v>
      </c>
      <c r="G217" s="326"/>
      <c r="H217" s="399" t="s">
        <v>928</v>
      </c>
      <c r="I217" s="399"/>
      <c r="J217" s="399"/>
      <c r="K217" s="338"/>
    </row>
    <row r="218" spans="2:11" s="1" customFormat="1" ht="15" customHeight="1">
      <c r="B218" s="337"/>
      <c r="C218" s="267"/>
      <c r="D218" s="267"/>
      <c r="E218" s="267"/>
      <c r="F218" s="288">
        <v>4</v>
      </c>
      <c r="G218" s="326"/>
      <c r="H218" s="399" t="s">
        <v>929</v>
      </c>
      <c r="I218" s="399"/>
      <c r="J218" s="399"/>
      <c r="K218" s="338"/>
    </row>
    <row r="219" spans="2:11" s="1" customFormat="1" ht="12.75" customHeight="1">
      <c r="B219" s="339"/>
      <c r="C219" s="340"/>
      <c r="D219" s="340"/>
      <c r="E219" s="340"/>
      <c r="F219" s="340"/>
      <c r="G219" s="340"/>
      <c r="H219" s="340"/>
      <c r="I219" s="340"/>
      <c r="J219" s="340"/>
      <c r="K219" s="34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Bourací práce na bal...</vt:lpstr>
      <vt:lpstr>02 - Architektonicko stav...</vt:lpstr>
      <vt:lpstr>Pokyny pro vyplnění</vt:lpstr>
      <vt:lpstr>'01 - Bourací práce na bal...'!Názvy_tisku</vt:lpstr>
      <vt:lpstr>'02 - Architektonicko stav...'!Názvy_tisku</vt:lpstr>
      <vt:lpstr>'Rekapitulace stavby'!Názvy_tisku</vt:lpstr>
      <vt:lpstr>'01 - Bourací práce na bal...'!Oblast_tisku</vt:lpstr>
      <vt:lpstr>'02 - Architektonicko stav...'!Oblast_tisku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NTB\admin</dc:creator>
  <cp:lastModifiedBy>Gorduličová Janka, Mgr.</cp:lastModifiedBy>
  <dcterms:created xsi:type="dcterms:W3CDTF">2025-02-20T13:12:12Z</dcterms:created>
  <dcterms:modified xsi:type="dcterms:W3CDTF">2025-02-24T08:45:08Z</dcterms:modified>
</cp:coreProperties>
</file>