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rena Fajfrová\Documents\Zakázky\Zádrapa 2024\"/>
    </mc:Choice>
  </mc:AlternateContent>
  <bookViews>
    <workbookView xWindow="0" yWindow="0" windowWidth="0" windowHeight="0"/>
  </bookViews>
  <sheets>
    <sheet name="Rekapitulace stavby" sheetId="1" r:id="rId1"/>
    <sheet name="LZ24016 - Kontejnerové st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'LZ24016 - Kontejnerové st...'!$C$125:$K$348</definedName>
    <definedName name="_xlnm.Print_Area" localSheetId="1">'LZ24016 - Kontejnerové st...'!$C$4:$J$76,'LZ24016 - Kontejnerové st...'!$C$82:$J$109,'LZ24016 - Kontejnerové st...'!$C$115:$K$348</definedName>
    <definedName name="_xlnm.Print_Titles" localSheetId="1">'LZ24016 - Kontejnerové st...'!$125:$125</definedName>
    <definedName name="_xlnm.Print_Area" localSheetId="2">'Seznam figur'!$C$4:$G$85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348"/>
  <c r="BH348"/>
  <c r="BG348"/>
  <c r="BF348"/>
  <c r="T348"/>
  <c r="T347"/>
  <c r="R348"/>
  <c r="R347"/>
  <c r="P348"/>
  <c r="P347"/>
  <c r="BI346"/>
  <c r="BH346"/>
  <c r="BG346"/>
  <c r="BF346"/>
  <c r="T346"/>
  <c r="T345"/>
  <c r="R346"/>
  <c r="R345"/>
  <c r="P346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39"/>
  <c r="BH339"/>
  <c r="BG339"/>
  <c r="BF339"/>
  <c r="T339"/>
  <c r="R339"/>
  <c r="P339"/>
  <c r="BI338"/>
  <c r="BH338"/>
  <c r="BG338"/>
  <c r="BF338"/>
  <c r="T338"/>
  <c r="R338"/>
  <c r="P338"/>
  <c r="BI328"/>
  <c r="BH328"/>
  <c r="BG328"/>
  <c r="BF328"/>
  <c r="T328"/>
  <c r="R328"/>
  <c r="P328"/>
  <c r="BI325"/>
  <c r="BH325"/>
  <c r="BG325"/>
  <c r="BF325"/>
  <c r="T325"/>
  <c r="T324"/>
  <c r="R325"/>
  <c r="R324"/>
  <c r="P325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0"/>
  <c r="J89"/>
  <c r="F89"/>
  <c r="F87"/>
  <c r="E85"/>
  <c r="J16"/>
  <c r="E16"/>
  <c r="F123"/>
  <c r="J15"/>
  <c r="J10"/>
  <c r="J120"/>
  <c i="1" r="L90"/>
  <c r="AM90"/>
  <c r="AM89"/>
  <c r="L89"/>
  <c r="AM87"/>
  <c r="L87"/>
  <c r="L85"/>
  <c r="L84"/>
  <c i="2" r="J344"/>
  <c r="BK328"/>
  <c r="BK299"/>
  <c r="BK285"/>
  <c r="BK255"/>
  <c r="J234"/>
  <c r="J218"/>
  <c r="BK204"/>
  <c r="BK183"/>
  <c r="BK170"/>
  <c r="BK150"/>
  <c r="BK134"/>
  <c r="BK323"/>
  <c r="BK316"/>
  <c r="BK306"/>
  <c r="BK268"/>
  <c r="BK253"/>
  <c r="BK237"/>
  <c r="BK219"/>
  <c r="BK209"/>
  <c r="BK188"/>
  <c r="BK172"/>
  <c r="BK140"/>
  <c r="BK132"/>
  <c r="BK344"/>
  <c r="BK325"/>
  <c r="J316"/>
  <c r="J305"/>
  <c r="J297"/>
  <c r="J294"/>
  <c r="J282"/>
  <c r="BK274"/>
  <c r="BK246"/>
  <c r="J231"/>
  <c r="J220"/>
  <c r="BK218"/>
  <c r="BK197"/>
  <c r="J180"/>
  <c r="J154"/>
  <c r="BK145"/>
  <c r="J134"/>
  <c r="BK130"/>
  <c r="J348"/>
  <c r="J323"/>
  <c r="BK312"/>
  <c r="J304"/>
  <c r="BK294"/>
  <c r="BK277"/>
  <c r="BK271"/>
  <c r="BK265"/>
  <c r="BK239"/>
  <c r="J228"/>
  <c r="J216"/>
  <c r="J211"/>
  <c r="J206"/>
  <c r="J197"/>
  <c r="BK178"/>
  <c r="J150"/>
  <c r="BK139"/>
  <c r="BK339"/>
  <c r="J321"/>
  <c r="BK301"/>
  <c r="J290"/>
  <c r="J274"/>
  <c r="BK242"/>
  <c r="BK231"/>
  <c r="J214"/>
  <c r="BK199"/>
  <c r="J182"/>
  <c r="J165"/>
  <c r="J145"/>
  <c i="1" r="AS94"/>
  <c i="2" r="J343"/>
  <c r="BK321"/>
  <c r="BK314"/>
  <c r="BK279"/>
  <c r="J265"/>
  <c r="BK236"/>
  <c r="BK216"/>
  <c r="BK202"/>
  <c r="J190"/>
  <c r="BK161"/>
  <c r="J139"/>
  <c r="BK129"/>
  <c r="J346"/>
  <c r="BK304"/>
  <c r="BK292"/>
  <c r="BK275"/>
  <c r="BK251"/>
  <c r="J225"/>
  <c r="J215"/>
  <c r="J202"/>
  <c r="J178"/>
  <c r="J155"/>
  <c r="J138"/>
  <c r="J130"/>
  <c r="BK338"/>
  <c r="BK318"/>
  <c r="BK307"/>
  <c r="J271"/>
  <c r="BK266"/>
  <c r="J251"/>
  <c r="BK228"/>
  <c r="BK215"/>
  <c r="J199"/>
  <c r="J185"/>
  <c r="BK152"/>
  <c r="BK138"/>
  <c r="BK343"/>
  <c r="J312"/>
  <c r="J299"/>
  <c r="BK290"/>
  <c r="J266"/>
  <c r="J239"/>
  <c r="BK213"/>
  <c r="BK182"/>
  <c r="BK165"/>
  <c r="BK151"/>
  <c r="BK142"/>
  <c r="J132"/>
  <c r="BK348"/>
  <c r="J328"/>
  <c r="J318"/>
  <c r="J309"/>
  <c r="J246"/>
  <c r="BK234"/>
  <c r="BK221"/>
  <c r="BK214"/>
  <c r="J209"/>
  <c r="J204"/>
  <c r="BK185"/>
  <c r="J161"/>
  <c r="J142"/>
  <c r="J137"/>
  <c r="J338"/>
  <c r="J307"/>
  <c r="J296"/>
  <c r="BK282"/>
  <c r="J268"/>
  <c r="J236"/>
  <c r="J221"/>
  <c r="BK206"/>
  <c r="BK190"/>
  <c r="J172"/>
  <c r="BK154"/>
  <c r="J136"/>
  <c r="BK342"/>
  <c r="J320"/>
  <c r="BK309"/>
  <c r="J277"/>
  <c r="J255"/>
  <c r="BK250"/>
  <c r="BK223"/>
  <c r="BK211"/>
  <c r="BK198"/>
  <c r="BK180"/>
  <c r="J151"/>
  <c r="BK137"/>
  <c r="BK346"/>
  <c r="J342"/>
  <c r="BK320"/>
  <c r="J306"/>
  <c r="J301"/>
  <c r="BK296"/>
  <c r="J292"/>
  <c r="J279"/>
  <c r="J250"/>
  <c r="J242"/>
  <c r="J223"/>
  <c r="J219"/>
  <c r="J207"/>
  <c r="J188"/>
  <c r="J170"/>
  <c r="J152"/>
  <c r="BK136"/>
  <c r="BK131"/>
  <c r="J129"/>
  <c r="J339"/>
  <c r="J325"/>
  <c r="J314"/>
  <c r="BK305"/>
  <c r="BK297"/>
  <c r="J285"/>
  <c r="J275"/>
  <c r="J253"/>
  <c r="J237"/>
  <c r="BK225"/>
  <c r="BK220"/>
  <c r="J213"/>
  <c r="BK207"/>
  <c r="J198"/>
  <c r="J183"/>
  <c r="BK155"/>
  <c r="J140"/>
  <c r="J131"/>
  <c l="1" r="P128"/>
  <c r="P222"/>
  <c r="P241"/>
  <c r="R267"/>
  <c r="P284"/>
  <c r="P308"/>
  <c r="P327"/>
  <c r="P326"/>
  <c r="BK341"/>
  <c r="BK128"/>
  <c r="BK222"/>
  <c r="J222"/>
  <c r="J97"/>
  <c r="BK241"/>
  <c r="J241"/>
  <c r="J98"/>
  <c r="BK267"/>
  <c r="J267"/>
  <c r="J99"/>
  <c r="BK284"/>
  <c r="J284"/>
  <c r="J100"/>
  <c r="BK308"/>
  <c r="J308"/>
  <c r="J101"/>
  <c r="T327"/>
  <c r="T326"/>
  <c r="R341"/>
  <c r="R340"/>
  <c r="T128"/>
  <c r="R222"/>
  <c r="T241"/>
  <c r="T267"/>
  <c r="T284"/>
  <c r="R308"/>
  <c r="R327"/>
  <c r="R326"/>
  <c r="P341"/>
  <c r="P340"/>
  <c r="R128"/>
  <c r="R127"/>
  <c r="R126"/>
  <c r="T222"/>
  <c r="R241"/>
  <c r="P267"/>
  <c r="R284"/>
  <c r="T308"/>
  <c r="BK327"/>
  <c r="J327"/>
  <c r="J104"/>
  <c r="T341"/>
  <c r="T340"/>
  <c r="BK324"/>
  <c r="J324"/>
  <c r="J102"/>
  <c r="BK345"/>
  <c r="J345"/>
  <c r="J107"/>
  <c r="BK347"/>
  <c r="J347"/>
  <c r="J108"/>
  <c r="BE129"/>
  <c r="BE132"/>
  <c r="BE136"/>
  <c r="BE137"/>
  <c r="BE151"/>
  <c r="BE161"/>
  <c r="BE170"/>
  <c r="BE180"/>
  <c r="BE188"/>
  <c r="BE199"/>
  <c r="BE218"/>
  <c r="BE221"/>
  <c r="BE228"/>
  <c r="BE250"/>
  <c r="BE266"/>
  <c r="BE271"/>
  <c r="BE279"/>
  <c r="BE285"/>
  <c r="BE290"/>
  <c r="BE299"/>
  <c r="BE304"/>
  <c r="BE306"/>
  <c r="BE314"/>
  <c r="BE316"/>
  <c r="BE320"/>
  <c r="BE342"/>
  <c r="BE348"/>
  <c r="J87"/>
  <c r="F90"/>
  <c r="BE139"/>
  <c r="BE150"/>
  <c r="BE155"/>
  <c r="BE172"/>
  <c r="BE183"/>
  <c r="BE198"/>
  <c r="BE202"/>
  <c r="BE209"/>
  <c r="BE214"/>
  <c r="BE215"/>
  <c r="BE216"/>
  <c r="BE234"/>
  <c r="BE236"/>
  <c r="BE251"/>
  <c r="BE253"/>
  <c r="BE268"/>
  <c r="BE275"/>
  <c r="BE282"/>
  <c r="BE297"/>
  <c r="BE307"/>
  <c r="BE312"/>
  <c r="BE321"/>
  <c r="BE328"/>
  <c r="BE338"/>
  <c r="BE130"/>
  <c r="BE134"/>
  <c r="BE142"/>
  <c r="BE145"/>
  <c r="BE152"/>
  <c r="BE154"/>
  <c r="BE165"/>
  <c r="BE182"/>
  <c r="BE190"/>
  <c r="BE204"/>
  <c r="BE206"/>
  <c r="BE213"/>
  <c r="BE220"/>
  <c r="BE231"/>
  <c r="BE239"/>
  <c r="BE242"/>
  <c r="BE255"/>
  <c r="BE274"/>
  <c r="BE292"/>
  <c r="BE294"/>
  <c r="BE296"/>
  <c r="BE301"/>
  <c r="BE325"/>
  <c r="BE339"/>
  <c r="BE343"/>
  <c r="BE344"/>
  <c r="BE346"/>
  <c r="BE131"/>
  <c r="BE138"/>
  <c r="BE140"/>
  <c r="BE178"/>
  <c r="BE185"/>
  <c r="BE197"/>
  <c r="BE207"/>
  <c r="BE211"/>
  <c r="BE219"/>
  <c r="BE223"/>
  <c r="BE225"/>
  <c r="BE237"/>
  <c r="BE246"/>
  <c r="BE265"/>
  <c r="BE277"/>
  <c r="BE305"/>
  <c r="BE309"/>
  <c r="BE318"/>
  <c r="BE323"/>
  <c r="F35"/>
  <c i="1" r="BD95"/>
  <c r="BD94"/>
  <c r="W33"/>
  <c i="2" r="J32"/>
  <c i="1" r="AW95"/>
  <c i="2" r="F32"/>
  <c i="1" r="BA95"/>
  <c r="BA94"/>
  <c r="W30"/>
  <c i="2" r="F33"/>
  <c i="1" r="BB95"/>
  <c r="BB94"/>
  <c r="W31"/>
  <c i="2" r="F34"/>
  <c i="1" r="BC95"/>
  <c r="BC94"/>
  <c r="AY94"/>
  <c i="2" l="1" r="BK127"/>
  <c r="BK340"/>
  <c r="J340"/>
  <c r="J105"/>
  <c r="T127"/>
  <c r="T126"/>
  <c r="P127"/>
  <c r="P126"/>
  <c i="1" r="AU95"/>
  <c i="2" r="J341"/>
  <c r="J106"/>
  <c r="J128"/>
  <c r="J96"/>
  <c r="BK326"/>
  <c r="J326"/>
  <c r="J103"/>
  <c i="1" r="W32"/>
  <c r="AW94"/>
  <c r="AK30"/>
  <c r="AX94"/>
  <c i="2" r="F31"/>
  <c i="1" r="AZ95"/>
  <c r="AZ94"/>
  <c r="W29"/>
  <c r="AU94"/>
  <c i="2" r="J31"/>
  <c i="1" r="AV95"/>
  <c r="AT95"/>
  <c i="2" l="1" r="BK126"/>
  <c r="J126"/>
  <c r="J94"/>
  <c r="J127"/>
  <c r="J95"/>
  <c i="1" r="AV94"/>
  <c r="AK29"/>
  <c i="2" l="1" r="J28"/>
  <c i="1" r="AG95"/>
  <c r="AG94"/>
  <c r="AK26"/>
  <c r="AK35"/>
  <c r="AT94"/>
  <c i="2" l="1" r="J37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<sst xmlns="http://schemas.openxmlformats.org/spreadsheetml/2006/main">
  <si>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</si>
  <si>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</si>
  <si>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</si>
  <si>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</si>
  <si>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{ff8a05ee-5ac7-4b93-ad66-061fdec6dbd6}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</si>
  <si>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</si>
  <si>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</si>
  <si>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</si>
  <si>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</si>
  <si>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</si>
  <si>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</si>
  <si>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</si>
  <si>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</si>
  <si>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</si>
  <si>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LZ24016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</si>
  <si>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</si>
  <si>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</si>
  <si>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Kontejnerové stanoviště na ulici J.K.Tyla,Valašské Meziříčí</t>
  </si>
  <si>
    <t>KSO:</t>
  </si>
  <si>
    <t>CC-CZ:</t>
  </si>
  <si>
    <t>Místo:</t>
  </si>
  <si>
    <t>Valašské Meziříčí</t>
  </si>
  <si>
    <t>Datum:</t>
  </si>
  <si>
    <t>17. 10. 2024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</si>
  <si>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</si>
  <si>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</si>
  <si>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</si>
  <si>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</si>
  <si>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</si>
  <si>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</si>
  <si>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</si>
  <si>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</si>
  <si>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</si>
  <si>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</si>
  <si>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</si>
  <si>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</si>
  <si>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</si>
  <si>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</si>
  <si>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</si>
  <si>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</si>
  <si>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</si>
  <si>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</si>
  <si>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</si>
  <si>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</si>
  <si>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</si>
  <si>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</si>
  <si>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</si>
  <si>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</si>
  <si>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</si>
  <si>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</si>
  <si>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</si>
  <si>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</si>
  <si>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</si>
  <si>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</si>
  <si>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</si>
  <si>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</si>
  <si>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</si>
  <si>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</si>
  <si>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</si>
  <si>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</si>
  <si>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</si>
  <si>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</si>
  <si>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</si>
  <si>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</si>
  <si>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</si>
  <si>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</si>
  <si>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</si>
  <si>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</si>
  <si>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</si>
  <si>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</si>
  <si>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</si>
  <si>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</si>
  <si>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</si>
  <si>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</si>
  <si>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</si>
  <si>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</si>
  <si>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</si>
  <si>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</si>
  <si>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</si>
  <si>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</si>
  <si>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</si>
  <si>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</si>
  <si>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</si>
  <si>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j</t>
  </si>
  <si>
    <t>70</t>
  </si>
  <si>
    <t>2</t>
  </si>
  <si>
    <t>o</t>
  </si>
  <si>
    <t>72,769</t>
  </si>
  <si>
    <t>KRYCÍ LIST SOUPISU PRACÍ</t>
  </si>
  <si>
    <t>or</t>
  </si>
  <si>
    <t>130</t>
  </si>
  <si>
    <t>or1</t>
  </si>
  <si>
    <t>80</t>
  </si>
  <si>
    <t>sut1</t>
  </si>
  <si>
    <t>2,64</t>
  </si>
  <si>
    <t>sut2</t>
  </si>
  <si>
    <t>3,945</t>
  </si>
  <si>
    <t>z10</t>
  </si>
  <si>
    <t>36,371</t>
  </si>
  <si>
    <t>r</t>
  </si>
  <si>
    <t>39,14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</si>
  <si>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</si>
  <si>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</si>
  <si>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</si>
  <si>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</si>
  <si>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</si>
  <si>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</si>
  <si>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</si>
  <si>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</si>
  <si>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</si>
  <si>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</si>
  <si>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</si>
  <si>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</si>
  <si>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</si>
  <si>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</si>
  <si>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</si>
  <si>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</si>
  <si>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</si>
  <si>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</si>
  <si>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</si>
  <si>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</si>
  <si>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</si>
  <si>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</si>
  <si>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</si>
  <si>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</si>
  <si>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</si>
  <si>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</si>
  <si>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</si>
  <si>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</si>
  <si>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</si>
  <si>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</si>
  <si>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</si>
  <si>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</si>
  <si>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</si>
  <si>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</si>
  <si>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</si>
  <si>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</si>
  <si>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</si>
  <si>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111211211</t>
  </si>
  <si>
    <t>Snesení jehličnatého klestu D do 30 cm ve svahu do 1:3</t>
  </si>
  <si>
    <t>kus</t>
  </si>
  <si>
    <t>CS ÚRS 2024 02</t>
  </si>
  <si>
    <t>4</t>
  </si>
  <si>
    <t>-1292267230</t>
  </si>
  <si>
    <t>112111111</t>
  </si>
  <si>
    <t>Spálení větví všech druhů stromů</t>
  </si>
  <si>
    <t>-363355014</t>
  </si>
  <si>
    <t>3</t>
  </si>
  <si>
    <t>112151312</t>
  </si>
  <si>
    <t>Kácení stromu bez postupného spouštění koruny a kmene D přes 0,2 do 0,3 m</t>
  </si>
  <si>
    <t>-1701336030</t>
  </si>
  <si>
    <t>112251221</t>
  </si>
  <si>
    <t>Odstranění pařezů rovině nebo na svahu do 1:5 odfrézováním hl přes 0,2 do 0,5 m</t>
  </si>
  <si>
    <t>m2</t>
  </si>
  <si>
    <t>-1701023014</t>
  </si>
  <si>
    <t>VV</t>
  </si>
  <si>
    <t>0,8*3</t>
  </si>
  <si>
    <t>5</t>
  </si>
  <si>
    <t>113106123</t>
  </si>
  <si>
    <t>Rozebrání dlažeb ze zámkových dlaždic komunikací pro pěší ručně</t>
  </si>
  <si>
    <t>-619160291</t>
  </si>
  <si>
    <t xml:space="preserve">"předlažba"    5,0</t>
  </si>
  <si>
    <t>6</t>
  </si>
  <si>
    <t>113107123</t>
  </si>
  <si>
    <t>Odstranění podkladu z kameniva drceného tl přes 200 do 300 mm ručně</t>
  </si>
  <si>
    <t>-316802096</t>
  </si>
  <si>
    <t>7</t>
  </si>
  <si>
    <t>113202111</t>
  </si>
  <si>
    <t>Vytrhání obrub krajníků obrubníků stojatých</t>
  </si>
  <si>
    <t>m</t>
  </si>
  <si>
    <t>481491387</t>
  </si>
  <si>
    <t>8</t>
  </si>
  <si>
    <t>119003211</t>
  </si>
  <si>
    <t>Mobilní plotová zábrana s reflexním pásem výšky do 1,5 m pro zabezpečení výkopu zřízení</t>
  </si>
  <si>
    <t>885160396</t>
  </si>
  <si>
    <t>9</t>
  </si>
  <si>
    <t>119003212</t>
  </si>
  <si>
    <t>Mobilní plotová zábrana s reflexním pásem výšky do 1,5 m pro zabezpečení výkopu odstranění</t>
  </si>
  <si>
    <t>-1360255459</t>
  </si>
  <si>
    <t>10</t>
  </si>
  <si>
    <t>121151113</t>
  </si>
  <si>
    <t>Sejmutí ornice plochy do 500 m2 tl vrstvy do 200 mm strojně</t>
  </si>
  <si>
    <t>1765521544</t>
  </si>
  <si>
    <t>130,0</t>
  </si>
  <si>
    <t>11</t>
  </si>
  <si>
    <t>131251103</t>
  </si>
  <si>
    <t>Hloubení jam nezapažených v hornině třídy těžitelnosti I skupiny 3 objem do 100 m3 strojně</t>
  </si>
  <si>
    <t>m3</t>
  </si>
  <si>
    <t>-305047206</t>
  </si>
  <si>
    <t>70,0</t>
  </si>
  <si>
    <t>Součet</t>
  </si>
  <si>
    <t>132251252</t>
  </si>
  <si>
    <t>Hloubení rýh nezapažených š do 2000 mm v hornině třídy těžitelnosti I skupiny 3 objem do 50 m3 strojně</t>
  </si>
  <si>
    <t>-1966610729</t>
  </si>
  <si>
    <t>vyrovnávací zídka</t>
  </si>
  <si>
    <t>19,0*(0,6+1,0)*0,5*1,2</t>
  </si>
  <si>
    <t>19,0*1,0*(1,4+0,8)*0,5</t>
  </si>
  <si>
    <t>13</t>
  </si>
  <si>
    <t>162201405</t>
  </si>
  <si>
    <t>Vodorovné přemístění větví stromů jehličnatých do 1 km D kmene přes 100 do 300 mm</t>
  </si>
  <si>
    <t>-475378294</t>
  </si>
  <si>
    <t>14</t>
  </si>
  <si>
    <t>162201415</t>
  </si>
  <si>
    <t>Vodorovné přemístění kmenů stromů jehličnatých do 1 km D kmene přes 100 do 300 mm</t>
  </si>
  <si>
    <t>584220295</t>
  </si>
  <si>
    <t>15</t>
  </si>
  <si>
    <t>162301941</t>
  </si>
  <si>
    <t>Příplatek k vodorovnému přemístění větví stromů jehličnatých D kmene přes 100 do 300 mm ZKD 1 km</t>
  </si>
  <si>
    <t>-1282382874</t>
  </si>
  <si>
    <t>3*4</t>
  </si>
  <si>
    <t>16</t>
  </si>
  <si>
    <t>162301961</t>
  </si>
  <si>
    <t>Příplatek k vodorovnému přemístění kmenů stromů jehličnatých D kmene přes 100 do 300 mm ZKD 1 km</t>
  </si>
  <si>
    <t>703312933</t>
  </si>
  <si>
    <t>17</t>
  </si>
  <si>
    <t>162451106</t>
  </si>
  <si>
    <t>Vodorovné přemístění přes 1 500 do 2000 m výkopku/sypaniny z horniny třídy těžitelnosti I skupiny 1 až 3</t>
  </si>
  <si>
    <t>-1983732261</t>
  </si>
  <si>
    <t>odvoz+dovoz ornice na mezideponuii</t>
  </si>
  <si>
    <t>or1*0,15*2</t>
  </si>
  <si>
    <t>zemina pro zásyp</t>
  </si>
  <si>
    <t>z10*2</t>
  </si>
  <si>
    <t>18</t>
  </si>
  <si>
    <t>162751117</t>
  </si>
  <si>
    <t>Vodorovné přemístění přes 9 000 do 10000 m výkopku/sypaniny z horniny třídy těžitelnosti I skupiny 1 až 3</t>
  </si>
  <si>
    <t>-2003136294</t>
  </si>
  <si>
    <t>odvoz přebytečné zeminy</t>
  </si>
  <si>
    <t>j+r-z10</t>
  </si>
  <si>
    <t>19</t>
  </si>
  <si>
    <t>650658066</t>
  </si>
  <si>
    <t>odvoz přebyteční ornice</t>
  </si>
  <si>
    <t>or*0,15</t>
  </si>
  <si>
    <t>-or1*0,15</t>
  </si>
  <si>
    <t>20</t>
  </si>
  <si>
    <t>162751119</t>
  </si>
  <si>
    <t>Příplatek k vodorovnému přemístění výkopku/sypaniny z horniny třídy těžitelnosti I skupiny 1 až 3 ZKD 1000 m přes 10000 m</t>
  </si>
  <si>
    <t>401525830</t>
  </si>
  <si>
    <t>o*10</t>
  </si>
  <si>
    <t>167151101</t>
  </si>
  <si>
    <t>Nakládání výkopku z hornin třídy těžitelnosti I skupiny 1 až 3 do 100 m3</t>
  </si>
  <si>
    <t>-1339457334</t>
  </si>
  <si>
    <t>ornice</t>
  </si>
  <si>
    <t>or1*0,15</t>
  </si>
  <si>
    <t>zeminy ro zásyp</t>
  </si>
  <si>
    <t>22</t>
  </si>
  <si>
    <t>171201231</t>
  </si>
  <si>
    <t>Poplatek za uložení zeminy a kamení na recyklační skládce (skládkovné) kód odpadu 17 05 04</t>
  </si>
  <si>
    <t>t</t>
  </si>
  <si>
    <t>-1874717110</t>
  </si>
  <si>
    <t>o*2,0</t>
  </si>
  <si>
    <t>23</t>
  </si>
  <si>
    <t>171251201</t>
  </si>
  <si>
    <t>Uložení sypaniny na skládky nebo meziskládky</t>
  </si>
  <si>
    <t>1792655636</t>
  </si>
  <si>
    <t>24</t>
  </si>
  <si>
    <t>174111121</t>
  </si>
  <si>
    <t>Zásyp jam po vyfrézovaných pařezech hl přes 0,2 do 0,5 m v rovině nebo na svahu do 1:5</t>
  </si>
  <si>
    <t>-1121633196</t>
  </si>
  <si>
    <t>25</t>
  </si>
  <si>
    <t>M</t>
  </si>
  <si>
    <t>10364100</t>
  </si>
  <si>
    <t>zemina pro terénní úpravy - tříděná</t>
  </si>
  <si>
    <t>1165976020</t>
  </si>
  <si>
    <t>2,4*0,23 'Přepočtené koeficientem množství</t>
  </si>
  <si>
    <t>26</t>
  </si>
  <si>
    <t>174151101</t>
  </si>
  <si>
    <t>Zásyp jam, šachet rýh nebo kolem objektů sypaninou se zhutněním</t>
  </si>
  <si>
    <t>317954699</t>
  </si>
  <si>
    <t>zásyp kontejnerů</t>
  </si>
  <si>
    <t>28,0</t>
  </si>
  <si>
    <t>27</t>
  </si>
  <si>
    <t>58344197</t>
  </si>
  <si>
    <t>štěrkodrť frakce 0/63</t>
  </si>
  <si>
    <t>394565441</t>
  </si>
  <si>
    <t>28*2 'Přepočtené koeficientem množství</t>
  </si>
  <si>
    <t>28</t>
  </si>
  <si>
    <t>-542960644</t>
  </si>
  <si>
    <t>zeminou</t>
  </si>
  <si>
    <t>10,0</t>
  </si>
  <si>
    <t>-(3,6+5,8+4,075+5,211)*0,4*1,2</t>
  </si>
  <si>
    <t>-19,0*(0,8+1,2)*0,5*0,2</t>
  </si>
  <si>
    <t>Mezisoučet</t>
  </si>
  <si>
    <t>29</t>
  </si>
  <si>
    <t>181152302</t>
  </si>
  <si>
    <t>Úprava pláně pro silnice a dálnice v zářezech se zhutněním</t>
  </si>
  <si>
    <t>-1390280045</t>
  </si>
  <si>
    <t>30</t>
  </si>
  <si>
    <t>181152302.1</t>
  </si>
  <si>
    <t xml:space="preserve">Úprava pláně pro silnice a dálnice v zářezech se zhutněním  45MPa</t>
  </si>
  <si>
    <t>404103465</t>
  </si>
  <si>
    <t>31</t>
  </si>
  <si>
    <t>181351003</t>
  </si>
  <si>
    <t>Rozprostření ornice tl vrstvy do 200 mm pl do 100 m2 v rovině nebo ve svahu do 1:5 strojně</t>
  </si>
  <si>
    <t>1195377442</t>
  </si>
  <si>
    <t>80,0</t>
  </si>
  <si>
    <t>32</t>
  </si>
  <si>
    <t>181411131</t>
  </si>
  <si>
    <t>Založení parkového trávníku výsevem pl do 1000 m2 v rovině a ve svahu do 1:5</t>
  </si>
  <si>
    <t>1547045848</t>
  </si>
  <si>
    <t>33</t>
  </si>
  <si>
    <t>00572410</t>
  </si>
  <si>
    <t>osivo směs travní parková</t>
  </si>
  <si>
    <t>kg</t>
  </si>
  <si>
    <t>-970503746</t>
  </si>
  <si>
    <t>80*0,02 'Přepočtené koeficientem množství</t>
  </si>
  <si>
    <t>34</t>
  </si>
  <si>
    <t>183101313</t>
  </si>
  <si>
    <t>Jamky pro výsadbu s výměnou 100 % půdy zeminy skupiny 1 až 4 obj přes 0,02 do 0,05 m3 v rovině a svahu do 1:5</t>
  </si>
  <si>
    <t>-206128848</t>
  </si>
  <si>
    <t>35</t>
  </si>
  <si>
    <t>10321100</t>
  </si>
  <si>
    <t>zahradní substrát pro výsadbu VL</t>
  </si>
  <si>
    <t>863731381</t>
  </si>
  <si>
    <t>3*0,05 'Přepočtené koeficientem množství</t>
  </si>
  <si>
    <t>36</t>
  </si>
  <si>
    <t>183403153</t>
  </si>
  <si>
    <t>Obdělání půdy hrabáním v rovině a svahu do 1:5</t>
  </si>
  <si>
    <t>775408636</t>
  </si>
  <si>
    <t>37</t>
  </si>
  <si>
    <t>183403161</t>
  </si>
  <si>
    <t>Obdělání půdy válením v rovině a svahu do 1:5</t>
  </si>
  <si>
    <t>-120932299</t>
  </si>
  <si>
    <t>38</t>
  </si>
  <si>
    <t>184102111</t>
  </si>
  <si>
    <t>Výsadba dřeviny s balem D přes 0,1 do 0,2 m do jamky se zalitím v rovině a svahu do 1:5</t>
  </si>
  <si>
    <t>1406431117</t>
  </si>
  <si>
    <t>39</t>
  </si>
  <si>
    <t>RMAT0002</t>
  </si>
  <si>
    <t xml:space="preserve">Prunus cerasifera 'Nigra'  třešeň obvod kmene 12-14cm</t>
  </si>
  <si>
    <t>311124841</t>
  </si>
  <si>
    <t>40</t>
  </si>
  <si>
    <t>184215133</t>
  </si>
  <si>
    <t>Ukotvení kmene dřevin v rovině nebo na svahu do 1:5 třemi kůly D do 0,1 m dl přes 2 do 3 m</t>
  </si>
  <si>
    <t>-2059402846</t>
  </si>
  <si>
    <t>41</t>
  </si>
  <si>
    <t>60591257</t>
  </si>
  <si>
    <t>kůl vyvazovací dřevěný impregnovaný D 8cm dl 3m</t>
  </si>
  <si>
    <t>-787040894</t>
  </si>
  <si>
    <t>9*3 'Přepočtené koeficientem množství</t>
  </si>
  <si>
    <t>42</t>
  </si>
  <si>
    <t>60850030</t>
  </si>
  <si>
    <t>Příčka spojovací ke kůlům impregnovaná 50 x 6 cm</t>
  </si>
  <si>
    <t>-1980504169</t>
  </si>
  <si>
    <t>43</t>
  </si>
  <si>
    <t>70836130.A</t>
  </si>
  <si>
    <t>Popruh vícevrstvý polyester/bavlna šíře 30 mm</t>
  </si>
  <si>
    <t>-682495413</t>
  </si>
  <si>
    <t>44</t>
  </si>
  <si>
    <t>184801121</t>
  </si>
  <si>
    <t>Ošetřování vysazených dřevin solitérních v rovině a svahu do 1:5</t>
  </si>
  <si>
    <t>-791750657</t>
  </si>
  <si>
    <t>45</t>
  </si>
  <si>
    <t>185804514.1</t>
  </si>
  <si>
    <t>Odplevelení mechanické</t>
  </si>
  <si>
    <t>1753708866</t>
  </si>
  <si>
    <t>Zakládání</t>
  </si>
  <si>
    <t>46</t>
  </si>
  <si>
    <t>212755216</t>
  </si>
  <si>
    <t>Trativody z drenážních trubek plastových flexibilních D 160 mm bez lože</t>
  </si>
  <si>
    <t>-1049066614</t>
  </si>
  <si>
    <t xml:space="preserve">"za vyrovnávací zídkou"    20,000</t>
  </si>
  <si>
    <t>47</t>
  </si>
  <si>
    <t>271572211</t>
  </si>
  <si>
    <t>Podsyp pod základové konstrukce se zhutněním z netříděného štěrkopísku</t>
  </si>
  <si>
    <t>2130802434</t>
  </si>
  <si>
    <t>pod kontejnery</t>
  </si>
  <si>
    <t>4,5</t>
  </si>
  <si>
    <t>48</t>
  </si>
  <si>
    <t>273313611</t>
  </si>
  <si>
    <t>Základové desky z betonu tř. C 16/20</t>
  </si>
  <si>
    <t>-292567387</t>
  </si>
  <si>
    <t>podkl.desky</t>
  </si>
  <si>
    <t>5,0</t>
  </si>
  <si>
    <t>49</t>
  </si>
  <si>
    <t>273321311</t>
  </si>
  <si>
    <t>Základové desky ze ŽB bez zvýšených nároků na prostředí tř. C 16/20</t>
  </si>
  <si>
    <t>1896490093</t>
  </si>
  <si>
    <t>základová deska</t>
  </si>
  <si>
    <t>50</t>
  </si>
  <si>
    <t>273351121</t>
  </si>
  <si>
    <t>Zřízení bednění základových desek</t>
  </si>
  <si>
    <t>2102971596</t>
  </si>
  <si>
    <t>(7,0+5,6+3,771+5,211+2,0)*0,2</t>
  </si>
  <si>
    <t>51</t>
  </si>
  <si>
    <t>273351122</t>
  </si>
  <si>
    <t>Odstranění bednění základových desek</t>
  </si>
  <si>
    <t>335550547</t>
  </si>
  <si>
    <t>52</t>
  </si>
  <si>
    <t>273361821</t>
  </si>
  <si>
    <t>Výztuž základových desek betonářskou ocelí 10 505 (R)</t>
  </si>
  <si>
    <t>96233118</t>
  </si>
  <si>
    <t xml:space="preserve">"kotevní výztuž"   10,0*0,001</t>
  </si>
  <si>
    <t>53</t>
  </si>
  <si>
    <t>273362021</t>
  </si>
  <si>
    <t>Výztuž základových desek svařovanými sítěmi Kari</t>
  </si>
  <si>
    <t>-355110190</t>
  </si>
  <si>
    <t>26*3,033*1,15*0,001</t>
  </si>
  <si>
    <t>Svislé a kompletní konstrukce</t>
  </si>
  <si>
    <t>54</t>
  </si>
  <si>
    <t>327323127</t>
  </si>
  <si>
    <t>Opěrné zdi a valy ze ŽB tř. C 25/30</t>
  </si>
  <si>
    <t>-1757529015</t>
  </si>
  <si>
    <t>základ</t>
  </si>
  <si>
    <t>(3,6+5,8+4,075+5,211)*0,4*1,2</t>
  </si>
  <si>
    <t>55</t>
  </si>
  <si>
    <t>327351211</t>
  </si>
  <si>
    <t>Bednění opěrných zdí a valů svislých i skloněných zřízení</t>
  </si>
  <si>
    <t>-1796510247</t>
  </si>
  <si>
    <t>(3,6+5,8+4,075+5,211+0,4*2)*1,2*2</t>
  </si>
  <si>
    <t>56</t>
  </si>
  <si>
    <t>327351221</t>
  </si>
  <si>
    <t>Bednění opěrných zdí a valů svislých i skloněných odstranění</t>
  </si>
  <si>
    <t>1885982711</t>
  </si>
  <si>
    <t>57</t>
  </si>
  <si>
    <t>327361006</t>
  </si>
  <si>
    <t>Výztuž opěrných zdí a valů D 12 mm z betonářské oceli 10 505</t>
  </si>
  <si>
    <t>-1465661588</t>
  </si>
  <si>
    <t>319,7*0,001</t>
  </si>
  <si>
    <t>58</t>
  </si>
  <si>
    <t>327501111</t>
  </si>
  <si>
    <t>Výplň za opěrami a protimrazové klíny z kameniva drceného nebo těženého</t>
  </si>
  <si>
    <t>-1347080066</t>
  </si>
  <si>
    <t>19,0*0,5*0,5</t>
  </si>
  <si>
    <t>59</t>
  </si>
  <si>
    <t>348272213</t>
  </si>
  <si>
    <t>Plotová zeď tl 195 mm z betonových tvarovek oboustranně štípaných přírodních na MC vč spárování</t>
  </si>
  <si>
    <t>-1056671051</t>
  </si>
  <si>
    <t>(3,6+1,4)*0,8</t>
  </si>
  <si>
    <t>1,4*1,0</t>
  </si>
  <si>
    <t>1,4*1,2</t>
  </si>
  <si>
    <t>2*1,6*1,4</t>
  </si>
  <si>
    <t>(1,075+0,5)*1,0</t>
  </si>
  <si>
    <t>5,211*0,8</t>
  </si>
  <si>
    <t>60</t>
  </si>
  <si>
    <t>348272293</t>
  </si>
  <si>
    <t>Příplatek k plotové zdi tl 195 mm z betonových tvarovek za vylití ztužujícího sloupku betonem C16/20</t>
  </si>
  <si>
    <t>268335580</t>
  </si>
  <si>
    <t>61</t>
  </si>
  <si>
    <t>348272513</t>
  </si>
  <si>
    <t>Plotová stříška pro zeď tl 195 mm z tvarovek hladkých nebo štípaných přírodních</t>
  </si>
  <si>
    <t>-1675967048</t>
  </si>
  <si>
    <t>Komunikace pozemní</t>
  </si>
  <si>
    <t>62</t>
  </si>
  <si>
    <t>564831011</t>
  </si>
  <si>
    <t>Podklad ze štěrkodrtě ŠD plochy do 100 m2 tl 100 mm</t>
  </si>
  <si>
    <t>149886894</t>
  </si>
  <si>
    <t>pod obrubníky</t>
  </si>
  <si>
    <t>7,0*0,4</t>
  </si>
  <si>
    <t>63</t>
  </si>
  <si>
    <t>564861011</t>
  </si>
  <si>
    <t>Podklad ze štěrkodrtě ŠD plochy do 100 m2 tl 200 mm</t>
  </si>
  <si>
    <t>1181372367</t>
  </si>
  <si>
    <t>tl.400mm=200x2mm</t>
  </si>
  <si>
    <t>6,0*2</t>
  </si>
  <si>
    <t>64</t>
  </si>
  <si>
    <t>564871011</t>
  </si>
  <si>
    <t>Podklad ze štěrkodrtě ŠD plochy do 100 m2 tl 250 mm</t>
  </si>
  <si>
    <t>-1574723364</t>
  </si>
  <si>
    <t>65</t>
  </si>
  <si>
    <t>596211111</t>
  </si>
  <si>
    <t>Kladení zámkové dlažby komunikací pro pěší ručně tl 60 mm skupiny A pl přes 50 do 100 m2</t>
  </si>
  <si>
    <t>-713003071</t>
  </si>
  <si>
    <t>26,0</t>
  </si>
  <si>
    <t>66</t>
  </si>
  <si>
    <t>59245018</t>
  </si>
  <si>
    <t>dlažba tvar obdélník betonová 200x100x60mm přírodní</t>
  </si>
  <si>
    <t>1533474974</t>
  </si>
  <si>
    <t>26*1,03 'Přepočtené koeficientem množství</t>
  </si>
  <si>
    <t>67</t>
  </si>
  <si>
    <t>596212210</t>
  </si>
  <si>
    <t>Kladení zámkové dlažby pozemních komunikací ručně tl 80 mm skupiny A pl do 50 m2</t>
  </si>
  <si>
    <t>-14828101</t>
  </si>
  <si>
    <t>předláždění komunikace - použít stáv.dlažbu</t>
  </si>
  <si>
    <t>68</t>
  </si>
  <si>
    <t>59245297</t>
  </si>
  <si>
    <t>dlažba zámková betonová tvaru I kraj 200x140mm tl 80mm přírodní</t>
  </si>
  <si>
    <t>2053460020</t>
  </si>
  <si>
    <t>0,5*1,03 'Přepočtené koeficientem množství</t>
  </si>
  <si>
    <t>Ostatní konstrukce a práce, bourání</t>
  </si>
  <si>
    <t>69</t>
  </si>
  <si>
    <t>916131213</t>
  </si>
  <si>
    <t>Osazení silničního obrubníku betonového stojatého s boční opěrou do lože z betonu prostého</t>
  </si>
  <si>
    <t>-1304797975</t>
  </si>
  <si>
    <t xml:space="preserve">"silniční"       2,0</t>
  </si>
  <si>
    <t xml:space="preserve">"nájezdový"    2,0</t>
  </si>
  <si>
    <t xml:space="preserve">"přechodový"    1,0</t>
  </si>
  <si>
    <t>59217029</t>
  </si>
  <si>
    <t>obrubník betonový silniční nájezdový 1000x150x150mm</t>
  </si>
  <si>
    <t>-2036476453</t>
  </si>
  <si>
    <t>2*1,02 'Přepočtené koeficientem množství</t>
  </si>
  <si>
    <t>71</t>
  </si>
  <si>
    <t>59217031</t>
  </si>
  <si>
    <t>obrubník silniční betonový 1000x150x250mm</t>
  </si>
  <si>
    <t>1056318030</t>
  </si>
  <si>
    <t>72</t>
  </si>
  <si>
    <t>59217030</t>
  </si>
  <si>
    <t>obrubník silniční betonový přechodový 1000x150x150-250mm</t>
  </si>
  <si>
    <t>1804183454</t>
  </si>
  <si>
    <t>1*1,02 'Přepočtené koeficientem množství</t>
  </si>
  <si>
    <t>73</t>
  </si>
  <si>
    <t>916231213</t>
  </si>
  <si>
    <t>Osazení chodníkového obrubníku betonového stojatého s boční opěrou do lože z betonu prostého</t>
  </si>
  <si>
    <t>-132165355</t>
  </si>
  <si>
    <t>74</t>
  </si>
  <si>
    <t>59217017</t>
  </si>
  <si>
    <t>obrubník betonový chodníkový 1000x100x250mm</t>
  </si>
  <si>
    <t>1580344512</t>
  </si>
  <si>
    <t>75</t>
  </si>
  <si>
    <t>916991121</t>
  </si>
  <si>
    <t>Lože pod obrubníky, krajníky nebo obruby z dlažebních kostek z betonu prostého</t>
  </si>
  <si>
    <t>311663370</t>
  </si>
  <si>
    <t>7,0*0,4*0,1</t>
  </si>
  <si>
    <t>76</t>
  </si>
  <si>
    <t>935112211</t>
  </si>
  <si>
    <t>Osazení příkopového žlabu do betonu tl 100 mm z betonových tvárnic š 800 mm</t>
  </si>
  <si>
    <t>-1564405671</t>
  </si>
  <si>
    <t>oprava stáv.příkop.žlabu</t>
  </si>
  <si>
    <t>6,0</t>
  </si>
  <si>
    <t>77</t>
  </si>
  <si>
    <t>59227051</t>
  </si>
  <si>
    <t>žlabovka příkopová betonová 300x800x170mm</t>
  </si>
  <si>
    <t>701482563</t>
  </si>
  <si>
    <t>78</t>
  </si>
  <si>
    <t>9360010R1</t>
  </si>
  <si>
    <t>Osazení + dodávka podzemní kontejnery 3,0m3 vč.vhozové šachty,dopravy a všech doplňků</t>
  </si>
  <si>
    <t>1520546897</t>
  </si>
  <si>
    <t>79</t>
  </si>
  <si>
    <t>9360010R2</t>
  </si>
  <si>
    <t>Osazení + dodávka podzemní kontejnery 1,5m3 vč.vhozové šachty,dopravy a všech doplňků</t>
  </si>
  <si>
    <t>-1645910711</t>
  </si>
  <si>
    <t>966008212</t>
  </si>
  <si>
    <t>Bourání odvodňovacího žlabu z betonových příkopových tvárnic š přes 500 do 800 mm</t>
  </si>
  <si>
    <t>1329231771</t>
  </si>
  <si>
    <t>997</t>
  </si>
  <si>
    <t>Přesun sutě</t>
  </si>
  <si>
    <t>81</t>
  </si>
  <si>
    <t>997221151</t>
  </si>
  <si>
    <t>Vodorovná doprava suti z kusových materiálů stavebním kolečkem do 50 m</t>
  </si>
  <si>
    <t>694310194</t>
  </si>
  <si>
    <t>manipulace se stáv.dlažbou</t>
  </si>
  <si>
    <t>1,3*2</t>
  </si>
  <si>
    <t>82</t>
  </si>
  <si>
    <t>997221551</t>
  </si>
  <si>
    <t>Vodorovná doprava suti ze sypkých materiálů do 1 km</t>
  </si>
  <si>
    <t>-1422665888</t>
  </si>
  <si>
    <t>83</t>
  </si>
  <si>
    <t>997221559</t>
  </si>
  <si>
    <t>Příplatek ZKD 1 km u vodorovné dopravy suti ze sypkých materiálů</t>
  </si>
  <si>
    <t>-432859984</t>
  </si>
  <si>
    <t>sut1*19</t>
  </si>
  <si>
    <t>84</t>
  </si>
  <si>
    <t>997221561</t>
  </si>
  <si>
    <t>Vodorovná doprava suti z kusových materiálů do 1 km</t>
  </si>
  <si>
    <t>850274143</t>
  </si>
  <si>
    <t>7,885-sut1-1,3</t>
  </si>
  <si>
    <t>85</t>
  </si>
  <si>
    <t>997221569</t>
  </si>
  <si>
    <t>Příplatek ZKD 1 km u vodorovné dopravy suti z kusových materiálů</t>
  </si>
  <si>
    <t>-101363921</t>
  </si>
  <si>
    <t>sut2*19</t>
  </si>
  <si>
    <t>86</t>
  </si>
  <si>
    <t>997221611</t>
  </si>
  <si>
    <t>Nakládání suti na dopravní prostředky pro vodorovnou dopravu</t>
  </si>
  <si>
    <t>1585017965</t>
  </si>
  <si>
    <t>87</t>
  </si>
  <si>
    <t>997221615</t>
  </si>
  <si>
    <t>Poplatek za uložení na skládce (skládkovné) stavebního odpadu betonového kód odpadu 17 01 01</t>
  </si>
  <si>
    <t>-175475977</t>
  </si>
  <si>
    <t>88</t>
  </si>
  <si>
    <t>997221873</t>
  </si>
  <si>
    <t>Poplatek za uložení stavebního odpadu na recyklační skládce (skládkovné) zeminy a kamení zatříděného do Katalogu odpadů pod kódem 17 05 04</t>
  </si>
  <si>
    <t>391081657</t>
  </si>
  <si>
    <t>998</t>
  </si>
  <si>
    <t>Přesun hmot</t>
  </si>
  <si>
    <t>89</t>
  </si>
  <si>
    <t>998223011</t>
  </si>
  <si>
    <t>Přesun hmot pro pozemní komunikace s krytem dlážděným</t>
  </si>
  <si>
    <t>494926538</t>
  </si>
  <si>
    <t>PSV</t>
  </si>
  <si>
    <t>Práce a dodávky PSV</t>
  </si>
  <si>
    <t>711</t>
  </si>
  <si>
    <t>Izolace proti vodě, vlhkosti a plynům</t>
  </si>
  <si>
    <t>90</t>
  </si>
  <si>
    <t>711113127</t>
  </si>
  <si>
    <t>Izolace proti vlhkosti svislá za studena těsnicí stěrkou jednosložkovou na bázi cementu</t>
  </si>
  <si>
    <t>-1244899478</t>
  </si>
  <si>
    <t>91</t>
  </si>
  <si>
    <t>711161212</t>
  </si>
  <si>
    <t>Izolace proti zemní vlhkosti nopovou fólií svislá, nopek v 8,0 mm, tl do 0,6 mm</t>
  </si>
  <si>
    <t>-478818504</t>
  </si>
  <si>
    <t>92</t>
  </si>
  <si>
    <t>998711201</t>
  </si>
  <si>
    <t>Přesun hmot procentní pro izolace proti vodě, vlhkosti a plynům v objektech v do 6 m</t>
  </si>
  <si>
    <t>%</t>
  </si>
  <si>
    <t>1675560405</t>
  </si>
  <si>
    <t>VRN</t>
  </si>
  <si>
    <t>Vedlejší rozpočtové náklady</t>
  </si>
  <si>
    <t>VRN1</t>
  </si>
  <si>
    <t>Průzkumné, geodetické a projektové práce</t>
  </si>
  <si>
    <t>93</t>
  </si>
  <si>
    <t>012103000</t>
  </si>
  <si>
    <t>Geodetické práce před výstavbou</t>
  </si>
  <si>
    <t>kpl</t>
  </si>
  <si>
    <t>1024</t>
  </si>
  <si>
    <t>-1935828288</t>
  </si>
  <si>
    <t>94</t>
  </si>
  <si>
    <t>012203000</t>
  </si>
  <si>
    <t>Geodetické práce při provádění stavby</t>
  </si>
  <si>
    <t>-867978271</t>
  </si>
  <si>
    <t>95</t>
  </si>
  <si>
    <t>012303000</t>
  </si>
  <si>
    <t>Geodetické práce po výstavbě</t>
  </si>
  <si>
    <t>1803519731</t>
  </si>
  <si>
    <t>VRN3</t>
  </si>
  <si>
    <t>Zařízení staveniště</t>
  </si>
  <si>
    <t>96</t>
  </si>
  <si>
    <t>030001000</t>
  </si>
  <si>
    <t>-185133507</t>
  </si>
  <si>
    <t>VRN7</t>
  </si>
  <si>
    <t>Provozní vlivy</t>
  </si>
  <si>
    <t>97</t>
  </si>
  <si>
    <t>072002000</t>
  </si>
  <si>
    <t>Silniční provoz - dočasné dopravní značení</t>
  </si>
  <si>
    <t>459713273</t>
  </si>
  <si>
    <t>SEZNAM FIGUR</t>
  </si>
  <si>
    <t>Výměra</t>
  </si>
  <si>
    <t>Použití figury:</t>
  </si>
  <si>
    <t>j_1</t>
  </si>
  <si>
    <t>j1</t>
  </si>
  <si>
    <t>o_1</t>
  </si>
  <si>
    <t>o1</t>
  </si>
  <si>
    <t>r_1</t>
  </si>
  <si>
    <t>s</t>
  </si>
  <si>
    <t>s1</t>
  </si>
  <si>
    <t>pod sušáky</t>
  </si>
  <si>
    <t>0,5*0,5*1,0*2*3</t>
  </si>
  <si>
    <t>z</t>
  </si>
  <si>
    <t>z1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</si>
</sst>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51</v>
      </c>
      <c r="AI60" s="41"/>
      <c r="AJ60" s="41"/>
      <c r="AK60" s="41"/>
      <c r="AL60" s="41"/>
      <c r="AM60" s="58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51</v>
      </c>
      <c r="AI75" s="41"/>
      <c r="AJ75" s="41"/>
      <c r="AK75" s="41"/>
      <c r="AL75" s="41"/>
      <c r="AM75" s="58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LZ24016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Kontejnerové stanoviště na ulici J.K.Tyla,Valašské Meziříčí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Valašské Meziříčí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17. 10. 2024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Valašské Meziříčí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LZ-PROJEKT plus s.r.o.</v>
      </c>
      <c r="AN89" s="4"/>
      <c r="AO89" s="4"/>
      <c r="AP89" s="4"/>
      <c r="AQ89" s="38"/>
      <c r="AR89" s="39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>Fajfrová Irena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9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ROUND(AS95,2)</f>
        <v>0</v>
      </c>
      <c r="AT94" s="99">
        <f>ROUND(SUM(AV94:AW94),2)</f>
        <v>0</v>
      </c>
      <c r="AU94" s="100">
        <f>ROUND(AU95,5)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ROUND(AZ95,2)</f>
        <v>0</v>
      </c>
      <c r="BA94" s="99">
        <f>ROUND(BA95,2)</f>
        <v>0</v>
      </c>
      <c r="BB94" s="99">
        <f>ROUND(BB95,2)</f>
        <v>0</v>
      </c>
      <c r="BC94" s="99">
        <f>ROUND(BC95,2)</f>
        <v>0</v>
      </c>
      <c r="BD94" s="101">
        <f>ROUND(BD95,2)</f>
        <v>0</v>
      </c>
      <c r="BE94" s="6"/>
      <c r="BS94" s="102" t="s">
        <v>75</v>
      </c>
      <c r="BT94" s="102" t="s">
        <v>76</v>
      </c>
      <c r="BV94" s="102" t="s">
        <v>77</v>
      </c>
      <c r="BW94" s="102" t="s">
        <v>4</v>
      </c>
      <c r="BX94" s="102" t="s">
        <v>78</v>
      </c>
      <c r="CL94" s="102" t="s">
        <v>1</v>
      </c>
    </row>
    <row r="95" s="7" customFormat="1" ht="24.75" customHeight="1">
      <c r="A95" s="103" t="s">
        <v>79</v>
      </c>
      <c r="B95" s="104"/>
      <c r="C95" s="105"/>
      <c r="D95" s="106" t="s">
        <v>14</v>
      </c>
      <c r="E95" s="106"/>
      <c r="F95" s="106"/>
      <c r="G95" s="106"/>
      <c r="H95" s="106"/>
      <c r="I95" s="107"/>
      <c r="J95" s="106" t="s">
        <v>17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'LZ24016 - Kontejnerové st...'!J28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'LZ24016 - Kontejnerové st...'!P126</f>
        <v>0</v>
      </c>
      <c r="AV95" s="111">
        <f>'LZ24016 - Kontejnerové st...'!J31</f>
        <v>0</v>
      </c>
      <c r="AW95" s="111">
        <f>'LZ24016 - Kontejnerové st...'!J32</f>
        <v>0</v>
      </c>
      <c r="AX95" s="111">
        <f>'LZ24016 - Kontejnerové st...'!J33</f>
        <v>0</v>
      </c>
      <c r="AY95" s="111">
        <f>'LZ24016 - Kontejnerové st...'!J34</f>
        <v>0</v>
      </c>
      <c r="AZ95" s="111">
        <f>'LZ24016 - Kontejnerové st...'!F31</f>
        <v>0</v>
      </c>
      <c r="BA95" s="111">
        <f>'LZ24016 - Kontejnerové st...'!F32</f>
        <v>0</v>
      </c>
      <c r="BB95" s="111">
        <f>'LZ24016 - Kontejnerové st...'!F33</f>
        <v>0</v>
      </c>
      <c r="BC95" s="111">
        <f>'LZ24016 - Kontejnerové st...'!F34</f>
        <v>0</v>
      </c>
      <c r="BD95" s="113">
        <f>'LZ24016 - Kontejnerové st...'!F35</f>
        <v>0</v>
      </c>
      <c r="BE95" s="7"/>
      <c r="BT95" s="114" t="s">
        <v>81</v>
      </c>
      <c r="BU95" s="114" t="s">
        <v>82</v>
      </c>
      <c r="BV95" s="114" t="s">
        <v>77</v>
      </c>
      <c r="BW95" s="114" t="s">
        <v>4</v>
      </c>
      <c r="BX95" s="114" t="s">
        <v>78</v>
      </c>
      <c r="CL95" s="114" t="s">
        <v>1</v>
      </c>
    </row>
    <row r="96" s="2" customFormat="1" ht="30" customHeight="1">
      <c r="A96" s="38"/>
      <c r="B96" s="39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9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39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LZ24016 - Kontejnerové 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4</v>
      </c>
      <c r="AZ2" s="115" t="s">
        <v>83</v>
      </c>
      <c r="BA2" s="115" t="s">
        <v>1</v>
      </c>
      <c r="BB2" s="115" t="s">
        <v>1</v>
      </c>
      <c r="BC2" s="115" t="s">
        <v>84</v>
      </c>
      <c r="BD2" s="115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  <c r="AZ3" s="115" t="s">
        <v>86</v>
      </c>
      <c r="BA3" s="115" t="s">
        <v>1</v>
      </c>
      <c r="BB3" s="115" t="s">
        <v>1</v>
      </c>
      <c r="BC3" s="115" t="s">
        <v>87</v>
      </c>
      <c r="BD3" s="115" t="s">
        <v>85</v>
      </c>
    </row>
    <row r="4" s="1" customFormat="1" ht="24.96" customHeight="1">
      <c r="B4" s="22"/>
      <c r="D4" s="23" t="s">
        <v>88</v>
      </c>
      <c r="L4" s="22"/>
      <c r="M4" s="116" t="s">
        <v>10</v>
      </c>
      <c r="AT4" s="19" t="s">
        <v>3</v>
      </c>
      <c r="AZ4" s="115" t="s">
        <v>89</v>
      </c>
      <c r="BA4" s="115" t="s">
        <v>1</v>
      </c>
      <c r="BB4" s="115" t="s">
        <v>1</v>
      </c>
      <c r="BC4" s="115" t="s">
        <v>90</v>
      </c>
      <c r="BD4" s="115" t="s">
        <v>85</v>
      </c>
    </row>
    <row r="5" s="1" customFormat="1" ht="6.96" customHeight="1">
      <c r="B5" s="22"/>
      <c r="L5" s="22"/>
      <c r="AZ5" s="115" t="s">
        <v>91</v>
      </c>
      <c r="BA5" s="115" t="s">
        <v>1</v>
      </c>
      <c r="BB5" s="115" t="s">
        <v>1</v>
      </c>
      <c r="BC5" s="115" t="s">
        <v>92</v>
      </c>
      <c r="BD5" s="115" t="s">
        <v>85</v>
      </c>
    </row>
    <row r="6" s="2" customFormat="1" ht="12" customHeight="1">
      <c r="A6" s="38"/>
      <c r="B6" s="39"/>
      <c r="C6" s="38"/>
      <c r="D6" s="32" t="s">
        <v>16</v>
      </c>
      <c r="E6" s="38"/>
      <c r="F6" s="38"/>
      <c r="G6" s="38"/>
      <c r="H6" s="38"/>
      <c r="I6" s="38"/>
      <c r="J6" s="38"/>
      <c r="K6" s="38"/>
      <c r="L6" s="55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Z6" s="115" t="s">
        <v>93</v>
      </c>
      <c r="BA6" s="115" t="s">
        <v>1</v>
      </c>
      <c r="BB6" s="115" t="s">
        <v>1</v>
      </c>
      <c r="BC6" s="115" t="s">
        <v>94</v>
      </c>
      <c r="BD6" s="115" t="s">
        <v>85</v>
      </c>
    </row>
    <row r="7" s="2" customFormat="1" ht="16.5" customHeight="1">
      <c r="A7" s="38"/>
      <c r="B7" s="39"/>
      <c r="C7" s="38"/>
      <c r="D7" s="38"/>
      <c r="E7" s="67" t="s">
        <v>17</v>
      </c>
      <c r="F7" s="38"/>
      <c r="G7" s="38"/>
      <c r="H7" s="38"/>
      <c r="I7" s="38"/>
      <c r="J7" s="38"/>
      <c r="K7" s="38"/>
      <c r="L7" s="55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Z7" s="115" t="s">
        <v>95</v>
      </c>
      <c r="BA7" s="115" t="s">
        <v>1</v>
      </c>
      <c r="BB7" s="115" t="s">
        <v>1</v>
      </c>
      <c r="BC7" s="115" t="s">
        <v>96</v>
      </c>
      <c r="BD7" s="115" t="s">
        <v>85</v>
      </c>
    </row>
    <row r="8" s="2" customFormat="1">
      <c r="A8" s="38"/>
      <c r="B8" s="39"/>
      <c r="C8" s="38"/>
      <c r="D8" s="38"/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15" t="s">
        <v>97</v>
      </c>
      <c r="BA8" s="115" t="s">
        <v>1</v>
      </c>
      <c r="BB8" s="115" t="s">
        <v>1</v>
      </c>
      <c r="BC8" s="115" t="s">
        <v>98</v>
      </c>
      <c r="BD8" s="115" t="s">
        <v>85</v>
      </c>
    </row>
    <row r="9" s="2" customFormat="1" ht="12" customHeight="1">
      <c r="A9" s="38"/>
      <c r="B9" s="39"/>
      <c r="C9" s="38"/>
      <c r="D9" s="32" t="s">
        <v>18</v>
      </c>
      <c r="E9" s="38"/>
      <c r="F9" s="27" t="s">
        <v>1</v>
      </c>
      <c r="G9" s="38"/>
      <c r="H9" s="38"/>
      <c r="I9" s="32" t="s">
        <v>19</v>
      </c>
      <c r="J9" s="27" t="s">
        <v>1</v>
      </c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15" t="s">
        <v>99</v>
      </c>
      <c r="BA9" s="115" t="s">
        <v>1</v>
      </c>
      <c r="BB9" s="115" t="s">
        <v>1</v>
      </c>
      <c r="BC9" s="115" t="s">
        <v>100</v>
      </c>
      <c r="BD9" s="115" t="s">
        <v>85</v>
      </c>
    </row>
    <row r="10" s="2" customFormat="1" ht="12" customHeight="1">
      <c r="A10" s="38"/>
      <c r="B10" s="39"/>
      <c r="C10" s="38"/>
      <c r="D10" s="32" t="s">
        <v>20</v>
      </c>
      <c r="E10" s="38"/>
      <c r="F10" s="27" t="s">
        <v>21</v>
      </c>
      <c r="G10" s="38"/>
      <c r="H10" s="38"/>
      <c r="I10" s="32" t="s">
        <v>22</v>
      </c>
      <c r="J10" s="69" t="str">
        <f>'Rekapitulace stavby'!AN8</f>
        <v>17. 10. 2024</v>
      </c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39"/>
      <c r="C11" s="38"/>
      <c r="D11" s="38"/>
      <c r="E11" s="38"/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24</v>
      </c>
      <c r="E12" s="38"/>
      <c r="F12" s="38"/>
      <c r="G12" s="38"/>
      <c r="H12" s="38"/>
      <c r="I12" s="32" t="s">
        <v>25</v>
      </c>
      <c r="J12" s="27" t="s">
        <v>1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39"/>
      <c r="C13" s="38"/>
      <c r="D13" s="38"/>
      <c r="E13" s="27" t="s">
        <v>26</v>
      </c>
      <c r="F13" s="38"/>
      <c r="G13" s="38"/>
      <c r="H13" s="38"/>
      <c r="I13" s="32" t="s">
        <v>27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28</v>
      </c>
      <c r="E15" s="38"/>
      <c r="F15" s="38"/>
      <c r="G15" s="38"/>
      <c r="H15" s="38"/>
      <c r="I15" s="32" t="s">
        <v>25</v>
      </c>
      <c r="J15" s="33" t="str">
        <f>'Rekapitulace stavby'!AN13</f>
        <v>Vyplň údaj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39"/>
      <c r="C16" s="38"/>
      <c r="D16" s="38"/>
      <c r="E16" s="33" t="str">
        <f>'Rekapitulace stavby'!E14</f>
        <v>Vyplň údaj</v>
      </c>
      <c r="F16" s="27"/>
      <c r="G16" s="27"/>
      <c r="H16" s="27"/>
      <c r="I16" s="32" t="s">
        <v>27</v>
      </c>
      <c r="J16" s="33" t="str">
        <f>'Rekapitulace stavby'!AN14</f>
        <v>Vyplň údaj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30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31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33</v>
      </c>
      <c r="E21" s="38"/>
      <c r="F21" s="38"/>
      <c r="G21" s="38"/>
      <c r="H21" s="38"/>
      <c r="I21" s="32" t="s">
        <v>25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27" t="s">
        <v>34</v>
      </c>
      <c r="F22" s="38"/>
      <c r="G22" s="38"/>
      <c r="H22" s="38"/>
      <c r="I22" s="32" t="s">
        <v>27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35</v>
      </c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17"/>
      <c r="B25" s="118"/>
      <c r="C25" s="117"/>
      <c r="D25" s="117"/>
      <c r="E25" s="36" t="s">
        <v>1</v>
      </c>
      <c r="F25" s="36"/>
      <c r="G25" s="36"/>
      <c r="H25" s="36"/>
      <c r="I25" s="117"/>
      <c r="J25" s="117"/>
      <c r="K25" s="117"/>
      <c r="L25" s="119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90"/>
      <c r="E27" s="90"/>
      <c r="F27" s="90"/>
      <c r="G27" s="90"/>
      <c r="H27" s="90"/>
      <c r="I27" s="90"/>
      <c r="J27" s="90"/>
      <c r="K27" s="90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39"/>
      <c r="C28" s="38"/>
      <c r="D28" s="120" t="s">
        <v>36</v>
      </c>
      <c r="E28" s="38"/>
      <c r="F28" s="38"/>
      <c r="G28" s="38"/>
      <c r="H28" s="38"/>
      <c r="I28" s="38"/>
      <c r="J28" s="96">
        <f>ROUND(J126, 2)</f>
        <v>0</v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39"/>
      <c r="C30" s="38"/>
      <c r="D30" s="38"/>
      <c r="E30" s="38"/>
      <c r="F30" s="43" t="s">
        <v>38</v>
      </c>
      <c r="G30" s="38"/>
      <c r="H30" s="38"/>
      <c r="I30" s="43" t="s">
        <v>37</v>
      </c>
      <c r="J30" s="43" t="s">
        <v>39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39"/>
      <c r="C31" s="38"/>
      <c r="D31" s="121" t="s">
        <v>40</v>
      </c>
      <c r="E31" s="32" t="s">
        <v>41</v>
      </c>
      <c r="F31" s="122">
        <f>ROUND((SUM(BE126:BE348)),  2)</f>
        <v>0</v>
      </c>
      <c r="G31" s="38"/>
      <c r="H31" s="38"/>
      <c r="I31" s="123">
        <v>0.20999999999999999</v>
      </c>
      <c r="J31" s="122">
        <f>ROUND(((SUM(BE126:BE348))*I31),  2)</f>
        <v>0</v>
      </c>
      <c r="K31" s="38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2" t="s">
        <v>42</v>
      </c>
      <c r="F32" s="122">
        <f>ROUND((SUM(BF126:BF348)),  2)</f>
        <v>0</v>
      </c>
      <c r="G32" s="38"/>
      <c r="H32" s="38"/>
      <c r="I32" s="123">
        <v>0.12</v>
      </c>
      <c r="J32" s="122">
        <f>ROUND(((SUM(BF126:BF348))*I32), 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38"/>
      <c r="E33" s="32" t="s">
        <v>43</v>
      </c>
      <c r="F33" s="122">
        <f>ROUND((SUM(BG126:BG348)),  2)</f>
        <v>0</v>
      </c>
      <c r="G33" s="38"/>
      <c r="H33" s="38"/>
      <c r="I33" s="123">
        <v>0.20999999999999999</v>
      </c>
      <c r="J33" s="122">
        <f>0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44</v>
      </c>
      <c r="F34" s="122">
        <f>ROUND((SUM(BH126:BH348)),  2)</f>
        <v>0</v>
      </c>
      <c r="G34" s="38"/>
      <c r="H34" s="38"/>
      <c r="I34" s="123">
        <v>0.12</v>
      </c>
      <c r="J34" s="122">
        <f>0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22">
        <f>ROUND((SUM(BI126:BI348)),  2)</f>
        <v>0</v>
      </c>
      <c r="G35" s="38"/>
      <c r="H35" s="38"/>
      <c r="I35" s="123">
        <v>0</v>
      </c>
      <c r="J35" s="12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39"/>
      <c r="C37" s="124"/>
      <c r="D37" s="125" t="s">
        <v>46</v>
      </c>
      <c r="E37" s="81"/>
      <c r="F37" s="81"/>
      <c r="G37" s="126" t="s">
        <v>47</v>
      </c>
      <c r="H37" s="127" t="s">
        <v>48</v>
      </c>
      <c r="I37" s="81"/>
      <c r="J37" s="128">
        <f>SUM(J28:J35)</f>
        <v>0</v>
      </c>
      <c r="K37" s="129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2"/>
      <c r="L39" s="22"/>
    </row>
    <row r="40" s="1" customFormat="1" ht="14.4" customHeight="1">
      <c r="B40" s="22"/>
      <c r="L40" s="22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0" t="s">
        <v>52</v>
      </c>
      <c r="G61" s="58" t="s">
        <v>51</v>
      </c>
      <c r="H61" s="41"/>
      <c r="I61" s="41"/>
      <c r="J61" s="131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0" t="s">
        <v>52</v>
      </c>
      <c r="G76" s="58" t="s">
        <v>51</v>
      </c>
      <c r="H76" s="41"/>
      <c r="I76" s="41"/>
      <c r="J76" s="131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67" t="str">
        <f>E7</f>
        <v>Kontejnerové stanoviště na ulici J.K.Tyla,Valašské Meziříčí</v>
      </c>
      <c r="F85" s="38"/>
      <c r="G85" s="38"/>
      <c r="H85" s="38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38"/>
      <c r="E87" s="38"/>
      <c r="F87" s="27" t="str">
        <f>F10</f>
        <v>Valašské Meziříčí</v>
      </c>
      <c r="G87" s="38"/>
      <c r="H87" s="38"/>
      <c r="I87" s="32" t="s">
        <v>22</v>
      </c>
      <c r="J87" s="69" t="str">
        <f>IF(J10="","",J10)</f>
        <v>17. 10. 2024</v>
      </c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38"/>
      <c r="E89" s="38"/>
      <c r="F89" s="27" t="str">
        <f>E13</f>
        <v>Město Valašské Meziříčí</v>
      </c>
      <c r="G89" s="38"/>
      <c r="H89" s="38"/>
      <c r="I89" s="32" t="s">
        <v>30</v>
      </c>
      <c r="J89" s="36" t="str">
        <f>E19</f>
        <v>LZ-PROJEKT plus s.r.o.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38"/>
      <c r="E90" s="38"/>
      <c r="F90" s="27" t="str">
        <f>IF(E16="","",E16)</f>
        <v>Vyplň údaj</v>
      </c>
      <c r="G90" s="38"/>
      <c r="H90" s="38"/>
      <c r="I90" s="32" t="s">
        <v>33</v>
      </c>
      <c r="J90" s="36" t="str">
        <f>E22</f>
        <v>Fajfrová Irena</v>
      </c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32" t="s">
        <v>102</v>
      </c>
      <c r="D92" s="124"/>
      <c r="E92" s="124"/>
      <c r="F92" s="124"/>
      <c r="G92" s="124"/>
      <c r="H92" s="124"/>
      <c r="I92" s="124"/>
      <c r="J92" s="133" t="s">
        <v>103</v>
      </c>
      <c r="K92" s="124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34" t="s">
        <v>104</v>
      </c>
      <c r="D94" s="38"/>
      <c r="E94" s="38"/>
      <c r="F94" s="38"/>
      <c r="G94" s="38"/>
      <c r="H94" s="38"/>
      <c r="I94" s="38"/>
      <c r="J94" s="96">
        <f>J126</f>
        <v>0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9" t="s">
        <v>105</v>
      </c>
    </row>
    <row r="95" s="9" customFormat="1" ht="24.96" customHeight="1">
      <c r="A95" s="9"/>
      <c r="B95" s="135"/>
      <c r="C95" s="9"/>
      <c r="D95" s="136" t="s">
        <v>106</v>
      </c>
      <c r="E95" s="137"/>
      <c r="F95" s="137"/>
      <c r="G95" s="137"/>
      <c r="H95" s="137"/>
      <c r="I95" s="137"/>
      <c r="J95" s="138">
        <f>J127</f>
        <v>0</v>
      </c>
      <c r="K95" s="9"/>
      <c r="L95" s="13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9"/>
      <c r="C96" s="10"/>
      <c r="D96" s="140" t="s">
        <v>107</v>
      </c>
      <c r="E96" s="141"/>
      <c r="F96" s="141"/>
      <c r="G96" s="141"/>
      <c r="H96" s="141"/>
      <c r="I96" s="141"/>
      <c r="J96" s="142">
        <f>J128</f>
        <v>0</v>
      </c>
      <c r="K96" s="10"/>
      <c r="L96" s="13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9"/>
      <c r="C97" s="10"/>
      <c r="D97" s="140" t="s">
        <v>108</v>
      </c>
      <c r="E97" s="141"/>
      <c r="F97" s="141"/>
      <c r="G97" s="141"/>
      <c r="H97" s="141"/>
      <c r="I97" s="141"/>
      <c r="J97" s="142">
        <f>J222</f>
        <v>0</v>
      </c>
      <c r="K97" s="10"/>
      <c r="L97" s="13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9"/>
      <c r="C98" s="10"/>
      <c r="D98" s="140" t="s">
        <v>109</v>
      </c>
      <c r="E98" s="141"/>
      <c r="F98" s="141"/>
      <c r="G98" s="141"/>
      <c r="H98" s="141"/>
      <c r="I98" s="141"/>
      <c r="J98" s="142">
        <f>J241</f>
        <v>0</v>
      </c>
      <c r="K98" s="10"/>
      <c r="L98" s="13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9"/>
      <c r="C99" s="10"/>
      <c r="D99" s="140" t="s">
        <v>110</v>
      </c>
      <c r="E99" s="141"/>
      <c r="F99" s="141"/>
      <c r="G99" s="141"/>
      <c r="H99" s="141"/>
      <c r="I99" s="141"/>
      <c r="J99" s="142">
        <f>J267</f>
        <v>0</v>
      </c>
      <c r="K99" s="10"/>
      <c r="L99" s="13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9"/>
      <c r="C100" s="10"/>
      <c r="D100" s="140" t="s">
        <v>111</v>
      </c>
      <c r="E100" s="141"/>
      <c r="F100" s="141"/>
      <c r="G100" s="141"/>
      <c r="H100" s="141"/>
      <c r="I100" s="141"/>
      <c r="J100" s="142">
        <f>J284</f>
        <v>0</v>
      </c>
      <c r="K100" s="10"/>
      <c r="L100" s="13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9"/>
      <c r="C101" s="10"/>
      <c r="D101" s="140" t="s">
        <v>112</v>
      </c>
      <c r="E101" s="141"/>
      <c r="F101" s="141"/>
      <c r="G101" s="141"/>
      <c r="H101" s="141"/>
      <c r="I101" s="141"/>
      <c r="J101" s="142">
        <f>J308</f>
        <v>0</v>
      </c>
      <c r="K101" s="10"/>
      <c r="L101" s="13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9"/>
      <c r="C102" s="10"/>
      <c r="D102" s="140" t="s">
        <v>113</v>
      </c>
      <c r="E102" s="141"/>
      <c r="F102" s="141"/>
      <c r="G102" s="141"/>
      <c r="H102" s="141"/>
      <c r="I102" s="141"/>
      <c r="J102" s="142">
        <f>J324</f>
        <v>0</v>
      </c>
      <c r="K102" s="10"/>
      <c r="L102" s="13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5"/>
      <c r="C103" s="9"/>
      <c r="D103" s="136" t="s">
        <v>114</v>
      </c>
      <c r="E103" s="137"/>
      <c r="F103" s="137"/>
      <c r="G103" s="137"/>
      <c r="H103" s="137"/>
      <c r="I103" s="137"/>
      <c r="J103" s="138">
        <f>J326</f>
        <v>0</v>
      </c>
      <c r="K103" s="9"/>
      <c r="L103" s="13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39"/>
      <c r="C104" s="10"/>
      <c r="D104" s="140" t="s">
        <v>115</v>
      </c>
      <c r="E104" s="141"/>
      <c r="F104" s="141"/>
      <c r="G104" s="141"/>
      <c r="H104" s="141"/>
      <c r="I104" s="141"/>
      <c r="J104" s="142">
        <f>J327</f>
        <v>0</v>
      </c>
      <c r="K104" s="10"/>
      <c r="L104" s="13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5"/>
      <c r="C105" s="9"/>
      <c r="D105" s="136" t="s">
        <v>116</v>
      </c>
      <c r="E105" s="137"/>
      <c r="F105" s="137"/>
      <c r="G105" s="137"/>
      <c r="H105" s="137"/>
      <c r="I105" s="137"/>
      <c r="J105" s="138">
        <f>J340</f>
        <v>0</v>
      </c>
      <c r="K105" s="9"/>
      <c r="L105" s="13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39"/>
      <c r="C106" s="10"/>
      <c r="D106" s="140" t="s">
        <v>117</v>
      </c>
      <c r="E106" s="141"/>
      <c r="F106" s="141"/>
      <c r="G106" s="141"/>
      <c r="H106" s="141"/>
      <c r="I106" s="141"/>
      <c r="J106" s="142">
        <f>J341</f>
        <v>0</v>
      </c>
      <c r="K106" s="10"/>
      <c r="L106" s="13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9"/>
      <c r="C107" s="10"/>
      <c r="D107" s="140" t="s">
        <v>118</v>
      </c>
      <c r="E107" s="141"/>
      <c r="F107" s="141"/>
      <c r="G107" s="141"/>
      <c r="H107" s="141"/>
      <c r="I107" s="141"/>
      <c r="J107" s="142">
        <f>J345</f>
        <v>0</v>
      </c>
      <c r="K107" s="10"/>
      <c r="L107" s="13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39"/>
      <c r="C108" s="10"/>
      <c r="D108" s="140" t="s">
        <v>119</v>
      </c>
      <c r="E108" s="141"/>
      <c r="F108" s="141"/>
      <c r="G108" s="141"/>
      <c r="H108" s="141"/>
      <c r="I108" s="141"/>
      <c r="J108" s="142">
        <f>J347</f>
        <v>0</v>
      </c>
      <c r="K108" s="10"/>
      <c r="L108" s="13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120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E7</f>
        <v>Kontejnerové stanoviště na ulici J.K.Tyla,Valašské Meziříčí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F10</f>
        <v>Valašské Meziříčí</v>
      </c>
      <c r="G120" s="38"/>
      <c r="H120" s="38"/>
      <c r="I120" s="32" t="s">
        <v>22</v>
      </c>
      <c r="J120" s="69" t="str">
        <f>IF(J10="","",J10)</f>
        <v>17. 10. 2024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38"/>
      <c r="E122" s="38"/>
      <c r="F122" s="27" t="str">
        <f>E13</f>
        <v>Město Valašské Meziříčí</v>
      </c>
      <c r="G122" s="38"/>
      <c r="H122" s="38"/>
      <c r="I122" s="32" t="s">
        <v>30</v>
      </c>
      <c r="J122" s="36" t="str">
        <f>E19</f>
        <v>LZ-PROJEKT plus s.r.o.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IF(E16="","",E16)</f>
        <v>Vyplň údaj</v>
      </c>
      <c r="G123" s="38"/>
      <c r="H123" s="38"/>
      <c r="I123" s="32" t="s">
        <v>33</v>
      </c>
      <c r="J123" s="36" t="str">
        <f>E22</f>
        <v>Fajfrová Irena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43"/>
      <c r="B125" s="144"/>
      <c r="C125" s="145" t="s">
        <v>121</v>
      </c>
      <c r="D125" s="146" t="s">
        <v>61</v>
      </c>
      <c r="E125" s="146" t="s">
        <v>57</v>
      </c>
      <c r="F125" s="146" t="s">
        <v>58</v>
      </c>
      <c r="G125" s="146" t="s">
        <v>122</v>
      </c>
      <c r="H125" s="146" t="s">
        <v>123</v>
      </c>
      <c r="I125" s="146" t="s">
        <v>124</v>
      </c>
      <c r="J125" s="146" t="s">
        <v>103</v>
      </c>
      <c r="K125" s="147" t="s">
        <v>125</v>
      </c>
      <c r="L125" s="148"/>
      <c r="M125" s="86" t="s">
        <v>1</v>
      </c>
      <c r="N125" s="87" t="s">
        <v>40</v>
      </c>
      <c r="O125" s="87" t="s">
        <v>126</v>
      </c>
      <c r="P125" s="87" t="s">
        <v>127</v>
      </c>
      <c r="Q125" s="87" t="s">
        <v>128</v>
      </c>
      <c r="R125" s="87" t="s">
        <v>129</v>
      </c>
      <c r="S125" s="87" t="s">
        <v>130</v>
      </c>
      <c r="T125" s="88" t="s">
        <v>131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="2" customFormat="1" ht="22.8" customHeight="1">
      <c r="A126" s="38"/>
      <c r="B126" s="39"/>
      <c r="C126" s="93" t="s">
        <v>132</v>
      </c>
      <c r="D126" s="38"/>
      <c r="E126" s="38"/>
      <c r="F126" s="38"/>
      <c r="G126" s="38"/>
      <c r="H126" s="38"/>
      <c r="I126" s="38"/>
      <c r="J126" s="149">
        <f>BK126</f>
        <v>0</v>
      </c>
      <c r="K126" s="38"/>
      <c r="L126" s="39"/>
      <c r="M126" s="89"/>
      <c r="N126" s="73"/>
      <c r="O126" s="90"/>
      <c r="P126" s="150">
        <f>P127+P326+P340</f>
        <v>0</v>
      </c>
      <c r="Q126" s="90"/>
      <c r="R126" s="150">
        <f>R127+R326+R340</f>
        <v>165.37318755999999</v>
      </c>
      <c r="S126" s="90"/>
      <c r="T126" s="151">
        <f>T127+T326+T340</f>
        <v>7.8849999999999998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75</v>
      </c>
      <c r="AU126" s="19" t="s">
        <v>105</v>
      </c>
      <c r="BK126" s="152">
        <f>BK127+BK326+BK340</f>
        <v>0</v>
      </c>
    </row>
    <row r="127" s="12" customFormat="1" ht="25.92" customHeight="1">
      <c r="A127" s="12"/>
      <c r="B127" s="153"/>
      <c r="C127" s="12"/>
      <c r="D127" s="154" t="s">
        <v>75</v>
      </c>
      <c r="E127" s="155" t="s">
        <v>133</v>
      </c>
      <c r="F127" s="155" t="s">
        <v>134</v>
      </c>
      <c r="G127" s="12"/>
      <c r="H127" s="12"/>
      <c r="I127" s="156"/>
      <c r="J127" s="157">
        <f>BK127</f>
        <v>0</v>
      </c>
      <c r="K127" s="12"/>
      <c r="L127" s="153"/>
      <c r="M127" s="158"/>
      <c r="N127" s="159"/>
      <c r="O127" s="159"/>
      <c r="P127" s="160">
        <f>P128+P222+P241+P267+P284+P308+P324</f>
        <v>0</v>
      </c>
      <c r="Q127" s="159"/>
      <c r="R127" s="160">
        <f>R128+R222+R241+R267+R284+R308+R324</f>
        <v>165.29914995999999</v>
      </c>
      <c r="S127" s="159"/>
      <c r="T127" s="161">
        <f>T128+T222+T241+T267+T284+T308+T324</f>
        <v>7.8849999999999998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4" t="s">
        <v>81</v>
      </c>
      <c r="AT127" s="162" t="s">
        <v>75</v>
      </c>
      <c r="AU127" s="162" t="s">
        <v>76</v>
      </c>
      <c r="AY127" s="154" t="s">
        <v>135</v>
      </c>
      <c r="BK127" s="163">
        <f>BK128+BK222+BK241+BK267+BK284+BK308+BK324</f>
        <v>0</v>
      </c>
    </row>
    <row r="128" s="12" customFormat="1" ht="22.8" customHeight="1">
      <c r="A128" s="12"/>
      <c r="B128" s="153"/>
      <c r="C128" s="12"/>
      <c r="D128" s="154" t="s">
        <v>75</v>
      </c>
      <c r="E128" s="164" t="s">
        <v>81</v>
      </c>
      <c r="F128" s="164" t="s">
        <v>136</v>
      </c>
      <c r="G128" s="12"/>
      <c r="H128" s="12"/>
      <c r="I128" s="156"/>
      <c r="J128" s="165">
        <f>BK128</f>
        <v>0</v>
      </c>
      <c r="K128" s="12"/>
      <c r="L128" s="153"/>
      <c r="M128" s="158"/>
      <c r="N128" s="159"/>
      <c r="O128" s="159"/>
      <c r="P128" s="160">
        <f>SUM(P129:P221)</f>
        <v>0</v>
      </c>
      <c r="Q128" s="159"/>
      <c r="R128" s="160">
        <f>SUM(R129:R221)</f>
        <v>56.785209999999992</v>
      </c>
      <c r="S128" s="159"/>
      <c r="T128" s="161">
        <f>SUM(T129:T221)</f>
        <v>5.7850000000000001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4" t="s">
        <v>81</v>
      </c>
      <c r="AT128" s="162" t="s">
        <v>75</v>
      </c>
      <c r="AU128" s="162" t="s">
        <v>81</v>
      </c>
      <c r="AY128" s="154" t="s">
        <v>135</v>
      </c>
      <c r="BK128" s="163">
        <f>SUM(BK129:BK221)</f>
        <v>0</v>
      </c>
    </row>
    <row r="129" s="2" customFormat="1" ht="24.15" customHeight="1">
      <c r="A129" s="38"/>
      <c r="B129" s="166"/>
      <c r="C129" s="167" t="s">
        <v>81</v>
      </c>
      <c r="D129" s="167" t="s">
        <v>137</v>
      </c>
      <c r="E129" s="168" t="s">
        <v>138</v>
      </c>
      <c r="F129" s="169" t="s">
        <v>139</v>
      </c>
      <c r="G129" s="170" t="s">
        <v>140</v>
      </c>
      <c r="H129" s="171">
        <v>3</v>
      </c>
      <c r="I129" s="172"/>
      <c r="J129" s="173">
        <f>ROUND(I129*H129,2)</f>
        <v>0</v>
      </c>
      <c r="K129" s="169" t="s">
        <v>141</v>
      </c>
      <c r="L129" s="39"/>
      <c r="M129" s="174" t="s">
        <v>1</v>
      </c>
      <c r="N129" s="175" t="s">
        <v>41</v>
      </c>
      <c r="O129" s="77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8" t="s">
        <v>142</v>
      </c>
      <c r="AT129" s="178" t="s">
        <v>137</v>
      </c>
      <c r="AU129" s="178" t="s">
        <v>85</v>
      </c>
      <c r="AY129" s="19" t="s">
        <v>135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9" t="s">
        <v>81</v>
      </c>
      <c r="BK129" s="179">
        <f>ROUND(I129*H129,2)</f>
        <v>0</v>
      </c>
      <c r="BL129" s="19" t="s">
        <v>142</v>
      </c>
      <c r="BM129" s="178" t="s">
        <v>143</v>
      </c>
    </row>
    <row r="130" s="2" customFormat="1" ht="16.5" customHeight="1">
      <c r="A130" s="38"/>
      <c r="B130" s="166"/>
      <c r="C130" s="167" t="s">
        <v>85</v>
      </c>
      <c r="D130" s="167" t="s">
        <v>137</v>
      </c>
      <c r="E130" s="168" t="s">
        <v>144</v>
      </c>
      <c r="F130" s="169" t="s">
        <v>145</v>
      </c>
      <c r="G130" s="170" t="s">
        <v>140</v>
      </c>
      <c r="H130" s="171">
        <v>3</v>
      </c>
      <c r="I130" s="172"/>
      <c r="J130" s="173">
        <f>ROUND(I130*H130,2)</f>
        <v>0</v>
      </c>
      <c r="K130" s="169" t="s">
        <v>141</v>
      </c>
      <c r="L130" s="39"/>
      <c r="M130" s="174" t="s">
        <v>1</v>
      </c>
      <c r="N130" s="175" t="s">
        <v>41</v>
      </c>
      <c r="O130" s="77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8" t="s">
        <v>142</v>
      </c>
      <c r="AT130" s="178" t="s">
        <v>137</v>
      </c>
      <c r="AU130" s="178" t="s">
        <v>85</v>
      </c>
      <c r="AY130" s="19" t="s">
        <v>135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9" t="s">
        <v>81</v>
      </c>
      <c r="BK130" s="179">
        <f>ROUND(I130*H130,2)</f>
        <v>0</v>
      </c>
      <c r="BL130" s="19" t="s">
        <v>142</v>
      </c>
      <c r="BM130" s="178" t="s">
        <v>146</v>
      </c>
    </row>
    <row r="131" s="2" customFormat="1" ht="24.15" customHeight="1">
      <c r="A131" s="38"/>
      <c r="B131" s="166"/>
      <c r="C131" s="167" t="s">
        <v>147</v>
      </c>
      <c r="D131" s="167" t="s">
        <v>137</v>
      </c>
      <c r="E131" s="168" t="s">
        <v>148</v>
      </c>
      <c r="F131" s="169" t="s">
        <v>149</v>
      </c>
      <c r="G131" s="170" t="s">
        <v>140</v>
      </c>
      <c r="H131" s="171">
        <v>3</v>
      </c>
      <c r="I131" s="172"/>
      <c r="J131" s="173">
        <f>ROUND(I131*H131,2)</f>
        <v>0</v>
      </c>
      <c r="K131" s="169" t="s">
        <v>141</v>
      </c>
      <c r="L131" s="39"/>
      <c r="M131" s="174" t="s">
        <v>1</v>
      </c>
      <c r="N131" s="175" t="s">
        <v>41</v>
      </c>
      <c r="O131" s="77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8" t="s">
        <v>142</v>
      </c>
      <c r="AT131" s="178" t="s">
        <v>137</v>
      </c>
      <c r="AU131" s="178" t="s">
        <v>85</v>
      </c>
      <c r="AY131" s="19" t="s">
        <v>135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9" t="s">
        <v>81</v>
      </c>
      <c r="BK131" s="179">
        <f>ROUND(I131*H131,2)</f>
        <v>0</v>
      </c>
      <c r="BL131" s="19" t="s">
        <v>142</v>
      </c>
      <c r="BM131" s="178" t="s">
        <v>150</v>
      </c>
    </row>
    <row r="132" s="2" customFormat="1" ht="24.15" customHeight="1">
      <c r="A132" s="38"/>
      <c r="B132" s="166"/>
      <c r="C132" s="167" t="s">
        <v>142</v>
      </c>
      <c r="D132" s="167" t="s">
        <v>137</v>
      </c>
      <c r="E132" s="168" t="s">
        <v>151</v>
      </c>
      <c r="F132" s="169" t="s">
        <v>152</v>
      </c>
      <c r="G132" s="170" t="s">
        <v>153</v>
      </c>
      <c r="H132" s="171">
        <v>2.3999999999999999</v>
      </c>
      <c r="I132" s="172"/>
      <c r="J132" s="173">
        <f>ROUND(I132*H132,2)</f>
        <v>0</v>
      </c>
      <c r="K132" s="169" t="s">
        <v>141</v>
      </c>
      <c r="L132" s="39"/>
      <c r="M132" s="174" t="s">
        <v>1</v>
      </c>
      <c r="N132" s="175" t="s">
        <v>41</v>
      </c>
      <c r="O132" s="77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8" t="s">
        <v>142</v>
      </c>
      <c r="AT132" s="178" t="s">
        <v>137</v>
      </c>
      <c r="AU132" s="178" t="s">
        <v>85</v>
      </c>
      <c r="AY132" s="19" t="s">
        <v>135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9" t="s">
        <v>81</v>
      </c>
      <c r="BK132" s="179">
        <f>ROUND(I132*H132,2)</f>
        <v>0</v>
      </c>
      <c r="BL132" s="19" t="s">
        <v>142</v>
      </c>
      <c r="BM132" s="178" t="s">
        <v>154</v>
      </c>
    </row>
    <row r="133" s="13" customFormat="1">
      <c r="A133" s="13"/>
      <c r="B133" s="180"/>
      <c r="C133" s="13"/>
      <c r="D133" s="181" t="s">
        <v>155</v>
      </c>
      <c r="E133" s="182" t="s">
        <v>1</v>
      </c>
      <c r="F133" s="183" t="s">
        <v>156</v>
      </c>
      <c r="G133" s="13"/>
      <c r="H133" s="184">
        <v>2.3999999999999999</v>
      </c>
      <c r="I133" s="185"/>
      <c r="J133" s="13"/>
      <c r="K133" s="13"/>
      <c r="L133" s="180"/>
      <c r="M133" s="186"/>
      <c r="N133" s="187"/>
      <c r="O133" s="187"/>
      <c r="P133" s="187"/>
      <c r="Q133" s="187"/>
      <c r="R133" s="187"/>
      <c r="S133" s="187"/>
      <c r="T133" s="18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2" t="s">
        <v>155</v>
      </c>
      <c r="AU133" s="182" t="s">
        <v>85</v>
      </c>
      <c r="AV133" s="13" t="s">
        <v>85</v>
      </c>
      <c r="AW133" s="13" t="s">
        <v>32</v>
      </c>
      <c r="AX133" s="13" t="s">
        <v>81</v>
      </c>
      <c r="AY133" s="182" t="s">
        <v>135</v>
      </c>
    </row>
    <row r="134" s="2" customFormat="1" ht="24.15" customHeight="1">
      <c r="A134" s="38"/>
      <c r="B134" s="166"/>
      <c r="C134" s="167" t="s">
        <v>157</v>
      </c>
      <c r="D134" s="167" t="s">
        <v>137</v>
      </c>
      <c r="E134" s="168" t="s">
        <v>158</v>
      </c>
      <c r="F134" s="169" t="s">
        <v>159</v>
      </c>
      <c r="G134" s="170" t="s">
        <v>153</v>
      </c>
      <c r="H134" s="171">
        <v>5</v>
      </c>
      <c r="I134" s="172"/>
      <c r="J134" s="173">
        <f>ROUND(I134*H134,2)</f>
        <v>0</v>
      </c>
      <c r="K134" s="169" t="s">
        <v>141</v>
      </c>
      <c r="L134" s="39"/>
      <c r="M134" s="174" t="s">
        <v>1</v>
      </c>
      <c r="N134" s="175" t="s">
        <v>41</v>
      </c>
      <c r="O134" s="77"/>
      <c r="P134" s="176">
        <f>O134*H134</f>
        <v>0</v>
      </c>
      <c r="Q134" s="176">
        <v>0</v>
      </c>
      <c r="R134" s="176">
        <f>Q134*H134</f>
        <v>0</v>
      </c>
      <c r="S134" s="176">
        <v>0.26000000000000001</v>
      </c>
      <c r="T134" s="177">
        <f>S134*H134</f>
        <v>1.3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8" t="s">
        <v>142</v>
      </c>
      <c r="AT134" s="178" t="s">
        <v>137</v>
      </c>
      <c r="AU134" s="178" t="s">
        <v>85</v>
      </c>
      <c r="AY134" s="19" t="s">
        <v>135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9" t="s">
        <v>81</v>
      </c>
      <c r="BK134" s="179">
        <f>ROUND(I134*H134,2)</f>
        <v>0</v>
      </c>
      <c r="BL134" s="19" t="s">
        <v>142</v>
      </c>
      <c r="BM134" s="178" t="s">
        <v>160</v>
      </c>
    </row>
    <row r="135" s="13" customFormat="1">
      <c r="A135" s="13"/>
      <c r="B135" s="180"/>
      <c r="C135" s="13"/>
      <c r="D135" s="181" t="s">
        <v>155</v>
      </c>
      <c r="E135" s="182" t="s">
        <v>1</v>
      </c>
      <c r="F135" s="183" t="s">
        <v>161</v>
      </c>
      <c r="G135" s="13"/>
      <c r="H135" s="184">
        <v>5</v>
      </c>
      <c r="I135" s="185"/>
      <c r="J135" s="13"/>
      <c r="K135" s="13"/>
      <c r="L135" s="180"/>
      <c r="M135" s="186"/>
      <c r="N135" s="187"/>
      <c r="O135" s="187"/>
      <c r="P135" s="187"/>
      <c r="Q135" s="187"/>
      <c r="R135" s="187"/>
      <c r="S135" s="187"/>
      <c r="T135" s="18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2" t="s">
        <v>155</v>
      </c>
      <c r="AU135" s="182" t="s">
        <v>85</v>
      </c>
      <c r="AV135" s="13" t="s">
        <v>85</v>
      </c>
      <c r="AW135" s="13" t="s">
        <v>32</v>
      </c>
      <c r="AX135" s="13" t="s">
        <v>81</v>
      </c>
      <c r="AY135" s="182" t="s">
        <v>135</v>
      </c>
    </row>
    <row r="136" s="2" customFormat="1" ht="24.15" customHeight="1">
      <c r="A136" s="38"/>
      <c r="B136" s="166"/>
      <c r="C136" s="167" t="s">
        <v>162</v>
      </c>
      <c r="D136" s="167" t="s">
        <v>137</v>
      </c>
      <c r="E136" s="168" t="s">
        <v>163</v>
      </c>
      <c r="F136" s="169" t="s">
        <v>164</v>
      </c>
      <c r="G136" s="170" t="s">
        <v>153</v>
      </c>
      <c r="H136" s="171">
        <v>6</v>
      </c>
      <c r="I136" s="172"/>
      <c r="J136" s="173">
        <f>ROUND(I136*H136,2)</f>
        <v>0</v>
      </c>
      <c r="K136" s="169" t="s">
        <v>141</v>
      </c>
      <c r="L136" s="39"/>
      <c r="M136" s="174" t="s">
        <v>1</v>
      </c>
      <c r="N136" s="175" t="s">
        <v>41</v>
      </c>
      <c r="O136" s="77"/>
      <c r="P136" s="176">
        <f>O136*H136</f>
        <v>0</v>
      </c>
      <c r="Q136" s="176">
        <v>0</v>
      </c>
      <c r="R136" s="176">
        <f>Q136*H136</f>
        <v>0</v>
      </c>
      <c r="S136" s="176">
        <v>0.44</v>
      </c>
      <c r="T136" s="177">
        <f>S136*H136</f>
        <v>2.6400000000000001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8" t="s">
        <v>142</v>
      </c>
      <c r="AT136" s="178" t="s">
        <v>137</v>
      </c>
      <c r="AU136" s="178" t="s">
        <v>85</v>
      </c>
      <c r="AY136" s="19" t="s">
        <v>135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9" t="s">
        <v>81</v>
      </c>
      <c r="BK136" s="179">
        <f>ROUND(I136*H136,2)</f>
        <v>0</v>
      </c>
      <c r="BL136" s="19" t="s">
        <v>142</v>
      </c>
      <c r="BM136" s="178" t="s">
        <v>165</v>
      </c>
    </row>
    <row r="137" s="2" customFormat="1" ht="16.5" customHeight="1">
      <c r="A137" s="38"/>
      <c r="B137" s="166"/>
      <c r="C137" s="167" t="s">
        <v>166</v>
      </c>
      <c r="D137" s="167" t="s">
        <v>137</v>
      </c>
      <c r="E137" s="168" t="s">
        <v>167</v>
      </c>
      <c r="F137" s="169" t="s">
        <v>168</v>
      </c>
      <c r="G137" s="170" t="s">
        <v>169</v>
      </c>
      <c r="H137" s="171">
        <v>9</v>
      </c>
      <c r="I137" s="172"/>
      <c r="J137" s="173">
        <f>ROUND(I137*H137,2)</f>
        <v>0</v>
      </c>
      <c r="K137" s="169" t="s">
        <v>141</v>
      </c>
      <c r="L137" s="39"/>
      <c r="M137" s="174" t="s">
        <v>1</v>
      </c>
      <c r="N137" s="175" t="s">
        <v>41</v>
      </c>
      <c r="O137" s="77"/>
      <c r="P137" s="176">
        <f>O137*H137</f>
        <v>0</v>
      </c>
      <c r="Q137" s="176">
        <v>0</v>
      </c>
      <c r="R137" s="176">
        <f>Q137*H137</f>
        <v>0</v>
      </c>
      <c r="S137" s="176">
        <v>0.20499999999999999</v>
      </c>
      <c r="T137" s="177">
        <f>S137*H137</f>
        <v>1.845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8" t="s">
        <v>142</v>
      </c>
      <c r="AT137" s="178" t="s">
        <v>137</v>
      </c>
      <c r="AU137" s="178" t="s">
        <v>85</v>
      </c>
      <c r="AY137" s="19" t="s">
        <v>135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9" t="s">
        <v>81</v>
      </c>
      <c r="BK137" s="179">
        <f>ROUND(I137*H137,2)</f>
        <v>0</v>
      </c>
      <c r="BL137" s="19" t="s">
        <v>142</v>
      </c>
      <c r="BM137" s="178" t="s">
        <v>170</v>
      </c>
    </row>
    <row r="138" s="2" customFormat="1" ht="24.15" customHeight="1">
      <c r="A138" s="38"/>
      <c r="B138" s="166"/>
      <c r="C138" s="167" t="s">
        <v>171</v>
      </c>
      <c r="D138" s="167" t="s">
        <v>137</v>
      </c>
      <c r="E138" s="168" t="s">
        <v>172</v>
      </c>
      <c r="F138" s="169" t="s">
        <v>173</v>
      </c>
      <c r="G138" s="170" t="s">
        <v>169</v>
      </c>
      <c r="H138" s="171">
        <v>50</v>
      </c>
      <c r="I138" s="172"/>
      <c r="J138" s="173">
        <f>ROUND(I138*H138,2)</f>
        <v>0</v>
      </c>
      <c r="K138" s="169" t="s">
        <v>141</v>
      </c>
      <c r="L138" s="39"/>
      <c r="M138" s="174" t="s">
        <v>1</v>
      </c>
      <c r="N138" s="175" t="s">
        <v>41</v>
      </c>
      <c r="O138" s="77"/>
      <c r="P138" s="176">
        <f>O138*H138</f>
        <v>0</v>
      </c>
      <c r="Q138" s="176">
        <v>0.00013999999999999999</v>
      </c>
      <c r="R138" s="176">
        <f>Q138*H138</f>
        <v>0.0069999999999999993</v>
      </c>
      <c r="S138" s="176">
        <v>0</v>
      </c>
      <c r="T138" s="17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8" t="s">
        <v>142</v>
      </c>
      <c r="AT138" s="178" t="s">
        <v>137</v>
      </c>
      <c r="AU138" s="178" t="s">
        <v>85</v>
      </c>
      <c r="AY138" s="19" t="s">
        <v>135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9" t="s">
        <v>81</v>
      </c>
      <c r="BK138" s="179">
        <f>ROUND(I138*H138,2)</f>
        <v>0</v>
      </c>
      <c r="BL138" s="19" t="s">
        <v>142</v>
      </c>
      <c r="BM138" s="178" t="s">
        <v>174</v>
      </c>
    </row>
    <row r="139" s="2" customFormat="1" ht="24.15" customHeight="1">
      <c r="A139" s="38"/>
      <c r="B139" s="166"/>
      <c r="C139" s="167" t="s">
        <v>175</v>
      </c>
      <c r="D139" s="167" t="s">
        <v>137</v>
      </c>
      <c r="E139" s="168" t="s">
        <v>176</v>
      </c>
      <c r="F139" s="169" t="s">
        <v>177</v>
      </c>
      <c r="G139" s="170" t="s">
        <v>169</v>
      </c>
      <c r="H139" s="171">
        <v>50</v>
      </c>
      <c r="I139" s="172"/>
      <c r="J139" s="173">
        <f>ROUND(I139*H139,2)</f>
        <v>0</v>
      </c>
      <c r="K139" s="169" t="s">
        <v>141</v>
      </c>
      <c r="L139" s="39"/>
      <c r="M139" s="174" t="s">
        <v>1</v>
      </c>
      <c r="N139" s="175" t="s">
        <v>41</v>
      </c>
      <c r="O139" s="77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8" t="s">
        <v>142</v>
      </c>
      <c r="AT139" s="178" t="s">
        <v>137</v>
      </c>
      <c r="AU139" s="178" t="s">
        <v>85</v>
      </c>
      <c r="AY139" s="19" t="s">
        <v>135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9" t="s">
        <v>81</v>
      </c>
      <c r="BK139" s="179">
        <f>ROUND(I139*H139,2)</f>
        <v>0</v>
      </c>
      <c r="BL139" s="19" t="s">
        <v>142</v>
      </c>
      <c r="BM139" s="178" t="s">
        <v>178</v>
      </c>
    </row>
    <row r="140" s="2" customFormat="1" ht="24.15" customHeight="1">
      <c r="A140" s="38"/>
      <c r="B140" s="166"/>
      <c r="C140" s="167" t="s">
        <v>179</v>
      </c>
      <c r="D140" s="167" t="s">
        <v>137</v>
      </c>
      <c r="E140" s="168" t="s">
        <v>180</v>
      </c>
      <c r="F140" s="169" t="s">
        <v>181</v>
      </c>
      <c r="G140" s="170" t="s">
        <v>153</v>
      </c>
      <c r="H140" s="171">
        <v>130</v>
      </c>
      <c r="I140" s="172"/>
      <c r="J140" s="173">
        <f>ROUND(I140*H140,2)</f>
        <v>0</v>
      </c>
      <c r="K140" s="169" t="s">
        <v>141</v>
      </c>
      <c r="L140" s="39"/>
      <c r="M140" s="174" t="s">
        <v>1</v>
      </c>
      <c r="N140" s="175" t="s">
        <v>41</v>
      </c>
      <c r="O140" s="77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8" t="s">
        <v>142</v>
      </c>
      <c r="AT140" s="178" t="s">
        <v>137</v>
      </c>
      <c r="AU140" s="178" t="s">
        <v>85</v>
      </c>
      <c r="AY140" s="19" t="s">
        <v>135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9" t="s">
        <v>81</v>
      </c>
      <c r="BK140" s="179">
        <f>ROUND(I140*H140,2)</f>
        <v>0</v>
      </c>
      <c r="BL140" s="19" t="s">
        <v>142</v>
      </c>
      <c r="BM140" s="178" t="s">
        <v>182</v>
      </c>
    </row>
    <row r="141" s="13" customFormat="1">
      <c r="A141" s="13"/>
      <c r="B141" s="180"/>
      <c r="C141" s="13"/>
      <c r="D141" s="181" t="s">
        <v>155</v>
      </c>
      <c r="E141" s="182" t="s">
        <v>89</v>
      </c>
      <c r="F141" s="183" t="s">
        <v>183</v>
      </c>
      <c r="G141" s="13"/>
      <c r="H141" s="184">
        <v>130</v>
      </c>
      <c r="I141" s="185"/>
      <c r="J141" s="13"/>
      <c r="K141" s="13"/>
      <c r="L141" s="180"/>
      <c r="M141" s="186"/>
      <c r="N141" s="187"/>
      <c r="O141" s="187"/>
      <c r="P141" s="187"/>
      <c r="Q141" s="187"/>
      <c r="R141" s="187"/>
      <c r="S141" s="187"/>
      <c r="T141" s="18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2" t="s">
        <v>155</v>
      </c>
      <c r="AU141" s="182" t="s">
        <v>85</v>
      </c>
      <c r="AV141" s="13" t="s">
        <v>85</v>
      </c>
      <c r="AW141" s="13" t="s">
        <v>32</v>
      </c>
      <c r="AX141" s="13" t="s">
        <v>81</v>
      </c>
      <c r="AY141" s="182" t="s">
        <v>135</v>
      </c>
    </row>
    <row r="142" s="2" customFormat="1" ht="33" customHeight="1">
      <c r="A142" s="38"/>
      <c r="B142" s="166"/>
      <c r="C142" s="167" t="s">
        <v>184</v>
      </c>
      <c r="D142" s="167" t="s">
        <v>137</v>
      </c>
      <c r="E142" s="168" t="s">
        <v>185</v>
      </c>
      <c r="F142" s="169" t="s">
        <v>186</v>
      </c>
      <c r="G142" s="170" t="s">
        <v>187</v>
      </c>
      <c r="H142" s="171">
        <v>70</v>
      </c>
      <c r="I142" s="172"/>
      <c r="J142" s="173">
        <f>ROUND(I142*H142,2)</f>
        <v>0</v>
      </c>
      <c r="K142" s="169" t="s">
        <v>141</v>
      </c>
      <c r="L142" s="39"/>
      <c r="M142" s="174" t="s">
        <v>1</v>
      </c>
      <c r="N142" s="175" t="s">
        <v>41</v>
      </c>
      <c r="O142" s="77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8" t="s">
        <v>142</v>
      </c>
      <c r="AT142" s="178" t="s">
        <v>137</v>
      </c>
      <c r="AU142" s="178" t="s">
        <v>85</v>
      </c>
      <c r="AY142" s="19" t="s">
        <v>135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9" t="s">
        <v>81</v>
      </c>
      <c r="BK142" s="179">
        <f>ROUND(I142*H142,2)</f>
        <v>0</v>
      </c>
      <c r="BL142" s="19" t="s">
        <v>142</v>
      </c>
      <c r="BM142" s="178" t="s">
        <v>188</v>
      </c>
    </row>
    <row r="143" s="13" customFormat="1">
      <c r="A143" s="13"/>
      <c r="B143" s="180"/>
      <c r="C143" s="13"/>
      <c r="D143" s="181" t="s">
        <v>155</v>
      </c>
      <c r="E143" s="182" t="s">
        <v>1</v>
      </c>
      <c r="F143" s="183" t="s">
        <v>189</v>
      </c>
      <c r="G143" s="13"/>
      <c r="H143" s="184">
        <v>70</v>
      </c>
      <c r="I143" s="185"/>
      <c r="J143" s="13"/>
      <c r="K143" s="13"/>
      <c r="L143" s="180"/>
      <c r="M143" s="186"/>
      <c r="N143" s="187"/>
      <c r="O143" s="187"/>
      <c r="P143" s="187"/>
      <c r="Q143" s="187"/>
      <c r="R143" s="187"/>
      <c r="S143" s="187"/>
      <c r="T143" s="18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2" t="s">
        <v>155</v>
      </c>
      <c r="AU143" s="182" t="s">
        <v>85</v>
      </c>
      <c r="AV143" s="13" t="s">
        <v>85</v>
      </c>
      <c r="AW143" s="13" t="s">
        <v>32</v>
      </c>
      <c r="AX143" s="13" t="s">
        <v>76</v>
      </c>
      <c r="AY143" s="182" t="s">
        <v>135</v>
      </c>
    </row>
    <row r="144" s="14" customFormat="1">
      <c r="A144" s="14"/>
      <c r="B144" s="189"/>
      <c r="C144" s="14"/>
      <c r="D144" s="181" t="s">
        <v>155</v>
      </c>
      <c r="E144" s="190" t="s">
        <v>83</v>
      </c>
      <c r="F144" s="191" t="s">
        <v>190</v>
      </c>
      <c r="G144" s="14"/>
      <c r="H144" s="192">
        <v>70</v>
      </c>
      <c r="I144" s="193"/>
      <c r="J144" s="14"/>
      <c r="K144" s="14"/>
      <c r="L144" s="189"/>
      <c r="M144" s="194"/>
      <c r="N144" s="195"/>
      <c r="O144" s="195"/>
      <c r="P144" s="195"/>
      <c r="Q144" s="195"/>
      <c r="R144" s="195"/>
      <c r="S144" s="195"/>
      <c r="T144" s="19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0" t="s">
        <v>155</v>
      </c>
      <c r="AU144" s="190" t="s">
        <v>85</v>
      </c>
      <c r="AV144" s="14" t="s">
        <v>142</v>
      </c>
      <c r="AW144" s="14" t="s">
        <v>32</v>
      </c>
      <c r="AX144" s="14" t="s">
        <v>81</v>
      </c>
      <c r="AY144" s="190" t="s">
        <v>135</v>
      </c>
    </row>
    <row r="145" s="2" customFormat="1" ht="33" customHeight="1">
      <c r="A145" s="38"/>
      <c r="B145" s="166"/>
      <c r="C145" s="167" t="s">
        <v>8</v>
      </c>
      <c r="D145" s="167" t="s">
        <v>137</v>
      </c>
      <c r="E145" s="168" t="s">
        <v>191</v>
      </c>
      <c r="F145" s="169" t="s">
        <v>192</v>
      </c>
      <c r="G145" s="170" t="s">
        <v>187</v>
      </c>
      <c r="H145" s="171">
        <v>39.140000000000001</v>
      </c>
      <c r="I145" s="172"/>
      <c r="J145" s="173">
        <f>ROUND(I145*H145,2)</f>
        <v>0</v>
      </c>
      <c r="K145" s="169" t="s">
        <v>141</v>
      </c>
      <c r="L145" s="39"/>
      <c r="M145" s="174" t="s">
        <v>1</v>
      </c>
      <c r="N145" s="175" t="s">
        <v>41</v>
      </c>
      <c r="O145" s="7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8" t="s">
        <v>142</v>
      </c>
      <c r="AT145" s="178" t="s">
        <v>137</v>
      </c>
      <c r="AU145" s="178" t="s">
        <v>85</v>
      </c>
      <c r="AY145" s="19" t="s">
        <v>135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9" t="s">
        <v>81</v>
      </c>
      <c r="BK145" s="179">
        <f>ROUND(I145*H145,2)</f>
        <v>0</v>
      </c>
      <c r="BL145" s="19" t="s">
        <v>142</v>
      </c>
      <c r="BM145" s="178" t="s">
        <v>193</v>
      </c>
    </row>
    <row r="146" s="15" customFormat="1">
      <c r="A146" s="15"/>
      <c r="B146" s="197"/>
      <c r="C146" s="15"/>
      <c r="D146" s="181" t="s">
        <v>155</v>
      </c>
      <c r="E146" s="198" t="s">
        <v>1</v>
      </c>
      <c r="F146" s="199" t="s">
        <v>194</v>
      </c>
      <c r="G146" s="15"/>
      <c r="H146" s="198" t="s">
        <v>1</v>
      </c>
      <c r="I146" s="200"/>
      <c r="J146" s="15"/>
      <c r="K146" s="15"/>
      <c r="L146" s="197"/>
      <c r="M146" s="201"/>
      <c r="N146" s="202"/>
      <c r="O146" s="202"/>
      <c r="P146" s="202"/>
      <c r="Q146" s="202"/>
      <c r="R146" s="202"/>
      <c r="S146" s="202"/>
      <c r="T146" s="20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198" t="s">
        <v>155</v>
      </c>
      <c r="AU146" s="198" t="s">
        <v>85</v>
      </c>
      <c r="AV146" s="15" t="s">
        <v>81</v>
      </c>
      <c r="AW146" s="15" t="s">
        <v>32</v>
      </c>
      <c r="AX146" s="15" t="s">
        <v>76</v>
      </c>
      <c r="AY146" s="198" t="s">
        <v>135</v>
      </c>
    </row>
    <row r="147" s="13" customFormat="1">
      <c r="A147" s="13"/>
      <c r="B147" s="180"/>
      <c r="C147" s="13"/>
      <c r="D147" s="181" t="s">
        <v>155</v>
      </c>
      <c r="E147" s="182" t="s">
        <v>1</v>
      </c>
      <c r="F147" s="183" t="s">
        <v>195</v>
      </c>
      <c r="G147" s="13"/>
      <c r="H147" s="184">
        <v>18.239999999999998</v>
      </c>
      <c r="I147" s="185"/>
      <c r="J147" s="13"/>
      <c r="K147" s="13"/>
      <c r="L147" s="180"/>
      <c r="M147" s="186"/>
      <c r="N147" s="187"/>
      <c r="O147" s="187"/>
      <c r="P147" s="187"/>
      <c r="Q147" s="187"/>
      <c r="R147" s="187"/>
      <c r="S147" s="187"/>
      <c r="T147" s="18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2" t="s">
        <v>155</v>
      </c>
      <c r="AU147" s="182" t="s">
        <v>85</v>
      </c>
      <c r="AV147" s="13" t="s">
        <v>85</v>
      </c>
      <c r="AW147" s="13" t="s">
        <v>32</v>
      </c>
      <c r="AX147" s="13" t="s">
        <v>76</v>
      </c>
      <c r="AY147" s="182" t="s">
        <v>135</v>
      </c>
    </row>
    <row r="148" s="13" customFormat="1">
      <c r="A148" s="13"/>
      <c r="B148" s="180"/>
      <c r="C148" s="13"/>
      <c r="D148" s="181" t="s">
        <v>155</v>
      </c>
      <c r="E148" s="182" t="s">
        <v>1</v>
      </c>
      <c r="F148" s="183" t="s">
        <v>196</v>
      </c>
      <c r="G148" s="13"/>
      <c r="H148" s="184">
        <v>20.899999999999999</v>
      </c>
      <c r="I148" s="185"/>
      <c r="J148" s="13"/>
      <c r="K148" s="13"/>
      <c r="L148" s="180"/>
      <c r="M148" s="186"/>
      <c r="N148" s="187"/>
      <c r="O148" s="187"/>
      <c r="P148" s="187"/>
      <c r="Q148" s="187"/>
      <c r="R148" s="187"/>
      <c r="S148" s="187"/>
      <c r="T148" s="18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2" t="s">
        <v>155</v>
      </c>
      <c r="AU148" s="182" t="s">
        <v>85</v>
      </c>
      <c r="AV148" s="13" t="s">
        <v>85</v>
      </c>
      <c r="AW148" s="13" t="s">
        <v>32</v>
      </c>
      <c r="AX148" s="13" t="s">
        <v>76</v>
      </c>
      <c r="AY148" s="182" t="s">
        <v>135</v>
      </c>
    </row>
    <row r="149" s="14" customFormat="1">
      <c r="A149" s="14"/>
      <c r="B149" s="189"/>
      <c r="C149" s="14"/>
      <c r="D149" s="181" t="s">
        <v>155</v>
      </c>
      <c r="E149" s="190" t="s">
        <v>99</v>
      </c>
      <c r="F149" s="191" t="s">
        <v>190</v>
      </c>
      <c r="G149" s="14"/>
      <c r="H149" s="192">
        <v>39.140000000000001</v>
      </c>
      <c r="I149" s="193"/>
      <c r="J149" s="14"/>
      <c r="K149" s="14"/>
      <c r="L149" s="189"/>
      <c r="M149" s="194"/>
      <c r="N149" s="195"/>
      <c r="O149" s="195"/>
      <c r="P149" s="195"/>
      <c r="Q149" s="195"/>
      <c r="R149" s="195"/>
      <c r="S149" s="195"/>
      <c r="T149" s="19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0" t="s">
        <v>155</v>
      </c>
      <c r="AU149" s="190" t="s">
        <v>85</v>
      </c>
      <c r="AV149" s="14" t="s">
        <v>142</v>
      </c>
      <c r="AW149" s="14" t="s">
        <v>32</v>
      </c>
      <c r="AX149" s="14" t="s">
        <v>81</v>
      </c>
      <c r="AY149" s="190" t="s">
        <v>135</v>
      </c>
    </row>
    <row r="150" s="2" customFormat="1" ht="24.15" customHeight="1">
      <c r="A150" s="38"/>
      <c r="B150" s="166"/>
      <c r="C150" s="167" t="s">
        <v>197</v>
      </c>
      <c r="D150" s="167" t="s">
        <v>137</v>
      </c>
      <c r="E150" s="168" t="s">
        <v>198</v>
      </c>
      <c r="F150" s="169" t="s">
        <v>199</v>
      </c>
      <c r="G150" s="170" t="s">
        <v>140</v>
      </c>
      <c r="H150" s="171">
        <v>3</v>
      </c>
      <c r="I150" s="172"/>
      <c r="J150" s="173">
        <f>ROUND(I150*H150,2)</f>
        <v>0</v>
      </c>
      <c r="K150" s="169" t="s">
        <v>141</v>
      </c>
      <c r="L150" s="39"/>
      <c r="M150" s="174" t="s">
        <v>1</v>
      </c>
      <c r="N150" s="175" t="s">
        <v>41</v>
      </c>
      <c r="O150" s="77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8" t="s">
        <v>142</v>
      </c>
      <c r="AT150" s="178" t="s">
        <v>137</v>
      </c>
      <c r="AU150" s="178" t="s">
        <v>85</v>
      </c>
      <c r="AY150" s="19" t="s">
        <v>135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9" t="s">
        <v>81</v>
      </c>
      <c r="BK150" s="179">
        <f>ROUND(I150*H150,2)</f>
        <v>0</v>
      </c>
      <c r="BL150" s="19" t="s">
        <v>142</v>
      </c>
      <c r="BM150" s="178" t="s">
        <v>200</v>
      </c>
    </row>
    <row r="151" s="2" customFormat="1" ht="24.15" customHeight="1">
      <c r="A151" s="38"/>
      <c r="B151" s="166"/>
      <c r="C151" s="167" t="s">
        <v>201</v>
      </c>
      <c r="D151" s="167" t="s">
        <v>137</v>
      </c>
      <c r="E151" s="168" t="s">
        <v>202</v>
      </c>
      <c r="F151" s="169" t="s">
        <v>203</v>
      </c>
      <c r="G151" s="170" t="s">
        <v>140</v>
      </c>
      <c r="H151" s="171">
        <v>3</v>
      </c>
      <c r="I151" s="172"/>
      <c r="J151" s="173">
        <f>ROUND(I151*H151,2)</f>
        <v>0</v>
      </c>
      <c r="K151" s="169" t="s">
        <v>141</v>
      </c>
      <c r="L151" s="39"/>
      <c r="M151" s="174" t="s">
        <v>1</v>
      </c>
      <c r="N151" s="175" t="s">
        <v>41</v>
      </c>
      <c r="O151" s="7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78" t="s">
        <v>142</v>
      </c>
      <c r="AT151" s="178" t="s">
        <v>137</v>
      </c>
      <c r="AU151" s="178" t="s">
        <v>85</v>
      </c>
      <c r="AY151" s="19" t="s">
        <v>135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9" t="s">
        <v>81</v>
      </c>
      <c r="BK151" s="179">
        <f>ROUND(I151*H151,2)</f>
        <v>0</v>
      </c>
      <c r="BL151" s="19" t="s">
        <v>142</v>
      </c>
      <c r="BM151" s="178" t="s">
        <v>204</v>
      </c>
    </row>
    <row r="152" s="2" customFormat="1" ht="33" customHeight="1">
      <c r="A152" s="38"/>
      <c r="B152" s="166"/>
      <c r="C152" s="167" t="s">
        <v>205</v>
      </c>
      <c r="D152" s="167" t="s">
        <v>137</v>
      </c>
      <c r="E152" s="168" t="s">
        <v>206</v>
      </c>
      <c r="F152" s="169" t="s">
        <v>207</v>
      </c>
      <c r="G152" s="170" t="s">
        <v>140</v>
      </c>
      <c r="H152" s="171">
        <v>12</v>
      </c>
      <c r="I152" s="172"/>
      <c r="J152" s="173">
        <f>ROUND(I152*H152,2)</f>
        <v>0</v>
      </c>
      <c r="K152" s="169" t="s">
        <v>141</v>
      </c>
      <c r="L152" s="39"/>
      <c r="M152" s="174" t="s">
        <v>1</v>
      </c>
      <c r="N152" s="175" t="s">
        <v>41</v>
      </c>
      <c r="O152" s="7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8" t="s">
        <v>142</v>
      </c>
      <c r="AT152" s="178" t="s">
        <v>137</v>
      </c>
      <c r="AU152" s="178" t="s">
        <v>85</v>
      </c>
      <c r="AY152" s="19" t="s">
        <v>135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9" t="s">
        <v>81</v>
      </c>
      <c r="BK152" s="179">
        <f>ROUND(I152*H152,2)</f>
        <v>0</v>
      </c>
      <c r="BL152" s="19" t="s">
        <v>142</v>
      </c>
      <c r="BM152" s="178" t="s">
        <v>208</v>
      </c>
    </row>
    <row r="153" s="13" customFormat="1">
      <c r="A153" s="13"/>
      <c r="B153" s="180"/>
      <c r="C153" s="13"/>
      <c r="D153" s="181" t="s">
        <v>155</v>
      </c>
      <c r="E153" s="182" t="s">
        <v>1</v>
      </c>
      <c r="F153" s="183" t="s">
        <v>209</v>
      </c>
      <c r="G153" s="13"/>
      <c r="H153" s="184">
        <v>12</v>
      </c>
      <c r="I153" s="185"/>
      <c r="J153" s="13"/>
      <c r="K153" s="13"/>
      <c r="L153" s="180"/>
      <c r="M153" s="186"/>
      <c r="N153" s="187"/>
      <c r="O153" s="187"/>
      <c r="P153" s="187"/>
      <c r="Q153" s="187"/>
      <c r="R153" s="187"/>
      <c r="S153" s="187"/>
      <c r="T153" s="18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2" t="s">
        <v>155</v>
      </c>
      <c r="AU153" s="182" t="s">
        <v>85</v>
      </c>
      <c r="AV153" s="13" t="s">
        <v>85</v>
      </c>
      <c r="AW153" s="13" t="s">
        <v>32</v>
      </c>
      <c r="AX153" s="13" t="s">
        <v>81</v>
      </c>
      <c r="AY153" s="182" t="s">
        <v>135</v>
      </c>
    </row>
    <row r="154" s="2" customFormat="1" ht="33" customHeight="1">
      <c r="A154" s="38"/>
      <c r="B154" s="166"/>
      <c r="C154" s="167" t="s">
        <v>210</v>
      </c>
      <c r="D154" s="167" t="s">
        <v>137</v>
      </c>
      <c r="E154" s="168" t="s">
        <v>211</v>
      </c>
      <c r="F154" s="169" t="s">
        <v>212</v>
      </c>
      <c r="G154" s="170" t="s">
        <v>140</v>
      </c>
      <c r="H154" s="171">
        <v>12</v>
      </c>
      <c r="I154" s="172"/>
      <c r="J154" s="173">
        <f>ROUND(I154*H154,2)</f>
        <v>0</v>
      </c>
      <c r="K154" s="169" t="s">
        <v>141</v>
      </c>
      <c r="L154" s="39"/>
      <c r="M154" s="174" t="s">
        <v>1</v>
      </c>
      <c r="N154" s="175" t="s">
        <v>41</v>
      </c>
      <c r="O154" s="7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8" t="s">
        <v>142</v>
      </c>
      <c r="AT154" s="178" t="s">
        <v>137</v>
      </c>
      <c r="AU154" s="178" t="s">
        <v>85</v>
      </c>
      <c r="AY154" s="19" t="s">
        <v>135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9" t="s">
        <v>81</v>
      </c>
      <c r="BK154" s="179">
        <f>ROUND(I154*H154,2)</f>
        <v>0</v>
      </c>
      <c r="BL154" s="19" t="s">
        <v>142</v>
      </c>
      <c r="BM154" s="178" t="s">
        <v>213</v>
      </c>
    </row>
    <row r="155" s="2" customFormat="1" ht="37.8" customHeight="1">
      <c r="A155" s="38"/>
      <c r="B155" s="166"/>
      <c r="C155" s="167" t="s">
        <v>214</v>
      </c>
      <c r="D155" s="167" t="s">
        <v>137</v>
      </c>
      <c r="E155" s="168" t="s">
        <v>215</v>
      </c>
      <c r="F155" s="169" t="s">
        <v>216</v>
      </c>
      <c r="G155" s="170" t="s">
        <v>187</v>
      </c>
      <c r="H155" s="171">
        <v>96.742000000000004</v>
      </c>
      <c r="I155" s="172"/>
      <c r="J155" s="173">
        <f>ROUND(I155*H155,2)</f>
        <v>0</v>
      </c>
      <c r="K155" s="169" t="s">
        <v>141</v>
      </c>
      <c r="L155" s="39"/>
      <c r="M155" s="174" t="s">
        <v>1</v>
      </c>
      <c r="N155" s="175" t="s">
        <v>41</v>
      </c>
      <c r="O155" s="77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8" t="s">
        <v>142</v>
      </c>
      <c r="AT155" s="178" t="s">
        <v>137</v>
      </c>
      <c r="AU155" s="178" t="s">
        <v>85</v>
      </c>
      <c r="AY155" s="19" t="s">
        <v>135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9" t="s">
        <v>81</v>
      </c>
      <c r="BK155" s="179">
        <f>ROUND(I155*H155,2)</f>
        <v>0</v>
      </c>
      <c r="BL155" s="19" t="s">
        <v>142</v>
      </c>
      <c r="BM155" s="178" t="s">
        <v>217</v>
      </c>
    </row>
    <row r="156" s="15" customFormat="1">
      <c r="A156" s="15"/>
      <c r="B156" s="197"/>
      <c r="C156" s="15"/>
      <c r="D156" s="181" t="s">
        <v>155</v>
      </c>
      <c r="E156" s="198" t="s">
        <v>1</v>
      </c>
      <c r="F156" s="199" t="s">
        <v>218</v>
      </c>
      <c r="G156" s="15"/>
      <c r="H156" s="198" t="s">
        <v>1</v>
      </c>
      <c r="I156" s="200"/>
      <c r="J156" s="15"/>
      <c r="K156" s="15"/>
      <c r="L156" s="197"/>
      <c r="M156" s="201"/>
      <c r="N156" s="202"/>
      <c r="O156" s="202"/>
      <c r="P156" s="202"/>
      <c r="Q156" s="202"/>
      <c r="R156" s="202"/>
      <c r="S156" s="202"/>
      <c r="T156" s="20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198" t="s">
        <v>155</v>
      </c>
      <c r="AU156" s="198" t="s">
        <v>85</v>
      </c>
      <c r="AV156" s="15" t="s">
        <v>81</v>
      </c>
      <c r="AW156" s="15" t="s">
        <v>32</v>
      </c>
      <c r="AX156" s="15" t="s">
        <v>76</v>
      </c>
      <c r="AY156" s="198" t="s">
        <v>135</v>
      </c>
    </row>
    <row r="157" s="13" customFormat="1">
      <c r="A157" s="13"/>
      <c r="B157" s="180"/>
      <c r="C157" s="13"/>
      <c r="D157" s="181" t="s">
        <v>155</v>
      </c>
      <c r="E157" s="182" t="s">
        <v>1</v>
      </c>
      <c r="F157" s="183" t="s">
        <v>219</v>
      </c>
      <c r="G157" s="13"/>
      <c r="H157" s="184">
        <v>24</v>
      </c>
      <c r="I157" s="185"/>
      <c r="J157" s="13"/>
      <c r="K157" s="13"/>
      <c r="L157" s="180"/>
      <c r="M157" s="186"/>
      <c r="N157" s="187"/>
      <c r="O157" s="187"/>
      <c r="P157" s="187"/>
      <c r="Q157" s="187"/>
      <c r="R157" s="187"/>
      <c r="S157" s="187"/>
      <c r="T157" s="18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2" t="s">
        <v>155</v>
      </c>
      <c r="AU157" s="182" t="s">
        <v>85</v>
      </c>
      <c r="AV157" s="13" t="s">
        <v>85</v>
      </c>
      <c r="AW157" s="13" t="s">
        <v>32</v>
      </c>
      <c r="AX157" s="13" t="s">
        <v>76</v>
      </c>
      <c r="AY157" s="182" t="s">
        <v>135</v>
      </c>
    </row>
    <row r="158" s="15" customFormat="1">
      <c r="A158" s="15"/>
      <c r="B158" s="197"/>
      <c r="C158" s="15"/>
      <c r="D158" s="181" t="s">
        <v>155</v>
      </c>
      <c r="E158" s="198" t="s">
        <v>1</v>
      </c>
      <c r="F158" s="199" t="s">
        <v>220</v>
      </c>
      <c r="G158" s="15"/>
      <c r="H158" s="198" t="s">
        <v>1</v>
      </c>
      <c r="I158" s="200"/>
      <c r="J158" s="15"/>
      <c r="K158" s="15"/>
      <c r="L158" s="197"/>
      <c r="M158" s="201"/>
      <c r="N158" s="202"/>
      <c r="O158" s="202"/>
      <c r="P158" s="202"/>
      <c r="Q158" s="202"/>
      <c r="R158" s="202"/>
      <c r="S158" s="202"/>
      <c r="T158" s="20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198" t="s">
        <v>155</v>
      </c>
      <c r="AU158" s="198" t="s">
        <v>85</v>
      </c>
      <c r="AV158" s="15" t="s">
        <v>81</v>
      </c>
      <c r="AW158" s="15" t="s">
        <v>32</v>
      </c>
      <c r="AX158" s="15" t="s">
        <v>76</v>
      </c>
      <c r="AY158" s="198" t="s">
        <v>135</v>
      </c>
    </row>
    <row r="159" s="13" customFormat="1">
      <c r="A159" s="13"/>
      <c r="B159" s="180"/>
      <c r="C159" s="13"/>
      <c r="D159" s="181" t="s">
        <v>155</v>
      </c>
      <c r="E159" s="182" t="s">
        <v>1</v>
      </c>
      <c r="F159" s="183" t="s">
        <v>221</v>
      </c>
      <c r="G159" s="13"/>
      <c r="H159" s="184">
        <v>72.742000000000004</v>
      </c>
      <c r="I159" s="185"/>
      <c r="J159" s="13"/>
      <c r="K159" s="13"/>
      <c r="L159" s="180"/>
      <c r="M159" s="186"/>
      <c r="N159" s="187"/>
      <c r="O159" s="187"/>
      <c r="P159" s="187"/>
      <c r="Q159" s="187"/>
      <c r="R159" s="187"/>
      <c r="S159" s="187"/>
      <c r="T159" s="18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2" t="s">
        <v>155</v>
      </c>
      <c r="AU159" s="182" t="s">
        <v>85</v>
      </c>
      <c r="AV159" s="13" t="s">
        <v>85</v>
      </c>
      <c r="AW159" s="13" t="s">
        <v>32</v>
      </c>
      <c r="AX159" s="13" t="s">
        <v>76</v>
      </c>
      <c r="AY159" s="182" t="s">
        <v>135</v>
      </c>
    </row>
    <row r="160" s="14" customFormat="1">
      <c r="A160" s="14"/>
      <c r="B160" s="189"/>
      <c r="C160" s="14"/>
      <c r="D160" s="181" t="s">
        <v>155</v>
      </c>
      <c r="E160" s="190" t="s">
        <v>1</v>
      </c>
      <c r="F160" s="191" t="s">
        <v>190</v>
      </c>
      <c r="G160" s="14"/>
      <c r="H160" s="192">
        <v>96.742000000000004</v>
      </c>
      <c r="I160" s="193"/>
      <c r="J160" s="14"/>
      <c r="K160" s="14"/>
      <c r="L160" s="189"/>
      <c r="M160" s="194"/>
      <c r="N160" s="195"/>
      <c r="O160" s="195"/>
      <c r="P160" s="195"/>
      <c r="Q160" s="195"/>
      <c r="R160" s="195"/>
      <c r="S160" s="195"/>
      <c r="T160" s="19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0" t="s">
        <v>155</v>
      </c>
      <c r="AU160" s="190" t="s">
        <v>85</v>
      </c>
      <c r="AV160" s="14" t="s">
        <v>142</v>
      </c>
      <c r="AW160" s="14" t="s">
        <v>32</v>
      </c>
      <c r="AX160" s="14" t="s">
        <v>81</v>
      </c>
      <c r="AY160" s="190" t="s">
        <v>135</v>
      </c>
    </row>
    <row r="161" s="2" customFormat="1" ht="37.8" customHeight="1">
      <c r="A161" s="38"/>
      <c r="B161" s="166"/>
      <c r="C161" s="167" t="s">
        <v>222</v>
      </c>
      <c r="D161" s="167" t="s">
        <v>137</v>
      </c>
      <c r="E161" s="168" t="s">
        <v>223</v>
      </c>
      <c r="F161" s="169" t="s">
        <v>224</v>
      </c>
      <c r="G161" s="170" t="s">
        <v>187</v>
      </c>
      <c r="H161" s="171">
        <v>72.769000000000005</v>
      </c>
      <c r="I161" s="172"/>
      <c r="J161" s="173">
        <f>ROUND(I161*H161,2)</f>
        <v>0</v>
      </c>
      <c r="K161" s="169" t="s">
        <v>141</v>
      </c>
      <c r="L161" s="39"/>
      <c r="M161" s="174" t="s">
        <v>1</v>
      </c>
      <c r="N161" s="175" t="s">
        <v>41</v>
      </c>
      <c r="O161" s="77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78" t="s">
        <v>142</v>
      </c>
      <c r="AT161" s="178" t="s">
        <v>137</v>
      </c>
      <c r="AU161" s="178" t="s">
        <v>85</v>
      </c>
      <c r="AY161" s="19" t="s">
        <v>135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9" t="s">
        <v>81</v>
      </c>
      <c r="BK161" s="179">
        <f>ROUND(I161*H161,2)</f>
        <v>0</v>
      </c>
      <c r="BL161" s="19" t="s">
        <v>142</v>
      </c>
      <c r="BM161" s="178" t="s">
        <v>225</v>
      </c>
    </row>
    <row r="162" s="15" customFormat="1">
      <c r="A162" s="15"/>
      <c r="B162" s="197"/>
      <c r="C162" s="15"/>
      <c r="D162" s="181" t="s">
        <v>155</v>
      </c>
      <c r="E162" s="198" t="s">
        <v>1</v>
      </c>
      <c r="F162" s="199" t="s">
        <v>226</v>
      </c>
      <c r="G162" s="15"/>
      <c r="H162" s="198" t="s">
        <v>1</v>
      </c>
      <c r="I162" s="200"/>
      <c r="J162" s="15"/>
      <c r="K162" s="15"/>
      <c r="L162" s="197"/>
      <c r="M162" s="201"/>
      <c r="N162" s="202"/>
      <c r="O162" s="202"/>
      <c r="P162" s="202"/>
      <c r="Q162" s="202"/>
      <c r="R162" s="202"/>
      <c r="S162" s="202"/>
      <c r="T162" s="20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198" t="s">
        <v>155</v>
      </c>
      <c r="AU162" s="198" t="s">
        <v>85</v>
      </c>
      <c r="AV162" s="15" t="s">
        <v>81</v>
      </c>
      <c r="AW162" s="15" t="s">
        <v>32</v>
      </c>
      <c r="AX162" s="15" t="s">
        <v>76</v>
      </c>
      <c r="AY162" s="198" t="s">
        <v>135</v>
      </c>
    </row>
    <row r="163" s="13" customFormat="1">
      <c r="A163" s="13"/>
      <c r="B163" s="180"/>
      <c r="C163" s="13"/>
      <c r="D163" s="181" t="s">
        <v>155</v>
      </c>
      <c r="E163" s="182" t="s">
        <v>1</v>
      </c>
      <c r="F163" s="183" t="s">
        <v>227</v>
      </c>
      <c r="G163" s="13"/>
      <c r="H163" s="184">
        <v>72.769000000000005</v>
      </c>
      <c r="I163" s="185"/>
      <c r="J163" s="13"/>
      <c r="K163" s="13"/>
      <c r="L163" s="180"/>
      <c r="M163" s="186"/>
      <c r="N163" s="187"/>
      <c r="O163" s="187"/>
      <c r="P163" s="187"/>
      <c r="Q163" s="187"/>
      <c r="R163" s="187"/>
      <c r="S163" s="187"/>
      <c r="T163" s="18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2" t="s">
        <v>155</v>
      </c>
      <c r="AU163" s="182" t="s">
        <v>85</v>
      </c>
      <c r="AV163" s="13" t="s">
        <v>85</v>
      </c>
      <c r="AW163" s="13" t="s">
        <v>32</v>
      </c>
      <c r="AX163" s="13" t="s">
        <v>76</v>
      </c>
      <c r="AY163" s="182" t="s">
        <v>135</v>
      </c>
    </row>
    <row r="164" s="14" customFormat="1">
      <c r="A164" s="14"/>
      <c r="B164" s="189"/>
      <c r="C164" s="14"/>
      <c r="D164" s="181" t="s">
        <v>155</v>
      </c>
      <c r="E164" s="190" t="s">
        <v>86</v>
      </c>
      <c r="F164" s="191" t="s">
        <v>190</v>
      </c>
      <c r="G164" s="14"/>
      <c r="H164" s="192">
        <v>72.769000000000005</v>
      </c>
      <c r="I164" s="193"/>
      <c r="J164" s="14"/>
      <c r="K164" s="14"/>
      <c r="L164" s="189"/>
      <c r="M164" s="194"/>
      <c r="N164" s="195"/>
      <c r="O164" s="195"/>
      <c r="P164" s="195"/>
      <c r="Q164" s="195"/>
      <c r="R164" s="195"/>
      <c r="S164" s="195"/>
      <c r="T164" s="19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0" t="s">
        <v>155</v>
      </c>
      <c r="AU164" s="190" t="s">
        <v>85</v>
      </c>
      <c r="AV164" s="14" t="s">
        <v>142</v>
      </c>
      <c r="AW164" s="14" t="s">
        <v>32</v>
      </c>
      <c r="AX164" s="14" t="s">
        <v>81</v>
      </c>
      <c r="AY164" s="190" t="s">
        <v>135</v>
      </c>
    </row>
    <row r="165" s="2" customFormat="1" ht="37.8" customHeight="1">
      <c r="A165" s="38"/>
      <c r="B165" s="166"/>
      <c r="C165" s="167" t="s">
        <v>228</v>
      </c>
      <c r="D165" s="167" t="s">
        <v>137</v>
      </c>
      <c r="E165" s="168" t="s">
        <v>223</v>
      </c>
      <c r="F165" s="169" t="s">
        <v>224</v>
      </c>
      <c r="G165" s="170" t="s">
        <v>187</v>
      </c>
      <c r="H165" s="171">
        <v>7.5</v>
      </c>
      <c r="I165" s="172"/>
      <c r="J165" s="173">
        <f>ROUND(I165*H165,2)</f>
        <v>0</v>
      </c>
      <c r="K165" s="169" t="s">
        <v>141</v>
      </c>
      <c r="L165" s="39"/>
      <c r="M165" s="174" t="s">
        <v>1</v>
      </c>
      <c r="N165" s="175" t="s">
        <v>41</v>
      </c>
      <c r="O165" s="77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8" t="s">
        <v>142</v>
      </c>
      <c r="AT165" s="178" t="s">
        <v>137</v>
      </c>
      <c r="AU165" s="178" t="s">
        <v>85</v>
      </c>
      <c r="AY165" s="19" t="s">
        <v>135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9" t="s">
        <v>81</v>
      </c>
      <c r="BK165" s="179">
        <f>ROUND(I165*H165,2)</f>
        <v>0</v>
      </c>
      <c r="BL165" s="19" t="s">
        <v>142</v>
      </c>
      <c r="BM165" s="178" t="s">
        <v>229</v>
      </c>
    </row>
    <row r="166" s="15" customFormat="1">
      <c r="A166" s="15"/>
      <c r="B166" s="197"/>
      <c r="C166" s="15"/>
      <c r="D166" s="181" t="s">
        <v>155</v>
      </c>
      <c r="E166" s="198" t="s">
        <v>1</v>
      </c>
      <c r="F166" s="199" t="s">
        <v>230</v>
      </c>
      <c r="G166" s="15"/>
      <c r="H166" s="198" t="s">
        <v>1</v>
      </c>
      <c r="I166" s="200"/>
      <c r="J166" s="15"/>
      <c r="K166" s="15"/>
      <c r="L166" s="197"/>
      <c r="M166" s="201"/>
      <c r="N166" s="202"/>
      <c r="O166" s="202"/>
      <c r="P166" s="202"/>
      <c r="Q166" s="202"/>
      <c r="R166" s="202"/>
      <c r="S166" s="202"/>
      <c r="T166" s="20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198" t="s">
        <v>155</v>
      </c>
      <c r="AU166" s="198" t="s">
        <v>85</v>
      </c>
      <c r="AV166" s="15" t="s">
        <v>81</v>
      </c>
      <c r="AW166" s="15" t="s">
        <v>32</v>
      </c>
      <c r="AX166" s="15" t="s">
        <v>76</v>
      </c>
      <c r="AY166" s="198" t="s">
        <v>135</v>
      </c>
    </row>
    <row r="167" s="13" customFormat="1">
      <c r="A167" s="13"/>
      <c r="B167" s="180"/>
      <c r="C167" s="13"/>
      <c r="D167" s="181" t="s">
        <v>155</v>
      </c>
      <c r="E167" s="182" t="s">
        <v>1</v>
      </c>
      <c r="F167" s="183" t="s">
        <v>231</v>
      </c>
      <c r="G167" s="13"/>
      <c r="H167" s="184">
        <v>19.5</v>
      </c>
      <c r="I167" s="185"/>
      <c r="J167" s="13"/>
      <c r="K167" s="13"/>
      <c r="L167" s="180"/>
      <c r="M167" s="186"/>
      <c r="N167" s="187"/>
      <c r="O167" s="187"/>
      <c r="P167" s="187"/>
      <c r="Q167" s="187"/>
      <c r="R167" s="187"/>
      <c r="S167" s="187"/>
      <c r="T167" s="18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2" t="s">
        <v>155</v>
      </c>
      <c r="AU167" s="182" t="s">
        <v>85</v>
      </c>
      <c r="AV167" s="13" t="s">
        <v>85</v>
      </c>
      <c r="AW167" s="13" t="s">
        <v>32</v>
      </c>
      <c r="AX167" s="13" t="s">
        <v>76</v>
      </c>
      <c r="AY167" s="182" t="s">
        <v>135</v>
      </c>
    </row>
    <row r="168" s="13" customFormat="1">
      <c r="A168" s="13"/>
      <c r="B168" s="180"/>
      <c r="C168" s="13"/>
      <c r="D168" s="181" t="s">
        <v>155</v>
      </c>
      <c r="E168" s="182" t="s">
        <v>1</v>
      </c>
      <c r="F168" s="183" t="s">
        <v>232</v>
      </c>
      <c r="G168" s="13"/>
      <c r="H168" s="184">
        <v>-12</v>
      </c>
      <c r="I168" s="185"/>
      <c r="J168" s="13"/>
      <c r="K168" s="13"/>
      <c r="L168" s="180"/>
      <c r="M168" s="186"/>
      <c r="N168" s="187"/>
      <c r="O168" s="187"/>
      <c r="P168" s="187"/>
      <c r="Q168" s="187"/>
      <c r="R168" s="187"/>
      <c r="S168" s="187"/>
      <c r="T168" s="18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2" t="s">
        <v>155</v>
      </c>
      <c r="AU168" s="182" t="s">
        <v>85</v>
      </c>
      <c r="AV168" s="13" t="s">
        <v>85</v>
      </c>
      <c r="AW168" s="13" t="s">
        <v>32</v>
      </c>
      <c r="AX168" s="13" t="s">
        <v>76</v>
      </c>
      <c r="AY168" s="182" t="s">
        <v>135</v>
      </c>
    </row>
    <row r="169" s="14" customFormat="1">
      <c r="A169" s="14"/>
      <c r="B169" s="189"/>
      <c r="C169" s="14"/>
      <c r="D169" s="181" t="s">
        <v>155</v>
      </c>
      <c r="E169" s="190" t="s">
        <v>1</v>
      </c>
      <c r="F169" s="191" t="s">
        <v>190</v>
      </c>
      <c r="G169" s="14"/>
      <c r="H169" s="192">
        <v>7.5</v>
      </c>
      <c r="I169" s="193"/>
      <c r="J169" s="14"/>
      <c r="K169" s="14"/>
      <c r="L169" s="189"/>
      <c r="M169" s="194"/>
      <c r="N169" s="195"/>
      <c r="O169" s="195"/>
      <c r="P169" s="195"/>
      <c r="Q169" s="195"/>
      <c r="R169" s="195"/>
      <c r="S169" s="195"/>
      <c r="T169" s="19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0" t="s">
        <v>155</v>
      </c>
      <c r="AU169" s="190" t="s">
        <v>85</v>
      </c>
      <c r="AV169" s="14" t="s">
        <v>142</v>
      </c>
      <c r="AW169" s="14" t="s">
        <v>32</v>
      </c>
      <c r="AX169" s="14" t="s">
        <v>81</v>
      </c>
      <c r="AY169" s="190" t="s">
        <v>135</v>
      </c>
    </row>
    <row r="170" s="2" customFormat="1" ht="37.8" customHeight="1">
      <c r="A170" s="38"/>
      <c r="B170" s="166"/>
      <c r="C170" s="167" t="s">
        <v>233</v>
      </c>
      <c r="D170" s="167" t="s">
        <v>137</v>
      </c>
      <c r="E170" s="168" t="s">
        <v>234</v>
      </c>
      <c r="F170" s="169" t="s">
        <v>235</v>
      </c>
      <c r="G170" s="170" t="s">
        <v>187</v>
      </c>
      <c r="H170" s="171">
        <v>727.69000000000005</v>
      </c>
      <c r="I170" s="172"/>
      <c r="J170" s="173">
        <f>ROUND(I170*H170,2)</f>
        <v>0</v>
      </c>
      <c r="K170" s="169" t="s">
        <v>141</v>
      </c>
      <c r="L170" s="39"/>
      <c r="M170" s="174" t="s">
        <v>1</v>
      </c>
      <c r="N170" s="175" t="s">
        <v>41</v>
      </c>
      <c r="O170" s="77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78" t="s">
        <v>142</v>
      </c>
      <c r="AT170" s="178" t="s">
        <v>137</v>
      </c>
      <c r="AU170" s="178" t="s">
        <v>85</v>
      </c>
      <c r="AY170" s="19" t="s">
        <v>135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9" t="s">
        <v>81</v>
      </c>
      <c r="BK170" s="179">
        <f>ROUND(I170*H170,2)</f>
        <v>0</v>
      </c>
      <c r="BL170" s="19" t="s">
        <v>142</v>
      </c>
      <c r="BM170" s="178" t="s">
        <v>236</v>
      </c>
    </row>
    <row r="171" s="13" customFormat="1">
      <c r="A171" s="13"/>
      <c r="B171" s="180"/>
      <c r="C171" s="13"/>
      <c r="D171" s="181" t="s">
        <v>155</v>
      </c>
      <c r="E171" s="182" t="s">
        <v>1</v>
      </c>
      <c r="F171" s="183" t="s">
        <v>237</v>
      </c>
      <c r="G171" s="13"/>
      <c r="H171" s="184">
        <v>727.69000000000005</v>
      </c>
      <c r="I171" s="185"/>
      <c r="J171" s="13"/>
      <c r="K171" s="13"/>
      <c r="L171" s="180"/>
      <c r="M171" s="186"/>
      <c r="N171" s="187"/>
      <c r="O171" s="187"/>
      <c r="P171" s="187"/>
      <c r="Q171" s="187"/>
      <c r="R171" s="187"/>
      <c r="S171" s="187"/>
      <c r="T171" s="18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2" t="s">
        <v>155</v>
      </c>
      <c r="AU171" s="182" t="s">
        <v>85</v>
      </c>
      <c r="AV171" s="13" t="s">
        <v>85</v>
      </c>
      <c r="AW171" s="13" t="s">
        <v>32</v>
      </c>
      <c r="AX171" s="13" t="s">
        <v>81</v>
      </c>
      <c r="AY171" s="182" t="s">
        <v>135</v>
      </c>
    </row>
    <row r="172" s="2" customFormat="1" ht="24.15" customHeight="1">
      <c r="A172" s="38"/>
      <c r="B172" s="166"/>
      <c r="C172" s="167" t="s">
        <v>7</v>
      </c>
      <c r="D172" s="167" t="s">
        <v>137</v>
      </c>
      <c r="E172" s="168" t="s">
        <v>238</v>
      </c>
      <c r="F172" s="169" t="s">
        <v>239</v>
      </c>
      <c r="G172" s="170" t="s">
        <v>187</v>
      </c>
      <c r="H172" s="171">
        <v>48.371000000000002</v>
      </c>
      <c r="I172" s="172"/>
      <c r="J172" s="173">
        <f>ROUND(I172*H172,2)</f>
        <v>0</v>
      </c>
      <c r="K172" s="169" t="s">
        <v>141</v>
      </c>
      <c r="L172" s="39"/>
      <c r="M172" s="174" t="s">
        <v>1</v>
      </c>
      <c r="N172" s="175" t="s">
        <v>41</v>
      </c>
      <c r="O172" s="77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78" t="s">
        <v>142</v>
      </c>
      <c r="AT172" s="178" t="s">
        <v>137</v>
      </c>
      <c r="AU172" s="178" t="s">
        <v>85</v>
      </c>
      <c r="AY172" s="19" t="s">
        <v>135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9" t="s">
        <v>81</v>
      </c>
      <c r="BK172" s="179">
        <f>ROUND(I172*H172,2)</f>
        <v>0</v>
      </c>
      <c r="BL172" s="19" t="s">
        <v>142</v>
      </c>
      <c r="BM172" s="178" t="s">
        <v>240</v>
      </c>
    </row>
    <row r="173" s="15" customFormat="1">
      <c r="A173" s="15"/>
      <c r="B173" s="197"/>
      <c r="C173" s="15"/>
      <c r="D173" s="181" t="s">
        <v>155</v>
      </c>
      <c r="E173" s="198" t="s">
        <v>1</v>
      </c>
      <c r="F173" s="199" t="s">
        <v>241</v>
      </c>
      <c r="G173" s="15"/>
      <c r="H173" s="198" t="s">
        <v>1</v>
      </c>
      <c r="I173" s="200"/>
      <c r="J173" s="15"/>
      <c r="K173" s="15"/>
      <c r="L173" s="197"/>
      <c r="M173" s="201"/>
      <c r="N173" s="202"/>
      <c r="O173" s="202"/>
      <c r="P173" s="202"/>
      <c r="Q173" s="202"/>
      <c r="R173" s="202"/>
      <c r="S173" s="202"/>
      <c r="T173" s="20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198" t="s">
        <v>155</v>
      </c>
      <c r="AU173" s="198" t="s">
        <v>85</v>
      </c>
      <c r="AV173" s="15" t="s">
        <v>81</v>
      </c>
      <c r="AW173" s="15" t="s">
        <v>32</v>
      </c>
      <c r="AX173" s="15" t="s">
        <v>76</v>
      </c>
      <c r="AY173" s="198" t="s">
        <v>135</v>
      </c>
    </row>
    <row r="174" s="13" customFormat="1">
      <c r="A174" s="13"/>
      <c r="B174" s="180"/>
      <c r="C174" s="13"/>
      <c r="D174" s="181" t="s">
        <v>155</v>
      </c>
      <c r="E174" s="182" t="s">
        <v>1</v>
      </c>
      <c r="F174" s="183" t="s">
        <v>242</v>
      </c>
      <c r="G174" s="13"/>
      <c r="H174" s="184">
        <v>12</v>
      </c>
      <c r="I174" s="185"/>
      <c r="J174" s="13"/>
      <c r="K174" s="13"/>
      <c r="L174" s="180"/>
      <c r="M174" s="186"/>
      <c r="N174" s="187"/>
      <c r="O174" s="187"/>
      <c r="P174" s="187"/>
      <c r="Q174" s="187"/>
      <c r="R174" s="187"/>
      <c r="S174" s="187"/>
      <c r="T174" s="18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2" t="s">
        <v>155</v>
      </c>
      <c r="AU174" s="182" t="s">
        <v>85</v>
      </c>
      <c r="AV174" s="13" t="s">
        <v>85</v>
      </c>
      <c r="AW174" s="13" t="s">
        <v>32</v>
      </c>
      <c r="AX174" s="13" t="s">
        <v>76</v>
      </c>
      <c r="AY174" s="182" t="s">
        <v>135</v>
      </c>
    </row>
    <row r="175" s="15" customFormat="1">
      <c r="A175" s="15"/>
      <c r="B175" s="197"/>
      <c r="C175" s="15"/>
      <c r="D175" s="181" t="s">
        <v>155</v>
      </c>
      <c r="E175" s="198" t="s">
        <v>1</v>
      </c>
      <c r="F175" s="199" t="s">
        <v>243</v>
      </c>
      <c r="G175" s="15"/>
      <c r="H175" s="198" t="s">
        <v>1</v>
      </c>
      <c r="I175" s="200"/>
      <c r="J175" s="15"/>
      <c r="K175" s="15"/>
      <c r="L175" s="197"/>
      <c r="M175" s="201"/>
      <c r="N175" s="202"/>
      <c r="O175" s="202"/>
      <c r="P175" s="202"/>
      <c r="Q175" s="202"/>
      <c r="R175" s="202"/>
      <c r="S175" s="202"/>
      <c r="T175" s="20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198" t="s">
        <v>155</v>
      </c>
      <c r="AU175" s="198" t="s">
        <v>85</v>
      </c>
      <c r="AV175" s="15" t="s">
        <v>81</v>
      </c>
      <c r="AW175" s="15" t="s">
        <v>32</v>
      </c>
      <c r="AX175" s="15" t="s">
        <v>76</v>
      </c>
      <c r="AY175" s="198" t="s">
        <v>135</v>
      </c>
    </row>
    <row r="176" s="13" customFormat="1">
      <c r="A176" s="13"/>
      <c r="B176" s="180"/>
      <c r="C176" s="13"/>
      <c r="D176" s="181" t="s">
        <v>155</v>
      </c>
      <c r="E176" s="182" t="s">
        <v>1</v>
      </c>
      <c r="F176" s="183" t="s">
        <v>97</v>
      </c>
      <c r="G176" s="13"/>
      <c r="H176" s="184">
        <v>36.371000000000002</v>
      </c>
      <c r="I176" s="185"/>
      <c r="J176" s="13"/>
      <c r="K176" s="13"/>
      <c r="L176" s="180"/>
      <c r="M176" s="186"/>
      <c r="N176" s="187"/>
      <c r="O176" s="187"/>
      <c r="P176" s="187"/>
      <c r="Q176" s="187"/>
      <c r="R176" s="187"/>
      <c r="S176" s="187"/>
      <c r="T176" s="18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2" t="s">
        <v>155</v>
      </c>
      <c r="AU176" s="182" t="s">
        <v>85</v>
      </c>
      <c r="AV176" s="13" t="s">
        <v>85</v>
      </c>
      <c r="AW176" s="13" t="s">
        <v>32</v>
      </c>
      <c r="AX176" s="13" t="s">
        <v>76</v>
      </c>
      <c r="AY176" s="182" t="s">
        <v>135</v>
      </c>
    </row>
    <row r="177" s="14" customFormat="1">
      <c r="A177" s="14"/>
      <c r="B177" s="189"/>
      <c r="C177" s="14"/>
      <c r="D177" s="181" t="s">
        <v>155</v>
      </c>
      <c r="E177" s="190" t="s">
        <v>1</v>
      </c>
      <c r="F177" s="191" t="s">
        <v>190</v>
      </c>
      <c r="G177" s="14"/>
      <c r="H177" s="192">
        <v>48.371000000000002</v>
      </c>
      <c r="I177" s="193"/>
      <c r="J177" s="14"/>
      <c r="K177" s="14"/>
      <c r="L177" s="189"/>
      <c r="M177" s="194"/>
      <c r="N177" s="195"/>
      <c r="O177" s="195"/>
      <c r="P177" s="195"/>
      <c r="Q177" s="195"/>
      <c r="R177" s="195"/>
      <c r="S177" s="195"/>
      <c r="T177" s="19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0" t="s">
        <v>155</v>
      </c>
      <c r="AU177" s="190" t="s">
        <v>85</v>
      </c>
      <c r="AV177" s="14" t="s">
        <v>142</v>
      </c>
      <c r="AW177" s="14" t="s">
        <v>32</v>
      </c>
      <c r="AX177" s="14" t="s">
        <v>81</v>
      </c>
      <c r="AY177" s="190" t="s">
        <v>135</v>
      </c>
    </row>
    <row r="178" s="2" customFormat="1" ht="33" customHeight="1">
      <c r="A178" s="38"/>
      <c r="B178" s="166"/>
      <c r="C178" s="167" t="s">
        <v>244</v>
      </c>
      <c r="D178" s="167" t="s">
        <v>137</v>
      </c>
      <c r="E178" s="168" t="s">
        <v>245</v>
      </c>
      <c r="F178" s="169" t="s">
        <v>246</v>
      </c>
      <c r="G178" s="170" t="s">
        <v>247</v>
      </c>
      <c r="H178" s="171">
        <v>145.53800000000001</v>
      </c>
      <c r="I178" s="172"/>
      <c r="J178" s="173">
        <f>ROUND(I178*H178,2)</f>
        <v>0</v>
      </c>
      <c r="K178" s="169" t="s">
        <v>141</v>
      </c>
      <c r="L178" s="39"/>
      <c r="M178" s="174" t="s">
        <v>1</v>
      </c>
      <c r="N178" s="175" t="s">
        <v>41</v>
      </c>
      <c r="O178" s="77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78" t="s">
        <v>142</v>
      </c>
      <c r="AT178" s="178" t="s">
        <v>137</v>
      </c>
      <c r="AU178" s="178" t="s">
        <v>85</v>
      </c>
      <c r="AY178" s="19" t="s">
        <v>135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9" t="s">
        <v>81</v>
      </c>
      <c r="BK178" s="179">
        <f>ROUND(I178*H178,2)</f>
        <v>0</v>
      </c>
      <c r="BL178" s="19" t="s">
        <v>142</v>
      </c>
      <c r="BM178" s="178" t="s">
        <v>248</v>
      </c>
    </row>
    <row r="179" s="13" customFormat="1">
      <c r="A179" s="13"/>
      <c r="B179" s="180"/>
      <c r="C179" s="13"/>
      <c r="D179" s="181" t="s">
        <v>155</v>
      </c>
      <c r="E179" s="182" t="s">
        <v>1</v>
      </c>
      <c r="F179" s="183" t="s">
        <v>249</v>
      </c>
      <c r="G179" s="13"/>
      <c r="H179" s="184">
        <v>145.53800000000001</v>
      </c>
      <c r="I179" s="185"/>
      <c r="J179" s="13"/>
      <c r="K179" s="13"/>
      <c r="L179" s="180"/>
      <c r="M179" s="186"/>
      <c r="N179" s="187"/>
      <c r="O179" s="187"/>
      <c r="P179" s="187"/>
      <c r="Q179" s="187"/>
      <c r="R179" s="187"/>
      <c r="S179" s="187"/>
      <c r="T179" s="18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2" t="s">
        <v>155</v>
      </c>
      <c r="AU179" s="182" t="s">
        <v>85</v>
      </c>
      <c r="AV179" s="13" t="s">
        <v>85</v>
      </c>
      <c r="AW179" s="13" t="s">
        <v>32</v>
      </c>
      <c r="AX179" s="13" t="s">
        <v>81</v>
      </c>
      <c r="AY179" s="182" t="s">
        <v>135</v>
      </c>
    </row>
    <row r="180" s="2" customFormat="1" ht="16.5" customHeight="1">
      <c r="A180" s="38"/>
      <c r="B180" s="166"/>
      <c r="C180" s="167" t="s">
        <v>250</v>
      </c>
      <c r="D180" s="167" t="s">
        <v>137</v>
      </c>
      <c r="E180" s="168" t="s">
        <v>251</v>
      </c>
      <c r="F180" s="169" t="s">
        <v>252</v>
      </c>
      <c r="G180" s="170" t="s">
        <v>187</v>
      </c>
      <c r="H180" s="171">
        <v>72.769000000000005</v>
      </c>
      <c r="I180" s="172"/>
      <c r="J180" s="173">
        <f>ROUND(I180*H180,2)</f>
        <v>0</v>
      </c>
      <c r="K180" s="169" t="s">
        <v>141</v>
      </c>
      <c r="L180" s="39"/>
      <c r="M180" s="174" t="s">
        <v>1</v>
      </c>
      <c r="N180" s="175" t="s">
        <v>41</v>
      </c>
      <c r="O180" s="77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78" t="s">
        <v>142</v>
      </c>
      <c r="AT180" s="178" t="s">
        <v>137</v>
      </c>
      <c r="AU180" s="178" t="s">
        <v>85</v>
      </c>
      <c r="AY180" s="19" t="s">
        <v>135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9" t="s">
        <v>81</v>
      </c>
      <c r="BK180" s="179">
        <f>ROUND(I180*H180,2)</f>
        <v>0</v>
      </c>
      <c r="BL180" s="19" t="s">
        <v>142</v>
      </c>
      <c r="BM180" s="178" t="s">
        <v>253</v>
      </c>
    </row>
    <row r="181" s="13" customFormat="1">
      <c r="A181" s="13"/>
      <c r="B181" s="180"/>
      <c r="C181" s="13"/>
      <c r="D181" s="181" t="s">
        <v>155</v>
      </c>
      <c r="E181" s="182" t="s">
        <v>1</v>
      </c>
      <c r="F181" s="183" t="s">
        <v>86</v>
      </c>
      <c r="G181" s="13"/>
      <c r="H181" s="184">
        <v>72.769000000000005</v>
      </c>
      <c r="I181" s="185"/>
      <c r="J181" s="13"/>
      <c r="K181" s="13"/>
      <c r="L181" s="180"/>
      <c r="M181" s="186"/>
      <c r="N181" s="187"/>
      <c r="O181" s="187"/>
      <c r="P181" s="187"/>
      <c r="Q181" s="187"/>
      <c r="R181" s="187"/>
      <c r="S181" s="187"/>
      <c r="T181" s="18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2" t="s">
        <v>155</v>
      </c>
      <c r="AU181" s="182" t="s">
        <v>85</v>
      </c>
      <c r="AV181" s="13" t="s">
        <v>85</v>
      </c>
      <c r="AW181" s="13" t="s">
        <v>32</v>
      </c>
      <c r="AX181" s="13" t="s">
        <v>81</v>
      </c>
      <c r="AY181" s="182" t="s">
        <v>135</v>
      </c>
    </row>
    <row r="182" s="2" customFormat="1" ht="24.15" customHeight="1">
      <c r="A182" s="38"/>
      <c r="B182" s="166"/>
      <c r="C182" s="167" t="s">
        <v>254</v>
      </c>
      <c r="D182" s="167" t="s">
        <v>137</v>
      </c>
      <c r="E182" s="168" t="s">
        <v>255</v>
      </c>
      <c r="F182" s="169" t="s">
        <v>256</v>
      </c>
      <c r="G182" s="170" t="s">
        <v>153</v>
      </c>
      <c r="H182" s="171">
        <v>2.3999999999999999</v>
      </c>
      <c r="I182" s="172"/>
      <c r="J182" s="173">
        <f>ROUND(I182*H182,2)</f>
        <v>0</v>
      </c>
      <c r="K182" s="169" t="s">
        <v>141</v>
      </c>
      <c r="L182" s="39"/>
      <c r="M182" s="174" t="s">
        <v>1</v>
      </c>
      <c r="N182" s="175" t="s">
        <v>41</v>
      </c>
      <c r="O182" s="77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78" t="s">
        <v>142</v>
      </c>
      <c r="AT182" s="178" t="s">
        <v>137</v>
      </c>
      <c r="AU182" s="178" t="s">
        <v>85</v>
      </c>
      <c r="AY182" s="19" t="s">
        <v>135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9" t="s">
        <v>81</v>
      </c>
      <c r="BK182" s="179">
        <f>ROUND(I182*H182,2)</f>
        <v>0</v>
      </c>
      <c r="BL182" s="19" t="s">
        <v>142</v>
      </c>
      <c r="BM182" s="178" t="s">
        <v>257</v>
      </c>
    </row>
    <row r="183" s="2" customFormat="1" ht="16.5" customHeight="1">
      <c r="A183" s="38"/>
      <c r="B183" s="166"/>
      <c r="C183" s="204" t="s">
        <v>258</v>
      </c>
      <c r="D183" s="204" t="s">
        <v>259</v>
      </c>
      <c r="E183" s="205" t="s">
        <v>260</v>
      </c>
      <c r="F183" s="206" t="s">
        <v>261</v>
      </c>
      <c r="G183" s="207" t="s">
        <v>247</v>
      </c>
      <c r="H183" s="208">
        <v>0.55200000000000005</v>
      </c>
      <c r="I183" s="209"/>
      <c r="J183" s="210">
        <f>ROUND(I183*H183,2)</f>
        <v>0</v>
      </c>
      <c r="K183" s="206" t="s">
        <v>141</v>
      </c>
      <c r="L183" s="211"/>
      <c r="M183" s="212" t="s">
        <v>1</v>
      </c>
      <c r="N183" s="213" t="s">
        <v>41</v>
      </c>
      <c r="O183" s="77"/>
      <c r="P183" s="176">
        <f>O183*H183</f>
        <v>0</v>
      </c>
      <c r="Q183" s="176">
        <v>1</v>
      </c>
      <c r="R183" s="176">
        <f>Q183*H183</f>
        <v>0.55200000000000005</v>
      </c>
      <c r="S183" s="176">
        <v>0</v>
      </c>
      <c r="T183" s="17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78" t="s">
        <v>171</v>
      </c>
      <c r="AT183" s="178" t="s">
        <v>259</v>
      </c>
      <c r="AU183" s="178" t="s">
        <v>85</v>
      </c>
      <c r="AY183" s="19" t="s">
        <v>135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9" t="s">
        <v>81</v>
      </c>
      <c r="BK183" s="179">
        <f>ROUND(I183*H183,2)</f>
        <v>0</v>
      </c>
      <c r="BL183" s="19" t="s">
        <v>142</v>
      </c>
      <c r="BM183" s="178" t="s">
        <v>262</v>
      </c>
    </row>
    <row r="184" s="13" customFormat="1">
      <c r="A184" s="13"/>
      <c r="B184" s="180"/>
      <c r="C184" s="13"/>
      <c r="D184" s="181" t="s">
        <v>155</v>
      </c>
      <c r="E184" s="13"/>
      <c r="F184" s="183" t="s">
        <v>263</v>
      </c>
      <c r="G184" s="13"/>
      <c r="H184" s="184">
        <v>0.55200000000000005</v>
      </c>
      <c r="I184" s="185"/>
      <c r="J184" s="13"/>
      <c r="K184" s="13"/>
      <c r="L184" s="180"/>
      <c r="M184" s="186"/>
      <c r="N184" s="187"/>
      <c r="O184" s="187"/>
      <c r="P184" s="187"/>
      <c r="Q184" s="187"/>
      <c r="R184" s="187"/>
      <c r="S184" s="187"/>
      <c r="T184" s="18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2" t="s">
        <v>155</v>
      </c>
      <c r="AU184" s="182" t="s">
        <v>85</v>
      </c>
      <c r="AV184" s="13" t="s">
        <v>85</v>
      </c>
      <c r="AW184" s="13" t="s">
        <v>3</v>
      </c>
      <c r="AX184" s="13" t="s">
        <v>81</v>
      </c>
      <c r="AY184" s="182" t="s">
        <v>135</v>
      </c>
    </row>
    <row r="185" s="2" customFormat="1" ht="24.15" customHeight="1">
      <c r="A185" s="38"/>
      <c r="B185" s="166"/>
      <c r="C185" s="167" t="s">
        <v>264</v>
      </c>
      <c r="D185" s="167" t="s">
        <v>137</v>
      </c>
      <c r="E185" s="168" t="s">
        <v>265</v>
      </c>
      <c r="F185" s="169" t="s">
        <v>266</v>
      </c>
      <c r="G185" s="170" t="s">
        <v>187</v>
      </c>
      <c r="H185" s="171">
        <v>28</v>
      </c>
      <c r="I185" s="172"/>
      <c r="J185" s="173">
        <f>ROUND(I185*H185,2)</f>
        <v>0</v>
      </c>
      <c r="K185" s="169" t="s">
        <v>141</v>
      </c>
      <c r="L185" s="39"/>
      <c r="M185" s="174" t="s">
        <v>1</v>
      </c>
      <c r="N185" s="175" t="s">
        <v>41</v>
      </c>
      <c r="O185" s="77"/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78" t="s">
        <v>142</v>
      </c>
      <c r="AT185" s="178" t="s">
        <v>137</v>
      </c>
      <c r="AU185" s="178" t="s">
        <v>85</v>
      </c>
      <c r="AY185" s="19" t="s">
        <v>135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9" t="s">
        <v>81</v>
      </c>
      <c r="BK185" s="179">
        <f>ROUND(I185*H185,2)</f>
        <v>0</v>
      </c>
      <c r="BL185" s="19" t="s">
        <v>142</v>
      </c>
      <c r="BM185" s="178" t="s">
        <v>267</v>
      </c>
    </row>
    <row r="186" s="15" customFormat="1">
      <c r="A186" s="15"/>
      <c r="B186" s="197"/>
      <c r="C186" s="15"/>
      <c r="D186" s="181" t="s">
        <v>155</v>
      </c>
      <c r="E186" s="198" t="s">
        <v>1</v>
      </c>
      <c r="F186" s="199" t="s">
        <v>268</v>
      </c>
      <c r="G186" s="15"/>
      <c r="H186" s="198" t="s">
        <v>1</v>
      </c>
      <c r="I186" s="200"/>
      <c r="J186" s="15"/>
      <c r="K186" s="15"/>
      <c r="L186" s="197"/>
      <c r="M186" s="201"/>
      <c r="N186" s="202"/>
      <c r="O186" s="202"/>
      <c r="P186" s="202"/>
      <c r="Q186" s="202"/>
      <c r="R186" s="202"/>
      <c r="S186" s="202"/>
      <c r="T186" s="20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198" t="s">
        <v>155</v>
      </c>
      <c r="AU186" s="198" t="s">
        <v>85</v>
      </c>
      <c r="AV186" s="15" t="s">
        <v>81</v>
      </c>
      <c r="AW186" s="15" t="s">
        <v>32</v>
      </c>
      <c r="AX186" s="15" t="s">
        <v>76</v>
      </c>
      <c r="AY186" s="198" t="s">
        <v>135</v>
      </c>
    </row>
    <row r="187" s="13" customFormat="1">
      <c r="A187" s="13"/>
      <c r="B187" s="180"/>
      <c r="C187" s="13"/>
      <c r="D187" s="181" t="s">
        <v>155</v>
      </c>
      <c r="E187" s="182" t="s">
        <v>1</v>
      </c>
      <c r="F187" s="183" t="s">
        <v>269</v>
      </c>
      <c r="G187" s="13"/>
      <c r="H187" s="184">
        <v>28</v>
      </c>
      <c r="I187" s="185"/>
      <c r="J187" s="13"/>
      <c r="K187" s="13"/>
      <c r="L187" s="180"/>
      <c r="M187" s="186"/>
      <c r="N187" s="187"/>
      <c r="O187" s="187"/>
      <c r="P187" s="187"/>
      <c r="Q187" s="187"/>
      <c r="R187" s="187"/>
      <c r="S187" s="187"/>
      <c r="T187" s="18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2" t="s">
        <v>155</v>
      </c>
      <c r="AU187" s="182" t="s">
        <v>85</v>
      </c>
      <c r="AV187" s="13" t="s">
        <v>85</v>
      </c>
      <c r="AW187" s="13" t="s">
        <v>32</v>
      </c>
      <c r="AX187" s="13" t="s">
        <v>81</v>
      </c>
      <c r="AY187" s="182" t="s">
        <v>135</v>
      </c>
    </row>
    <row r="188" s="2" customFormat="1" ht="16.5" customHeight="1">
      <c r="A188" s="38"/>
      <c r="B188" s="166"/>
      <c r="C188" s="204" t="s">
        <v>270</v>
      </c>
      <c r="D188" s="204" t="s">
        <v>259</v>
      </c>
      <c r="E188" s="205" t="s">
        <v>271</v>
      </c>
      <c r="F188" s="206" t="s">
        <v>272</v>
      </c>
      <c r="G188" s="207" t="s">
        <v>247</v>
      </c>
      <c r="H188" s="208">
        <v>56</v>
      </c>
      <c r="I188" s="209"/>
      <c r="J188" s="210">
        <f>ROUND(I188*H188,2)</f>
        <v>0</v>
      </c>
      <c r="K188" s="206" t="s">
        <v>141</v>
      </c>
      <c r="L188" s="211"/>
      <c r="M188" s="212" t="s">
        <v>1</v>
      </c>
      <c r="N188" s="213" t="s">
        <v>41</v>
      </c>
      <c r="O188" s="77"/>
      <c r="P188" s="176">
        <f>O188*H188</f>
        <v>0</v>
      </c>
      <c r="Q188" s="176">
        <v>1</v>
      </c>
      <c r="R188" s="176">
        <f>Q188*H188</f>
        <v>56</v>
      </c>
      <c r="S188" s="176">
        <v>0</v>
      </c>
      <c r="T188" s="17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78" t="s">
        <v>171</v>
      </c>
      <c r="AT188" s="178" t="s">
        <v>259</v>
      </c>
      <c r="AU188" s="178" t="s">
        <v>85</v>
      </c>
      <c r="AY188" s="19" t="s">
        <v>135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9" t="s">
        <v>81</v>
      </c>
      <c r="BK188" s="179">
        <f>ROUND(I188*H188,2)</f>
        <v>0</v>
      </c>
      <c r="BL188" s="19" t="s">
        <v>142</v>
      </c>
      <c r="BM188" s="178" t="s">
        <v>273</v>
      </c>
    </row>
    <row r="189" s="13" customFormat="1">
      <c r="A189" s="13"/>
      <c r="B189" s="180"/>
      <c r="C189" s="13"/>
      <c r="D189" s="181" t="s">
        <v>155</v>
      </c>
      <c r="E189" s="13"/>
      <c r="F189" s="183" t="s">
        <v>274</v>
      </c>
      <c r="G189" s="13"/>
      <c r="H189" s="184">
        <v>56</v>
      </c>
      <c r="I189" s="185"/>
      <c r="J189" s="13"/>
      <c r="K189" s="13"/>
      <c r="L189" s="180"/>
      <c r="M189" s="186"/>
      <c r="N189" s="187"/>
      <c r="O189" s="187"/>
      <c r="P189" s="187"/>
      <c r="Q189" s="187"/>
      <c r="R189" s="187"/>
      <c r="S189" s="187"/>
      <c r="T189" s="18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2" t="s">
        <v>155</v>
      </c>
      <c r="AU189" s="182" t="s">
        <v>85</v>
      </c>
      <c r="AV189" s="13" t="s">
        <v>85</v>
      </c>
      <c r="AW189" s="13" t="s">
        <v>3</v>
      </c>
      <c r="AX189" s="13" t="s">
        <v>81</v>
      </c>
      <c r="AY189" s="182" t="s">
        <v>135</v>
      </c>
    </row>
    <row r="190" s="2" customFormat="1" ht="24.15" customHeight="1">
      <c r="A190" s="38"/>
      <c r="B190" s="166"/>
      <c r="C190" s="167" t="s">
        <v>275</v>
      </c>
      <c r="D190" s="167" t="s">
        <v>137</v>
      </c>
      <c r="E190" s="168" t="s">
        <v>265</v>
      </c>
      <c r="F190" s="169" t="s">
        <v>266</v>
      </c>
      <c r="G190" s="170" t="s">
        <v>187</v>
      </c>
      <c r="H190" s="171">
        <v>36.371000000000002</v>
      </c>
      <c r="I190" s="172"/>
      <c r="J190" s="173">
        <f>ROUND(I190*H190,2)</f>
        <v>0</v>
      </c>
      <c r="K190" s="169" t="s">
        <v>141</v>
      </c>
      <c r="L190" s="39"/>
      <c r="M190" s="174" t="s">
        <v>1</v>
      </c>
      <c r="N190" s="175" t="s">
        <v>41</v>
      </c>
      <c r="O190" s="77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78" t="s">
        <v>142</v>
      </c>
      <c r="AT190" s="178" t="s">
        <v>137</v>
      </c>
      <c r="AU190" s="178" t="s">
        <v>85</v>
      </c>
      <c r="AY190" s="19" t="s">
        <v>135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9" t="s">
        <v>81</v>
      </c>
      <c r="BK190" s="179">
        <f>ROUND(I190*H190,2)</f>
        <v>0</v>
      </c>
      <c r="BL190" s="19" t="s">
        <v>142</v>
      </c>
      <c r="BM190" s="178" t="s">
        <v>276</v>
      </c>
    </row>
    <row r="191" s="15" customFormat="1">
      <c r="A191" s="15"/>
      <c r="B191" s="197"/>
      <c r="C191" s="15"/>
      <c r="D191" s="181" t="s">
        <v>155</v>
      </c>
      <c r="E191" s="198" t="s">
        <v>1</v>
      </c>
      <c r="F191" s="199" t="s">
        <v>277</v>
      </c>
      <c r="G191" s="15"/>
      <c r="H191" s="198" t="s">
        <v>1</v>
      </c>
      <c r="I191" s="200"/>
      <c r="J191" s="15"/>
      <c r="K191" s="15"/>
      <c r="L191" s="197"/>
      <c r="M191" s="201"/>
      <c r="N191" s="202"/>
      <c r="O191" s="202"/>
      <c r="P191" s="202"/>
      <c r="Q191" s="202"/>
      <c r="R191" s="202"/>
      <c r="S191" s="202"/>
      <c r="T191" s="20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198" t="s">
        <v>155</v>
      </c>
      <c r="AU191" s="198" t="s">
        <v>85</v>
      </c>
      <c r="AV191" s="15" t="s">
        <v>81</v>
      </c>
      <c r="AW191" s="15" t="s">
        <v>32</v>
      </c>
      <c r="AX191" s="15" t="s">
        <v>76</v>
      </c>
      <c r="AY191" s="198" t="s">
        <v>135</v>
      </c>
    </row>
    <row r="192" s="13" customFormat="1">
      <c r="A192" s="13"/>
      <c r="B192" s="180"/>
      <c r="C192" s="13"/>
      <c r="D192" s="181" t="s">
        <v>155</v>
      </c>
      <c r="E192" s="182" t="s">
        <v>1</v>
      </c>
      <c r="F192" s="183" t="s">
        <v>278</v>
      </c>
      <c r="G192" s="13"/>
      <c r="H192" s="184">
        <v>10</v>
      </c>
      <c r="I192" s="185"/>
      <c r="J192" s="13"/>
      <c r="K192" s="13"/>
      <c r="L192" s="180"/>
      <c r="M192" s="186"/>
      <c r="N192" s="187"/>
      <c r="O192" s="187"/>
      <c r="P192" s="187"/>
      <c r="Q192" s="187"/>
      <c r="R192" s="187"/>
      <c r="S192" s="187"/>
      <c r="T192" s="18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2" t="s">
        <v>155</v>
      </c>
      <c r="AU192" s="182" t="s">
        <v>85</v>
      </c>
      <c r="AV192" s="13" t="s">
        <v>85</v>
      </c>
      <c r="AW192" s="13" t="s">
        <v>32</v>
      </c>
      <c r="AX192" s="13" t="s">
        <v>76</v>
      </c>
      <c r="AY192" s="182" t="s">
        <v>135</v>
      </c>
    </row>
    <row r="193" s="13" customFormat="1">
      <c r="A193" s="13"/>
      <c r="B193" s="180"/>
      <c r="C193" s="13"/>
      <c r="D193" s="181" t="s">
        <v>155</v>
      </c>
      <c r="E193" s="182" t="s">
        <v>1</v>
      </c>
      <c r="F193" s="183" t="s">
        <v>99</v>
      </c>
      <c r="G193" s="13"/>
      <c r="H193" s="184">
        <v>39.140000000000001</v>
      </c>
      <c r="I193" s="185"/>
      <c r="J193" s="13"/>
      <c r="K193" s="13"/>
      <c r="L193" s="180"/>
      <c r="M193" s="186"/>
      <c r="N193" s="187"/>
      <c r="O193" s="187"/>
      <c r="P193" s="187"/>
      <c r="Q193" s="187"/>
      <c r="R193" s="187"/>
      <c r="S193" s="187"/>
      <c r="T193" s="18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2" t="s">
        <v>155</v>
      </c>
      <c r="AU193" s="182" t="s">
        <v>85</v>
      </c>
      <c r="AV193" s="13" t="s">
        <v>85</v>
      </c>
      <c r="AW193" s="13" t="s">
        <v>32</v>
      </c>
      <c r="AX193" s="13" t="s">
        <v>76</v>
      </c>
      <c r="AY193" s="182" t="s">
        <v>135</v>
      </c>
    </row>
    <row r="194" s="13" customFormat="1">
      <c r="A194" s="13"/>
      <c r="B194" s="180"/>
      <c r="C194" s="13"/>
      <c r="D194" s="181" t="s">
        <v>155</v>
      </c>
      <c r="E194" s="182" t="s">
        <v>1</v>
      </c>
      <c r="F194" s="183" t="s">
        <v>279</v>
      </c>
      <c r="G194" s="13"/>
      <c r="H194" s="184">
        <v>-8.9689999999999994</v>
      </c>
      <c r="I194" s="185"/>
      <c r="J194" s="13"/>
      <c r="K194" s="13"/>
      <c r="L194" s="180"/>
      <c r="M194" s="186"/>
      <c r="N194" s="187"/>
      <c r="O194" s="187"/>
      <c r="P194" s="187"/>
      <c r="Q194" s="187"/>
      <c r="R194" s="187"/>
      <c r="S194" s="187"/>
      <c r="T194" s="18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2" t="s">
        <v>155</v>
      </c>
      <c r="AU194" s="182" t="s">
        <v>85</v>
      </c>
      <c r="AV194" s="13" t="s">
        <v>85</v>
      </c>
      <c r="AW194" s="13" t="s">
        <v>32</v>
      </c>
      <c r="AX194" s="13" t="s">
        <v>76</v>
      </c>
      <c r="AY194" s="182" t="s">
        <v>135</v>
      </c>
    </row>
    <row r="195" s="13" customFormat="1">
      <c r="A195" s="13"/>
      <c r="B195" s="180"/>
      <c r="C195" s="13"/>
      <c r="D195" s="181" t="s">
        <v>155</v>
      </c>
      <c r="E195" s="182" t="s">
        <v>1</v>
      </c>
      <c r="F195" s="183" t="s">
        <v>280</v>
      </c>
      <c r="G195" s="13"/>
      <c r="H195" s="184">
        <v>-3.7999999999999998</v>
      </c>
      <c r="I195" s="185"/>
      <c r="J195" s="13"/>
      <c r="K195" s="13"/>
      <c r="L195" s="180"/>
      <c r="M195" s="186"/>
      <c r="N195" s="187"/>
      <c r="O195" s="187"/>
      <c r="P195" s="187"/>
      <c r="Q195" s="187"/>
      <c r="R195" s="187"/>
      <c r="S195" s="187"/>
      <c r="T195" s="18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2" t="s">
        <v>155</v>
      </c>
      <c r="AU195" s="182" t="s">
        <v>85</v>
      </c>
      <c r="AV195" s="13" t="s">
        <v>85</v>
      </c>
      <c r="AW195" s="13" t="s">
        <v>32</v>
      </c>
      <c r="AX195" s="13" t="s">
        <v>76</v>
      </c>
      <c r="AY195" s="182" t="s">
        <v>135</v>
      </c>
    </row>
    <row r="196" s="16" customFormat="1">
      <c r="A196" s="16"/>
      <c r="B196" s="214"/>
      <c r="C196" s="16"/>
      <c r="D196" s="181" t="s">
        <v>155</v>
      </c>
      <c r="E196" s="215" t="s">
        <v>97</v>
      </c>
      <c r="F196" s="216" t="s">
        <v>281</v>
      </c>
      <c r="G196" s="16"/>
      <c r="H196" s="217">
        <v>36.371000000000002</v>
      </c>
      <c r="I196" s="218"/>
      <c r="J196" s="16"/>
      <c r="K196" s="16"/>
      <c r="L196" s="214"/>
      <c r="M196" s="219"/>
      <c r="N196" s="220"/>
      <c r="O196" s="220"/>
      <c r="P196" s="220"/>
      <c r="Q196" s="220"/>
      <c r="R196" s="220"/>
      <c r="S196" s="220"/>
      <c r="T196" s="22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15" t="s">
        <v>155</v>
      </c>
      <c r="AU196" s="215" t="s">
        <v>85</v>
      </c>
      <c r="AV196" s="16" t="s">
        <v>147</v>
      </c>
      <c r="AW196" s="16" t="s">
        <v>32</v>
      </c>
      <c r="AX196" s="16" t="s">
        <v>81</v>
      </c>
      <c r="AY196" s="215" t="s">
        <v>135</v>
      </c>
    </row>
    <row r="197" s="2" customFormat="1" ht="24.15" customHeight="1">
      <c r="A197" s="38"/>
      <c r="B197" s="166"/>
      <c r="C197" s="167" t="s">
        <v>282</v>
      </c>
      <c r="D197" s="167" t="s">
        <v>137</v>
      </c>
      <c r="E197" s="168" t="s">
        <v>283</v>
      </c>
      <c r="F197" s="169" t="s">
        <v>284</v>
      </c>
      <c r="G197" s="170" t="s">
        <v>153</v>
      </c>
      <c r="H197" s="171">
        <v>28</v>
      </c>
      <c r="I197" s="172"/>
      <c r="J197" s="173">
        <f>ROUND(I197*H197,2)</f>
        <v>0</v>
      </c>
      <c r="K197" s="169" t="s">
        <v>141</v>
      </c>
      <c r="L197" s="39"/>
      <c r="M197" s="174" t="s">
        <v>1</v>
      </c>
      <c r="N197" s="175" t="s">
        <v>41</v>
      </c>
      <c r="O197" s="77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78" t="s">
        <v>142</v>
      </c>
      <c r="AT197" s="178" t="s">
        <v>137</v>
      </c>
      <c r="AU197" s="178" t="s">
        <v>85</v>
      </c>
      <c r="AY197" s="19" t="s">
        <v>135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9" t="s">
        <v>81</v>
      </c>
      <c r="BK197" s="179">
        <f>ROUND(I197*H197,2)</f>
        <v>0</v>
      </c>
      <c r="BL197" s="19" t="s">
        <v>142</v>
      </c>
      <c r="BM197" s="178" t="s">
        <v>285</v>
      </c>
    </row>
    <row r="198" s="2" customFormat="1" ht="24.15" customHeight="1">
      <c r="A198" s="38"/>
      <c r="B198" s="166"/>
      <c r="C198" s="167" t="s">
        <v>286</v>
      </c>
      <c r="D198" s="167" t="s">
        <v>137</v>
      </c>
      <c r="E198" s="168" t="s">
        <v>287</v>
      </c>
      <c r="F198" s="169" t="s">
        <v>288</v>
      </c>
      <c r="G198" s="170" t="s">
        <v>153</v>
      </c>
      <c r="H198" s="171">
        <v>6</v>
      </c>
      <c r="I198" s="172"/>
      <c r="J198" s="173">
        <f>ROUND(I198*H198,2)</f>
        <v>0</v>
      </c>
      <c r="K198" s="169" t="s">
        <v>1</v>
      </c>
      <c r="L198" s="39"/>
      <c r="M198" s="174" t="s">
        <v>1</v>
      </c>
      <c r="N198" s="175" t="s">
        <v>41</v>
      </c>
      <c r="O198" s="77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78" t="s">
        <v>142</v>
      </c>
      <c r="AT198" s="178" t="s">
        <v>137</v>
      </c>
      <c r="AU198" s="178" t="s">
        <v>85</v>
      </c>
      <c r="AY198" s="19" t="s">
        <v>135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9" t="s">
        <v>81</v>
      </c>
      <c r="BK198" s="179">
        <f>ROUND(I198*H198,2)</f>
        <v>0</v>
      </c>
      <c r="BL198" s="19" t="s">
        <v>142</v>
      </c>
      <c r="BM198" s="178" t="s">
        <v>289</v>
      </c>
    </row>
    <row r="199" s="2" customFormat="1" ht="24.15" customHeight="1">
      <c r="A199" s="38"/>
      <c r="B199" s="166"/>
      <c r="C199" s="167" t="s">
        <v>290</v>
      </c>
      <c r="D199" s="167" t="s">
        <v>137</v>
      </c>
      <c r="E199" s="168" t="s">
        <v>291</v>
      </c>
      <c r="F199" s="169" t="s">
        <v>292</v>
      </c>
      <c r="G199" s="170" t="s">
        <v>153</v>
      </c>
      <c r="H199" s="171">
        <v>80</v>
      </c>
      <c r="I199" s="172"/>
      <c r="J199" s="173">
        <f>ROUND(I199*H199,2)</f>
        <v>0</v>
      </c>
      <c r="K199" s="169" t="s">
        <v>141</v>
      </c>
      <c r="L199" s="39"/>
      <c r="M199" s="174" t="s">
        <v>1</v>
      </c>
      <c r="N199" s="175" t="s">
        <v>41</v>
      </c>
      <c r="O199" s="77"/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78" t="s">
        <v>142</v>
      </c>
      <c r="AT199" s="178" t="s">
        <v>137</v>
      </c>
      <c r="AU199" s="178" t="s">
        <v>85</v>
      </c>
      <c r="AY199" s="19" t="s">
        <v>135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9" t="s">
        <v>81</v>
      </c>
      <c r="BK199" s="179">
        <f>ROUND(I199*H199,2)</f>
        <v>0</v>
      </c>
      <c r="BL199" s="19" t="s">
        <v>142</v>
      </c>
      <c r="BM199" s="178" t="s">
        <v>293</v>
      </c>
    </row>
    <row r="200" s="13" customFormat="1">
      <c r="A200" s="13"/>
      <c r="B200" s="180"/>
      <c r="C200" s="13"/>
      <c r="D200" s="181" t="s">
        <v>155</v>
      </c>
      <c r="E200" s="182" t="s">
        <v>1</v>
      </c>
      <c r="F200" s="183" t="s">
        <v>294</v>
      </c>
      <c r="G200" s="13"/>
      <c r="H200" s="184">
        <v>80</v>
      </c>
      <c r="I200" s="185"/>
      <c r="J200" s="13"/>
      <c r="K200" s="13"/>
      <c r="L200" s="180"/>
      <c r="M200" s="186"/>
      <c r="N200" s="187"/>
      <c r="O200" s="187"/>
      <c r="P200" s="187"/>
      <c r="Q200" s="187"/>
      <c r="R200" s="187"/>
      <c r="S200" s="187"/>
      <c r="T200" s="18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2" t="s">
        <v>155</v>
      </c>
      <c r="AU200" s="182" t="s">
        <v>85</v>
      </c>
      <c r="AV200" s="13" t="s">
        <v>85</v>
      </c>
      <c r="AW200" s="13" t="s">
        <v>32</v>
      </c>
      <c r="AX200" s="13" t="s">
        <v>76</v>
      </c>
      <c r="AY200" s="182" t="s">
        <v>135</v>
      </c>
    </row>
    <row r="201" s="16" customFormat="1">
      <c r="A201" s="16"/>
      <c r="B201" s="214"/>
      <c r="C201" s="16"/>
      <c r="D201" s="181" t="s">
        <v>155</v>
      </c>
      <c r="E201" s="215" t="s">
        <v>91</v>
      </c>
      <c r="F201" s="216" t="s">
        <v>281</v>
      </c>
      <c r="G201" s="16"/>
      <c r="H201" s="217">
        <v>80</v>
      </c>
      <c r="I201" s="218"/>
      <c r="J201" s="16"/>
      <c r="K201" s="16"/>
      <c r="L201" s="214"/>
      <c r="M201" s="219"/>
      <c r="N201" s="220"/>
      <c r="O201" s="220"/>
      <c r="P201" s="220"/>
      <c r="Q201" s="220"/>
      <c r="R201" s="220"/>
      <c r="S201" s="220"/>
      <c r="T201" s="221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15" t="s">
        <v>155</v>
      </c>
      <c r="AU201" s="215" t="s">
        <v>85</v>
      </c>
      <c r="AV201" s="16" t="s">
        <v>147</v>
      </c>
      <c r="AW201" s="16" t="s">
        <v>32</v>
      </c>
      <c r="AX201" s="16" t="s">
        <v>81</v>
      </c>
      <c r="AY201" s="215" t="s">
        <v>135</v>
      </c>
    </row>
    <row r="202" s="2" customFormat="1" ht="24.15" customHeight="1">
      <c r="A202" s="38"/>
      <c r="B202" s="166"/>
      <c r="C202" s="167" t="s">
        <v>295</v>
      </c>
      <c r="D202" s="167" t="s">
        <v>137</v>
      </c>
      <c r="E202" s="168" t="s">
        <v>296</v>
      </c>
      <c r="F202" s="169" t="s">
        <v>297</v>
      </c>
      <c r="G202" s="170" t="s">
        <v>153</v>
      </c>
      <c r="H202" s="171">
        <v>80</v>
      </c>
      <c r="I202" s="172"/>
      <c r="J202" s="173">
        <f>ROUND(I202*H202,2)</f>
        <v>0</v>
      </c>
      <c r="K202" s="169" t="s">
        <v>141</v>
      </c>
      <c r="L202" s="39"/>
      <c r="M202" s="174" t="s">
        <v>1</v>
      </c>
      <c r="N202" s="175" t="s">
        <v>41</v>
      </c>
      <c r="O202" s="77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78" t="s">
        <v>142</v>
      </c>
      <c r="AT202" s="178" t="s">
        <v>137</v>
      </c>
      <c r="AU202" s="178" t="s">
        <v>85</v>
      </c>
      <c r="AY202" s="19" t="s">
        <v>135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9" t="s">
        <v>81</v>
      </c>
      <c r="BK202" s="179">
        <f>ROUND(I202*H202,2)</f>
        <v>0</v>
      </c>
      <c r="BL202" s="19" t="s">
        <v>142</v>
      </c>
      <c r="BM202" s="178" t="s">
        <v>298</v>
      </c>
    </row>
    <row r="203" s="13" customFormat="1">
      <c r="A203" s="13"/>
      <c r="B203" s="180"/>
      <c r="C203" s="13"/>
      <c r="D203" s="181" t="s">
        <v>155</v>
      </c>
      <c r="E203" s="182" t="s">
        <v>1</v>
      </c>
      <c r="F203" s="183" t="s">
        <v>91</v>
      </c>
      <c r="G203" s="13"/>
      <c r="H203" s="184">
        <v>80</v>
      </c>
      <c r="I203" s="185"/>
      <c r="J203" s="13"/>
      <c r="K203" s="13"/>
      <c r="L203" s="180"/>
      <c r="M203" s="186"/>
      <c r="N203" s="187"/>
      <c r="O203" s="187"/>
      <c r="P203" s="187"/>
      <c r="Q203" s="187"/>
      <c r="R203" s="187"/>
      <c r="S203" s="187"/>
      <c r="T203" s="18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2" t="s">
        <v>155</v>
      </c>
      <c r="AU203" s="182" t="s">
        <v>85</v>
      </c>
      <c r="AV203" s="13" t="s">
        <v>85</v>
      </c>
      <c r="AW203" s="13" t="s">
        <v>32</v>
      </c>
      <c r="AX203" s="13" t="s">
        <v>81</v>
      </c>
      <c r="AY203" s="182" t="s">
        <v>135</v>
      </c>
    </row>
    <row r="204" s="2" customFormat="1" ht="16.5" customHeight="1">
      <c r="A204" s="38"/>
      <c r="B204" s="166"/>
      <c r="C204" s="204" t="s">
        <v>299</v>
      </c>
      <c r="D204" s="204" t="s">
        <v>259</v>
      </c>
      <c r="E204" s="205" t="s">
        <v>300</v>
      </c>
      <c r="F204" s="206" t="s">
        <v>301</v>
      </c>
      <c r="G204" s="207" t="s">
        <v>302</v>
      </c>
      <c r="H204" s="208">
        <v>1.6000000000000001</v>
      </c>
      <c r="I204" s="209"/>
      <c r="J204" s="210">
        <f>ROUND(I204*H204,2)</f>
        <v>0</v>
      </c>
      <c r="K204" s="206" t="s">
        <v>141</v>
      </c>
      <c r="L204" s="211"/>
      <c r="M204" s="212" t="s">
        <v>1</v>
      </c>
      <c r="N204" s="213" t="s">
        <v>41</v>
      </c>
      <c r="O204" s="77"/>
      <c r="P204" s="176">
        <f>O204*H204</f>
        <v>0</v>
      </c>
      <c r="Q204" s="176">
        <v>0.001</v>
      </c>
      <c r="R204" s="176">
        <f>Q204*H204</f>
        <v>0.0016000000000000001</v>
      </c>
      <c r="S204" s="176">
        <v>0</v>
      </c>
      <c r="T204" s="17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78" t="s">
        <v>171</v>
      </c>
      <c r="AT204" s="178" t="s">
        <v>259</v>
      </c>
      <c r="AU204" s="178" t="s">
        <v>85</v>
      </c>
      <c r="AY204" s="19" t="s">
        <v>135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9" t="s">
        <v>81</v>
      </c>
      <c r="BK204" s="179">
        <f>ROUND(I204*H204,2)</f>
        <v>0</v>
      </c>
      <c r="BL204" s="19" t="s">
        <v>142</v>
      </c>
      <c r="BM204" s="178" t="s">
        <v>303</v>
      </c>
    </row>
    <row r="205" s="13" customFormat="1">
      <c r="A205" s="13"/>
      <c r="B205" s="180"/>
      <c r="C205" s="13"/>
      <c r="D205" s="181" t="s">
        <v>155</v>
      </c>
      <c r="E205" s="13"/>
      <c r="F205" s="183" t="s">
        <v>304</v>
      </c>
      <c r="G205" s="13"/>
      <c r="H205" s="184">
        <v>1.6000000000000001</v>
      </c>
      <c r="I205" s="185"/>
      <c r="J205" s="13"/>
      <c r="K205" s="13"/>
      <c r="L205" s="180"/>
      <c r="M205" s="186"/>
      <c r="N205" s="187"/>
      <c r="O205" s="187"/>
      <c r="P205" s="187"/>
      <c r="Q205" s="187"/>
      <c r="R205" s="187"/>
      <c r="S205" s="187"/>
      <c r="T205" s="18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2" t="s">
        <v>155</v>
      </c>
      <c r="AU205" s="182" t="s">
        <v>85</v>
      </c>
      <c r="AV205" s="13" t="s">
        <v>85</v>
      </c>
      <c r="AW205" s="13" t="s">
        <v>3</v>
      </c>
      <c r="AX205" s="13" t="s">
        <v>81</v>
      </c>
      <c r="AY205" s="182" t="s">
        <v>135</v>
      </c>
    </row>
    <row r="206" s="2" customFormat="1" ht="37.8" customHeight="1">
      <c r="A206" s="38"/>
      <c r="B206" s="166"/>
      <c r="C206" s="167" t="s">
        <v>305</v>
      </c>
      <c r="D206" s="167" t="s">
        <v>137</v>
      </c>
      <c r="E206" s="168" t="s">
        <v>306</v>
      </c>
      <c r="F206" s="169" t="s">
        <v>307</v>
      </c>
      <c r="G206" s="170" t="s">
        <v>140</v>
      </c>
      <c r="H206" s="171">
        <v>3</v>
      </c>
      <c r="I206" s="172"/>
      <c r="J206" s="173">
        <f>ROUND(I206*H206,2)</f>
        <v>0</v>
      </c>
      <c r="K206" s="169" t="s">
        <v>141</v>
      </c>
      <c r="L206" s="39"/>
      <c r="M206" s="174" t="s">
        <v>1</v>
      </c>
      <c r="N206" s="175" t="s">
        <v>41</v>
      </c>
      <c r="O206" s="77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78" t="s">
        <v>142</v>
      </c>
      <c r="AT206" s="178" t="s">
        <v>137</v>
      </c>
      <c r="AU206" s="178" t="s">
        <v>85</v>
      </c>
      <c r="AY206" s="19" t="s">
        <v>135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9" t="s">
        <v>81</v>
      </c>
      <c r="BK206" s="179">
        <f>ROUND(I206*H206,2)</f>
        <v>0</v>
      </c>
      <c r="BL206" s="19" t="s">
        <v>142</v>
      </c>
      <c r="BM206" s="178" t="s">
        <v>308</v>
      </c>
    </row>
    <row r="207" s="2" customFormat="1" ht="16.5" customHeight="1">
      <c r="A207" s="38"/>
      <c r="B207" s="166"/>
      <c r="C207" s="204" t="s">
        <v>309</v>
      </c>
      <c r="D207" s="204" t="s">
        <v>259</v>
      </c>
      <c r="E207" s="205" t="s">
        <v>310</v>
      </c>
      <c r="F207" s="206" t="s">
        <v>311</v>
      </c>
      <c r="G207" s="207" t="s">
        <v>187</v>
      </c>
      <c r="H207" s="208">
        <v>0.14999999999999999</v>
      </c>
      <c r="I207" s="209"/>
      <c r="J207" s="210">
        <f>ROUND(I207*H207,2)</f>
        <v>0</v>
      </c>
      <c r="K207" s="206" t="s">
        <v>141</v>
      </c>
      <c r="L207" s="211"/>
      <c r="M207" s="212" t="s">
        <v>1</v>
      </c>
      <c r="N207" s="213" t="s">
        <v>41</v>
      </c>
      <c r="O207" s="77"/>
      <c r="P207" s="176">
        <f>O207*H207</f>
        <v>0</v>
      </c>
      <c r="Q207" s="176">
        <v>0.22</v>
      </c>
      <c r="R207" s="176">
        <f>Q207*H207</f>
        <v>0.033000000000000002</v>
      </c>
      <c r="S207" s="176">
        <v>0</v>
      </c>
      <c r="T207" s="17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78" t="s">
        <v>171</v>
      </c>
      <c r="AT207" s="178" t="s">
        <v>259</v>
      </c>
      <c r="AU207" s="178" t="s">
        <v>85</v>
      </c>
      <c r="AY207" s="19" t="s">
        <v>135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9" t="s">
        <v>81</v>
      </c>
      <c r="BK207" s="179">
        <f>ROUND(I207*H207,2)</f>
        <v>0</v>
      </c>
      <c r="BL207" s="19" t="s">
        <v>142</v>
      </c>
      <c r="BM207" s="178" t="s">
        <v>312</v>
      </c>
    </row>
    <row r="208" s="13" customFormat="1">
      <c r="A208" s="13"/>
      <c r="B208" s="180"/>
      <c r="C208" s="13"/>
      <c r="D208" s="181" t="s">
        <v>155</v>
      </c>
      <c r="E208" s="13"/>
      <c r="F208" s="183" t="s">
        <v>313</v>
      </c>
      <c r="G208" s="13"/>
      <c r="H208" s="184">
        <v>0.14999999999999999</v>
      </c>
      <c r="I208" s="185"/>
      <c r="J208" s="13"/>
      <c r="K208" s="13"/>
      <c r="L208" s="180"/>
      <c r="M208" s="186"/>
      <c r="N208" s="187"/>
      <c r="O208" s="187"/>
      <c r="P208" s="187"/>
      <c r="Q208" s="187"/>
      <c r="R208" s="187"/>
      <c r="S208" s="187"/>
      <c r="T208" s="18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2" t="s">
        <v>155</v>
      </c>
      <c r="AU208" s="182" t="s">
        <v>85</v>
      </c>
      <c r="AV208" s="13" t="s">
        <v>85</v>
      </c>
      <c r="AW208" s="13" t="s">
        <v>3</v>
      </c>
      <c r="AX208" s="13" t="s">
        <v>81</v>
      </c>
      <c r="AY208" s="182" t="s">
        <v>135</v>
      </c>
    </row>
    <row r="209" s="2" customFormat="1" ht="21.75" customHeight="1">
      <c r="A209" s="38"/>
      <c r="B209" s="166"/>
      <c r="C209" s="167" t="s">
        <v>314</v>
      </c>
      <c r="D209" s="167" t="s">
        <v>137</v>
      </c>
      <c r="E209" s="168" t="s">
        <v>315</v>
      </c>
      <c r="F209" s="169" t="s">
        <v>316</v>
      </c>
      <c r="G209" s="170" t="s">
        <v>153</v>
      </c>
      <c r="H209" s="171">
        <v>80</v>
      </c>
      <c r="I209" s="172"/>
      <c r="J209" s="173">
        <f>ROUND(I209*H209,2)</f>
        <v>0</v>
      </c>
      <c r="K209" s="169" t="s">
        <v>141</v>
      </c>
      <c r="L209" s="39"/>
      <c r="M209" s="174" t="s">
        <v>1</v>
      </c>
      <c r="N209" s="175" t="s">
        <v>41</v>
      </c>
      <c r="O209" s="77"/>
      <c r="P209" s="176">
        <f>O209*H209</f>
        <v>0</v>
      </c>
      <c r="Q209" s="176">
        <v>0</v>
      </c>
      <c r="R209" s="176">
        <f>Q209*H209</f>
        <v>0</v>
      </c>
      <c r="S209" s="176">
        <v>0</v>
      </c>
      <c r="T209" s="17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78" t="s">
        <v>142</v>
      </c>
      <c r="AT209" s="178" t="s">
        <v>137</v>
      </c>
      <c r="AU209" s="178" t="s">
        <v>85</v>
      </c>
      <c r="AY209" s="19" t="s">
        <v>135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19" t="s">
        <v>81</v>
      </c>
      <c r="BK209" s="179">
        <f>ROUND(I209*H209,2)</f>
        <v>0</v>
      </c>
      <c r="BL209" s="19" t="s">
        <v>142</v>
      </c>
      <c r="BM209" s="178" t="s">
        <v>317</v>
      </c>
    </row>
    <row r="210" s="13" customFormat="1">
      <c r="A210" s="13"/>
      <c r="B210" s="180"/>
      <c r="C210" s="13"/>
      <c r="D210" s="181" t="s">
        <v>155</v>
      </c>
      <c r="E210" s="182" t="s">
        <v>1</v>
      </c>
      <c r="F210" s="183" t="s">
        <v>91</v>
      </c>
      <c r="G210" s="13"/>
      <c r="H210" s="184">
        <v>80</v>
      </c>
      <c r="I210" s="185"/>
      <c r="J210" s="13"/>
      <c r="K210" s="13"/>
      <c r="L210" s="180"/>
      <c r="M210" s="186"/>
      <c r="N210" s="187"/>
      <c r="O210" s="187"/>
      <c r="P210" s="187"/>
      <c r="Q210" s="187"/>
      <c r="R210" s="187"/>
      <c r="S210" s="187"/>
      <c r="T210" s="18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2" t="s">
        <v>155</v>
      </c>
      <c r="AU210" s="182" t="s">
        <v>85</v>
      </c>
      <c r="AV210" s="13" t="s">
        <v>85</v>
      </c>
      <c r="AW210" s="13" t="s">
        <v>32</v>
      </c>
      <c r="AX210" s="13" t="s">
        <v>81</v>
      </c>
      <c r="AY210" s="182" t="s">
        <v>135</v>
      </c>
    </row>
    <row r="211" s="2" customFormat="1" ht="16.5" customHeight="1">
      <c r="A211" s="38"/>
      <c r="B211" s="166"/>
      <c r="C211" s="167" t="s">
        <v>318</v>
      </c>
      <c r="D211" s="167" t="s">
        <v>137</v>
      </c>
      <c r="E211" s="168" t="s">
        <v>319</v>
      </c>
      <c r="F211" s="169" t="s">
        <v>320</v>
      </c>
      <c r="G211" s="170" t="s">
        <v>153</v>
      </c>
      <c r="H211" s="171">
        <v>80</v>
      </c>
      <c r="I211" s="172"/>
      <c r="J211" s="173">
        <f>ROUND(I211*H211,2)</f>
        <v>0</v>
      </c>
      <c r="K211" s="169" t="s">
        <v>141</v>
      </c>
      <c r="L211" s="39"/>
      <c r="M211" s="174" t="s">
        <v>1</v>
      </c>
      <c r="N211" s="175" t="s">
        <v>41</v>
      </c>
      <c r="O211" s="77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78" t="s">
        <v>142</v>
      </c>
      <c r="AT211" s="178" t="s">
        <v>137</v>
      </c>
      <c r="AU211" s="178" t="s">
        <v>85</v>
      </c>
      <c r="AY211" s="19" t="s">
        <v>135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9" t="s">
        <v>81</v>
      </c>
      <c r="BK211" s="179">
        <f>ROUND(I211*H211,2)</f>
        <v>0</v>
      </c>
      <c r="BL211" s="19" t="s">
        <v>142</v>
      </c>
      <c r="BM211" s="178" t="s">
        <v>321</v>
      </c>
    </row>
    <row r="212" s="13" customFormat="1">
      <c r="A212" s="13"/>
      <c r="B212" s="180"/>
      <c r="C212" s="13"/>
      <c r="D212" s="181" t="s">
        <v>155</v>
      </c>
      <c r="E212" s="182" t="s">
        <v>1</v>
      </c>
      <c r="F212" s="183" t="s">
        <v>91</v>
      </c>
      <c r="G212" s="13"/>
      <c r="H212" s="184">
        <v>80</v>
      </c>
      <c r="I212" s="185"/>
      <c r="J212" s="13"/>
      <c r="K212" s="13"/>
      <c r="L212" s="180"/>
      <c r="M212" s="186"/>
      <c r="N212" s="187"/>
      <c r="O212" s="187"/>
      <c r="P212" s="187"/>
      <c r="Q212" s="187"/>
      <c r="R212" s="187"/>
      <c r="S212" s="187"/>
      <c r="T212" s="18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2" t="s">
        <v>155</v>
      </c>
      <c r="AU212" s="182" t="s">
        <v>85</v>
      </c>
      <c r="AV212" s="13" t="s">
        <v>85</v>
      </c>
      <c r="AW212" s="13" t="s">
        <v>32</v>
      </c>
      <c r="AX212" s="13" t="s">
        <v>81</v>
      </c>
      <c r="AY212" s="182" t="s">
        <v>135</v>
      </c>
    </row>
    <row r="213" s="2" customFormat="1" ht="24.15" customHeight="1">
      <c r="A213" s="38"/>
      <c r="B213" s="166"/>
      <c r="C213" s="167" t="s">
        <v>322</v>
      </c>
      <c r="D213" s="167" t="s">
        <v>137</v>
      </c>
      <c r="E213" s="168" t="s">
        <v>323</v>
      </c>
      <c r="F213" s="169" t="s">
        <v>324</v>
      </c>
      <c r="G213" s="170" t="s">
        <v>140</v>
      </c>
      <c r="H213" s="171">
        <v>3</v>
      </c>
      <c r="I213" s="172"/>
      <c r="J213" s="173">
        <f>ROUND(I213*H213,2)</f>
        <v>0</v>
      </c>
      <c r="K213" s="169" t="s">
        <v>141</v>
      </c>
      <c r="L213" s="39"/>
      <c r="M213" s="174" t="s">
        <v>1</v>
      </c>
      <c r="N213" s="175" t="s">
        <v>41</v>
      </c>
      <c r="O213" s="77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78" t="s">
        <v>142</v>
      </c>
      <c r="AT213" s="178" t="s">
        <v>137</v>
      </c>
      <c r="AU213" s="178" t="s">
        <v>85</v>
      </c>
      <c r="AY213" s="19" t="s">
        <v>135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9" t="s">
        <v>81</v>
      </c>
      <c r="BK213" s="179">
        <f>ROUND(I213*H213,2)</f>
        <v>0</v>
      </c>
      <c r="BL213" s="19" t="s">
        <v>142</v>
      </c>
      <c r="BM213" s="178" t="s">
        <v>325</v>
      </c>
    </row>
    <row r="214" s="2" customFormat="1" ht="24.15" customHeight="1">
      <c r="A214" s="38"/>
      <c r="B214" s="166"/>
      <c r="C214" s="204" t="s">
        <v>326</v>
      </c>
      <c r="D214" s="204" t="s">
        <v>259</v>
      </c>
      <c r="E214" s="205" t="s">
        <v>327</v>
      </c>
      <c r="F214" s="206" t="s">
        <v>328</v>
      </c>
      <c r="G214" s="207" t="s">
        <v>140</v>
      </c>
      <c r="H214" s="208">
        <v>3</v>
      </c>
      <c r="I214" s="209"/>
      <c r="J214" s="210">
        <f>ROUND(I214*H214,2)</f>
        <v>0</v>
      </c>
      <c r="K214" s="206" t="s">
        <v>1</v>
      </c>
      <c r="L214" s="211"/>
      <c r="M214" s="212" t="s">
        <v>1</v>
      </c>
      <c r="N214" s="213" t="s">
        <v>41</v>
      </c>
      <c r="O214" s="77"/>
      <c r="P214" s="176">
        <f>O214*H214</f>
        <v>0</v>
      </c>
      <c r="Q214" s="176">
        <v>0</v>
      </c>
      <c r="R214" s="176">
        <f>Q214*H214</f>
        <v>0</v>
      </c>
      <c r="S214" s="176">
        <v>0</v>
      </c>
      <c r="T214" s="17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78" t="s">
        <v>171</v>
      </c>
      <c r="AT214" s="178" t="s">
        <v>259</v>
      </c>
      <c r="AU214" s="178" t="s">
        <v>85</v>
      </c>
      <c r="AY214" s="19" t="s">
        <v>135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9" t="s">
        <v>81</v>
      </c>
      <c r="BK214" s="179">
        <f>ROUND(I214*H214,2)</f>
        <v>0</v>
      </c>
      <c r="BL214" s="19" t="s">
        <v>142</v>
      </c>
      <c r="BM214" s="178" t="s">
        <v>329</v>
      </c>
    </row>
    <row r="215" s="2" customFormat="1" ht="33" customHeight="1">
      <c r="A215" s="38"/>
      <c r="B215" s="166"/>
      <c r="C215" s="167" t="s">
        <v>330</v>
      </c>
      <c r="D215" s="167" t="s">
        <v>137</v>
      </c>
      <c r="E215" s="168" t="s">
        <v>331</v>
      </c>
      <c r="F215" s="169" t="s">
        <v>332</v>
      </c>
      <c r="G215" s="170" t="s">
        <v>140</v>
      </c>
      <c r="H215" s="171">
        <v>3</v>
      </c>
      <c r="I215" s="172"/>
      <c r="J215" s="173">
        <f>ROUND(I215*H215,2)</f>
        <v>0</v>
      </c>
      <c r="K215" s="169" t="s">
        <v>141</v>
      </c>
      <c r="L215" s="39"/>
      <c r="M215" s="174" t="s">
        <v>1</v>
      </c>
      <c r="N215" s="175" t="s">
        <v>41</v>
      </c>
      <c r="O215" s="77"/>
      <c r="P215" s="176">
        <f>O215*H215</f>
        <v>0</v>
      </c>
      <c r="Q215" s="176">
        <v>6.0000000000000002E-05</v>
      </c>
      <c r="R215" s="176">
        <f>Q215*H215</f>
        <v>0.00018000000000000001</v>
      </c>
      <c r="S215" s="176">
        <v>0</v>
      </c>
      <c r="T215" s="17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78" t="s">
        <v>142</v>
      </c>
      <c r="AT215" s="178" t="s">
        <v>137</v>
      </c>
      <c r="AU215" s="178" t="s">
        <v>85</v>
      </c>
      <c r="AY215" s="19" t="s">
        <v>135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9" t="s">
        <v>81</v>
      </c>
      <c r="BK215" s="179">
        <f>ROUND(I215*H215,2)</f>
        <v>0</v>
      </c>
      <c r="BL215" s="19" t="s">
        <v>142</v>
      </c>
      <c r="BM215" s="178" t="s">
        <v>333</v>
      </c>
    </row>
    <row r="216" s="2" customFormat="1" ht="21.75" customHeight="1">
      <c r="A216" s="38"/>
      <c r="B216" s="166"/>
      <c r="C216" s="204" t="s">
        <v>334</v>
      </c>
      <c r="D216" s="204" t="s">
        <v>259</v>
      </c>
      <c r="E216" s="205" t="s">
        <v>335</v>
      </c>
      <c r="F216" s="206" t="s">
        <v>336</v>
      </c>
      <c r="G216" s="207" t="s">
        <v>140</v>
      </c>
      <c r="H216" s="208">
        <v>27</v>
      </c>
      <c r="I216" s="209"/>
      <c r="J216" s="210">
        <f>ROUND(I216*H216,2)</f>
        <v>0</v>
      </c>
      <c r="K216" s="206" t="s">
        <v>141</v>
      </c>
      <c r="L216" s="211"/>
      <c r="M216" s="212" t="s">
        <v>1</v>
      </c>
      <c r="N216" s="213" t="s">
        <v>41</v>
      </c>
      <c r="O216" s="77"/>
      <c r="P216" s="176">
        <f>O216*H216</f>
        <v>0</v>
      </c>
      <c r="Q216" s="176">
        <v>0.0070899999999999999</v>
      </c>
      <c r="R216" s="176">
        <f>Q216*H216</f>
        <v>0.19142999999999999</v>
      </c>
      <c r="S216" s="176">
        <v>0</v>
      </c>
      <c r="T216" s="17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78" t="s">
        <v>171</v>
      </c>
      <c r="AT216" s="178" t="s">
        <v>259</v>
      </c>
      <c r="AU216" s="178" t="s">
        <v>85</v>
      </c>
      <c r="AY216" s="19" t="s">
        <v>135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19" t="s">
        <v>81</v>
      </c>
      <c r="BK216" s="179">
        <f>ROUND(I216*H216,2)</f>
        <v>0</v>
      </c>
      <c r="BL216" s="19" t="s">
        <v>142</v>
      </c>
      <c r="BM216" s="178" t="s">
        <v>337</v>
      </c>
    </row>
    <row r="217" s="13" customFormat="1">
      <c r="A217" s="13"/>
      <c r="B217" s="180"/>
      <c r="C217" s="13"/>
      <c r="D217" s="181" t="s">
        <v>155</v>
      </c>
      <c r="E217" s="13"/>
      <c r="F217" s="183" t="s">
        <v>338</v>
      </c>
      <c r="G217" s="13"/>
      <c r="H217" s="184">
        <v>27</v>
      </c>
      <c r="I217" s="185"/>
      <c r="J217" s="13"/>
      <c r="K217" s="13"/>
      <c r="L217" s="180"/>
      <c r="M217" s="186"/>
      <c r="N217" s="187"/>
      <c r="O217" s="187"/>
      <c r="P217" s="187"/>
      <c r="Q217" s="187"/>
      <c r="R217" s="187"/>
      <c r="S217" s="187"/>
      <c r="T217" s="18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2" t="s">
        <v>155</v>
      </c>
      <c r="AU217" s="182" t="s">
        <v>85</v>
      </c>
      <c r="AV217" s="13" t="s">
        <v>85</v>
      </c>
      <c r="AW217" s="13" t="s">
        <v>3</v>
      </c>
      <c r="AX217" s="13" t="s">
        <v>81</v>
      </c>
      <c r="AY217" s="182" t="s">
        <v>135</v>
      </c>
    </row>
    <row r="218" s="2" customFormat="1" ht="21.75" customHeight="1">
      <c r="A218" s="38"/>
      <c r="B218" s="166"/>
      <c r="C218" s="204" t="s">
        <v>339</v>
      </c>
      <c r="D218" s="204" t="s">
        <v>259</v>
      </c>
      <c r="E218" s="205" t="s">
        <v>340</v>
      </c>
      <c r="F218" s="206" t="s">
        <v>341</v>
      </c>
      <c r="G218" s="207" t="s">
        <v>140</v>
      </c>
      <c r="H218" s="208">
        <v>3</v>
      </c>
      <c r="I218" s="209"/>
      <c r="J218" s="210">
        <f>ROUND(I218*H218,2)</f>
        <v>0</v>
      </c>
      <c r="K218" s="206" t="s">
        <v>1</v>
      </c>
      <c r="L218" s="211"/>
      <c r="M218" s="212" t="s">
        <v>1</v>
      </c>
      <c r="N218" s="213" t="s">
        <v>41</v>
      </c>
      <c r="O218" s="77"/>
      <c r="P218" s="176">
        <f>O218*H218</f>
        <v>0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78" t="s">
        <v>171</v>
      </c>
      <c r="AT218" s="178" t="s">
        <v>259</v>
      </c>
      <c r="AU218" s="178" t="s">
        <v>85</v>
      </c>
      <c r="AY218" s="19" t="s">
        <v>135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19" t="s">
        <v>81</v>
      </c>
      <c r="BK218" s="179">
        <f>ROUND(I218*H218,2)</f>
        <v>0</v>
      </c>
      <c r="BL218" s="19" t="s">
        <v>142</v>
      </c>
      <c r="BM218" s="178" t="s">
        <v>342</v>
      </c>
    </row>
    <row r="219" s="2" customFormat="1" ht="16.5" customHeight="1">
      <c r="A219" s="38"/>
      <c r="B219" s="166"/>
      <c r="C219" s="204" t="s">
        <v>343</v>
      </c>
      <c r="D219" s="204" t="s">
        <v>259</v>
      </c>
      <c r="E219" s="205" t="s">
        <v>344</v>
      </c>
      <c r="F219" s="206" t="s">
        <v>345</v>
      </c>
      <c r="G219" s="207" t="s">
        <v>169</v>
      </c>
      <c r="H219" s="208">
        <v>4</v>
      </c>
      <c r="I219" s="209"/>
      <c r="J219" s="210">
        <f>ROUND(I219*H219,2)</f>
        <v>0</v>
      </c>
      <c r="K219" s="206" t="s">
        <v>1</v>
      </c>
      <c r="L219" s="211"/>
      <c r="M219" s="212" t="s">
        <v>1</v>
      </c>
      <c r="N219" s="213" t="s">
        <v>41</v>
      </c>
      <c r="O219" s="77"/>
      <c r="P219" s="176">
        <f>O219*H219</f>
        <v>0</v>
      </c>
      <c r="Q219" s="176">
        <v>0</v>
      </c>
      <c r="R219" s="176">
        <f>Q219*H219</f>
        <v>0</v>
      </c>
      <c r="S219" s="176">
        <v>0</v>
      </c>
      <c r="T219" s="17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78" t="s">
        <v>171</v>
      </c>
      <c r="AT219" s="178" t="s">
        <v>259</v>
      </c>
      <c r="AU219" s="178" t="s">
        <v>85</v>
      </c>
      <c r="AY219" s="19" t="s">
        <v>135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19" t="s">
        <v>81</v>
      </c>
      <c r="BK219" s="179">
        <f>ROUND(I219*H219,2)</f>
        <v>0</v>
      </c>
      <c r="BL219" s="19" t="s">
        <v>142</v>
      </c>
      <c r="BM219" s="178" t="s">
        <v>346</v>
      </c>
    </row>
    <row r="220" s="2" customFormat="1" ht="24.15" customHeight="1">
      <c r="A220" s="38"/>
      <c r="B220" s="166"/>
      <c r="C220" s="167" t="s">
        <v>347</v>
      </c>
      <c r="D220" s="167" t="s">
        <v>137</v>
      </c>
      <c r="E220" s="168" t="s">
        <v>348</v>
      </c>
      <c r="F220" s="169" t="s">
        <v>349</v>
      </c>
      <c r="G220" s="170" t="s">
        <v>140</v>
      </c>
      <c r="H220" s="171">
        <v>3</v>
      </c>
      <c r="I220" s="172"/>
      <c r="J220" s="173">
        <f>ROUND(I220*H220,2)</f>
        <v>0</v>
      </c>
      <c r="K220" s="169" t="s">
        <v>141</v>
      </c>
      <c r="L220" s="39"/>
      <c r="M220" s="174" t="s">
        <v>1</v>
      </c>
      <c r="N220" s="175" t="s">
        <v>41</v>
      </c>
      <c r="O220" s="77"/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78" t="s">
        <v>142</v>
      </c>
      <c r="AT220" s="178" t="s">
        <v>137</v>
      </c>
      <c r="AU220" s="178" t="s">
        <v>85</v>
      </c>
      <c r="AY220" s="19" t="s">
        <v>135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9" t="s">
        <v>81</v>
      </c>
      <c r="BK220" s="179">
        <f>ROUND(I220*H220,2)</f>
        <v>0</v>
      </c>
      <c r="BL220" s="19" t="s">
        <v>142</v>
      </c>
      <c r="BM220" s="178" t="s">
        <v>350</v>
      </c>
    </row>
    <row r="221" s="2" customFormat="1" ht="16.5" customHeight="1">
      <c r="A221" s="38"/>
      <c r="B221" s="166"/>
      <c r="C221" s="167" t="s">
        <v>351</v>
      </c>
      <c r="D221" s="167" t="s">
        <v>137</v>
      </c>
      <c r="E221" s="168" t="s">
        <v>352</v>
      </c>
      <c r="F221" s="169" t="s">
        <v>353</v>
      </c>
      <c r="G221" s="170" t="s">
        <v>153</v>
      </c>
      <c r="H221" s="171">
        <v>80</v>
      </c>
      <c r="I221" s="172"/>
      <c r="J221" s="173">
        <f>ROUND(I221*H221,2)</f>
        <v>0</v>
      </c>
      <c r="K221" s="169" t="s">
        <v>1</v>
      </c>
      <c r="L221" s="39"/>
      <c r="M221" s="174" t="s">
        <v>1</v>
      </c>
      <c r="N221" s="175" t="s">
        <v>41</v>
      </c>
      <c r="O221" s="77"/>
      <c r="P221" s="176">
        <f>O221*H221</f>
        <v>0</v>
      </c>
      <c r="Q221" s="176">
        <v>0</v>
      </c>
      <c r="R221" s="176">
        <f>Q221*H221</f>
        <v>0</v>
      </c>
      <c r="S221" s="176">
        <v>0</v>
      </c>
      <c r="T221" s="17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78" t="s">
        <v>142</v>
      </c>
      <c r="AT221" s="178" t="s">
        <v>137</v>
      </c>
      <c r="AU221" s="178" t="s">
        <v>85</v>
      </c>
      <c r="AY221" s="19" t="s">
        <v>135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9" t="s">
        <v>81</v>
      </c>
      <c r="BK221" s="179">
        <f>ROUND(I221*H221,2)</f>
        <v>0</v>
      </c>
      <c r="BL221" s="19" t="s">
        <v>142</v>
      </c>
      <c r="BM221" s="178" t="s">
        <v>354</v>
      </c>
    </row>
    <row r="222" s="12" customFormat="1" ht="22.8" customHeight="1">
      <c r="A222" s="12"/>
      <c r="B222" s="153"/>
      <c r="C222" s="12"/>
      <c r="D222" s="154" t="s">
        <v>75</v>
      </c>
      <c r="E222" s="164" t="s">
        <v>85</v>
      </c>
      <c r="F222" s="164" t="s">
        <v>355</v>
      </c>
      <c r="G222" s="12"/>
      <c r="H222" s="12"/>
      <c r="I222" s="156"/>
      <c r="J222" s="165">
        <f>BK222</f>
        <v>0</v>
      </c>
      <c r="K222" s="12"/>
      <c r="L222" s="153"/>
      <c r="M222" s="158"/>
      <c r="N222" s="159"/>
      <c r="O222" s="159"/>
      <c r="P222" s="160">
        <f>SUM(P223:P240)</f>
        <v>0</v>
      </c>
      <c r="Q222" s="159"/>
      <c r="R222" s="160">
        <f>SUM(R223:R240)</f>
        <v>32.064583310000003</v>
      </c>
      <c r="S222" s="159"/>
      <c r="T222" s="161">
        <f>SUM(T223:T240)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4" t="s">
        <v>81</v>
      </c>
      <c r="AT222" s="162" t="s">
        <v>75</v>
      </c>
      <c r="AU222" s="162" t="s">
        <v>81</v>
      </c>
      <c r="AY222" s="154" t="s">
        <v>135</v>
      </c>
      <c r="BK222" s="163">
        <f>SUM(BK223:BK240)</f>
        <v>0</v>
      </c>
    </row>
    <row r="223" s="2" customFormat="1" ht="24.15" customHeight="1">
      <c r="A223" s="38"/>
      <c r="B223" s="166"/>
      <c r="C223" s="167" t="s">
        <v>356</v>
      </c>
      <c r="D223" s="167" t="s">
        <v>137</v>
      </c>
      <c r="E223" s="168" t="s">
        <v>357</v>
      </c>
      <c r="F223" s="169" t="s">
        <v>358</v>
      </c>
      <c r="G223" s="170" t="s">
        <v>169</v>
      </c>
      <c r="H223" s="171">
        <v>20</v>
      </c>
      <c r="I223" s="172"/>
      <c r="J223" s="173">
        <f>ROUND(I223*H223,2)</f>
        <v>0</v>
      </c>
      <c r="K223" s="169" t="s">
        <v>141</v>
      </c>
      <c r="L223" s="39"/>
      <c r="M223" s="174" t="s">
        <v>1</v>
      </c>
      <c r="N223" s="175" t="s">
        <v>41</v>
      </c>
      <c r="O223" s="77"/>
      <c r="P223" s="176">
        <f>O223*H223</f>
        <v>0</v>
      </c>
      <c r="Q223" s="176">
        <v>0.00116</v>
      </c>
      <c r="R223" s="176">
        <f>Q223*H223</f>
        <v>0.023199999999999998</v>
      </c>
      <c r="S223" s="176">
        <v>0</v>
      </c>
      <c r="T223" s="17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78" t="s">
        <v>142</v>
      </c>
      <c r="AT223" s="178" t="s">
        <v>137</v>
      </c>
      <c r="AU223" s="178" t="s">
        <v>85</v>
      </c>
      <c r="AY223" s="19" t="s">
        <v>135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19" t="s">
        <v>81</v>
      </c>
      <c r="BK223" s="179">
        <f>ROUND(I223*H223,2)</f>
        <v>0</v>
      </c>
      <c r="BL223" s="19" t="s">
        <v>142</v>
      </c>
      <c r="BM223" s="178" t="s">
        <v>359</v>
      </c>
    </row>
    <row r="224" s="13" customFormat="1">
      <c r="A224" s="13"/>
      <c r="B224" s="180"/>
      <c r="C224" s="13"/>
      <c r="D224" s="181" t="s">
        <v>155</v>
      </c>
      <c r="E224" s="182" t="s">
        <v>1</v>
      </c>
      <c r="F224" s="183" t="s">
        <v>360</v>
      </c>
      <c r="G224" s="13"/>
      <c r="H224" s="184">
        <v>20</v>
      </c>
      <c r="I224" s="185"/>
      <c r="J224" s="13"/>
      <c r="K224" s="13"/>
      <c r="L224" s="180"/>
      <c r="M224" s="186"/>
      <c r="N224" s="187"/>
      <c r="O224" s="187"/>
      <c r="P224" s="187"/>
      <c r="Q224" s="187"/>
      <c r="R224" s="187"/>
      <c r="S224" s="187"/>
      <c r="T224" s="18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2" t="s">
        <v>155</v>
      </c>
      <c r="AU224" s="182" t="s">
        <v>85</v>
      </c>
      <c r="AV224" s="13" t="s">
        <v>85</v>
      </c>
      <c r="AW224" s="13" t="s">
        <v>32</v>
      </c>
      <c r="AX224" s="13" t="s">
        <v>81</v>
      </c>
      <c r="AY224" s="182" t="s">
        <v>135</v>
      </c>
    </row>
    <row r="225" s="2" customFormat="1" ht="24.15" customHeight="1">
      <c r="A225" s="38"/>
      <c r="B225" s="166"/>
      <c r="C225" s="167" t="s">
        <v>361</v>
      </c>
      <c r="D225" s="167" t="s">
        <v>137</v>
      </c>
      <c r="E225" s="168" t="s">
        <v>362</v>
      </c>
      <c r="F225" s="169" t="s">
        <v>363</v>
      </c>
      <c r="G225" s="170" t="s">
        <v>187</v>
      </c>
      <c r="H225" s="171">
        <v>4.5</v>
      </c>
      <c r="I225" s="172"/>
      <c r="J225" s="173">
        <f>ROUND(I225*H225,2)</f>
        <v>0</v>
      </c>
      <c r="K225" s="169" t="s">
        <v>141</v>
      </c>
      <c r="L225" s="39"/>
      <c r="M225" s="174" t="s">
        <v>1</v>
      </c>
      <c r="N225" s="175" t="s">
        <v>41</v>
      </c>
      <c r="O225" s="77"/>
      <c r="P225" s="176">
        <f>O225*H225</f>
        <v>0</v>
      </c>
      <c r="Q225" s="176">
        <v>1.98</v>
      </c>
      <c r="R225" s="176">
        <f>Q225*H225</f>
        <v>8.9100000000000001</v>
      </c>
      <c r="S225" s="176">
        <v>0</v>
      </c>
      <c r="T225" s="17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78" t="s">
        <v>142</v>
      </c>
      <c r="AT225" s="178" t="s">
        <v>137</v>
      </c>
      <c r="AU225" s="178" t="s">
        <v>85</v>
      </c>
      <c r="AY225" s="19" t="s">
        <v>135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9" t="s">
        <v>81</v>
      </c>
      <c r="BK225" s="179">
        <f>ROUND(I225*H225,2)</f>
        <v>0</v>
      </c>
      <c r="BL225" s="19" t="s">
        <v>142</v>
      </c>
      <c r="BM225" s="178" t="s">
        <v>364</v>
      </c>
    </row>
    <row r="226" s="15" customFormat="1">
      <c r="A226" s="15"/>
      <c r="B226" s="197"/>
      <c r="C226" s="15"/>
      <c r="D226" s="181" t="s">
        <v>155</v>
      </c>
      <c r="E226" s="198" t="s">
        <v>1</v>
      </c>
      <c r="F226" s="199" t="s">
        <v>365</v>
      </c>
      <c r="G226" s="15"/>
      <c r="H226" s="198" t="s">
        <v>1</v>
      </c>
      <c r="I226" s="200"/>
      <c r="J226" s="15"/>
      <c r="K226" s="15"/>
      <c r="L226" s="197"/>
      <c r="M226" s="201"/>
      <c r="N226" s="202"/>
      <c r="O226" s="202"/>
      <c r="P226" s="202"/>
      <c r="Q226" s="202"/>
      <c r="R226" s="202"/>
      <c r="S226" s="202"/>
      <c r="T226" s="20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198" t="s">
        <v>155</v>
      </c>
      <c r="AU226" s="198" t="s">
        <v>85</v>
      </c>
      <c r="AV226" s="15" t="s">
        <v>81</v>
      </c>
      <c r="AW226" s="15" t="s">
        <v>32</v>
      </c>
      <c r="AX226" s="15" t="s">
        <v>76</v>
      </c>
      <c r="AY226" s="198" t="s">
        <v>135</v>
      </c>
    </row>
    <row r="227" s="13" customFormat="1">
      <c r="A227" s="13"/>
      <c r="B227" s="180"/>
      <c r="C227" s="13"/>
      <c r="D227" s="181" t="s">
        <v>155</v>
      </c>
      <c r="E227" s="182" t="s">
        <v>1</v>
      </c>
      <c r="F227" s="183" t="s">
        <v>366</v>
      </c>
      <c r="G227" s="13"/>
      <c r="H227" s="184">
        <v>4.5</v>
      </c>
      <c r="I227" s="185"/>
      <c r="J227" s="13"/>
      <c r="K227" s="13"/>
      <c r="L227" s="180"/>
      <c r="M227" s="186"/>
      <c r="N227" s="187"/>
      <c r="O227" s="187"/>
      <c r="P227" s="187"/>
      <c r="Q227" s="187"/>
      <c r="R227" s="187"/>
      <c r="S227" s="187"/>
      <c r="T227" s="18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2" t="s">
        <v>155</v>
      </c>
      <c r="AU227" s="182" t="s">
        <v>85</v>
      </c>
      <c r="AV227" s="13" t="s">
        <v>85</v>
      </c>
      <c r="AW227" s="13" t="s">
        <v>32</v>
      </c>
      <c r="AX227" s="13" t="s">
        <v>81</v>
      </c>
      <c r="AY227" s="182" t="s">
        <v>135</v>
      </c>
    </row>
    <row r="228" s="2" customFormat="1" ht="16.5" customHeight="1">
      <c r="A228" s="38"/>
      <c r="B228" s="166"/>
      <c r="C228" s="167" t="s">
        <v>367</v>
      </c>
      <c r="D228" s="167" t="s">
        <v>137</v>
      </c>
      <c r="E228" s="168" t="s">
        <v>368</v>
      </c>
      <c r="F228" s="169" t="s">
        <v>369</v>
      </c>
      <c r="G228" s="170" t="s">
        <v>187</v>
      </c>
      <c r="H228" s="171">
        <v>5</v>
      </c>
      <c r="I228" s="172"/>
      <c r="J228" s="173">
        <f>ROUND(I228*H228,2)</f>
        <v>0</v>
      </c>
      <c r="K228" s="169" t="s">
        <v>141</v>
      </c>
      <c r="L228" s="39"/>
      <c r="M228" s="174" t="s">
        <v>1</v>
      </c>
      <c r="N228" s="175" t="s">
        <v>41</v>
      </c>
      <c r="O228" s="77"/>
      <c r="P228" s="176">
        <f>O228*H228</f>
        <v>0</v>
      </c>
      <c r="Q228" s="176">
        <v>2.3010199999999998</v>
      </c>
      <c r="R228" s="176">
        <f>Q228*H228</f>
        <v>11.505099999999999</v>
      </c>
      <c r="S228" s="176">
        <v>0</v>
      </c>
      <c r="T228" s="17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78" t="s">
        <v>142</v>
      </c>
      <c r="AT228" s="178" t="s">
        <v>137</v>
      </c>
      <c r="AU228" s="178" t="s">
        <v>85</v>
      </c>
      <c r="AY228" s="19" t="s">
        <v>135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19" t="s">
        <v>81</v>
      </c>
      <c r="BK228" s="179">
        <f>ROUND(I228*H228,2)</f>
        <v>0</v>
      </c>
      <c r="BL228" s="19" t="s">
        <v>142</v>
      </c>
      <c r="BM228" s="178" t="s">
        <v>370</v>
      </c>
    </row>
    <row r="229" s="15" customFormat="1">
      <c r="A229" s="15"/>
      <c r="B229" s="197"/>
      <c r="C229" s="15"/>
      <c r="D229" s="181" t="s">
        <v>155</v>
      </c>
      <c r="E229" s="198" t="s">
        <v>1</v>
      </c>
      <c r="F229" s="199" t="s">
        <v>371</v>
      </c>
      <c r="G229" s="15"/>
      <c r="H229" s="198" t="s">
        <v>1</v>
      </c>
      <c r="I229" s="200"/>
      <c r="J229" s="15"/>
      <c r="K229" s="15"/>
      <c r="L229" s="197"/>
      <c r="M229" s="201"/>
      <c r="N229" s="202"/>
      <c r="O229" s="202"/>
      <c r="P229" s="202"/>
      <c r="Q229" s="202"/>
      <c r="R229" s="202"/>
      <c r="S229" s="202"/>
      <c r="T229" s="20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198" t="s">
        <v>155</v>
      </c>
      <c r="AU229" s="198" t="s">
        <v>85</v>
      </c>
      <c r="AV229" s="15" t="s">
        <v>81</v>
      </c>
      <c r="AW229" s="15" t="s">
        <v>32</v>
      </c>
      <c r="AX229" s="15" t="s">
        <v>76</v>
      </c>
      <c r="AY229" s="198" t="s">
        <v>135</v>
      </c>
    </row>
    <row r="230" s="13" customFormat="1">
      <c r="A230" s="13"/>
      <c r="B230" s="180"/>
      <c r="C230" s="13"/>
      <c r="D230" s="181" t="s">
        <v>155</v>
      </c>
      <c r="E230" s="182" t="s">
        <v>1</v>
      </c>
      <c r="F230" s="183" t="s">
        <v>372</v>
      </c>
      <c r="G230" s="13"/>
      <c r="H230" s="184">
        <v>5</v>
      </c>
      <c r="I230" s="185"/>
      <c r="J230" s="13"/>
      <c r="K230" s="13"/>
      <c r="L230" s="180"/>
      <c r="M230" s="186"/>
      <c r="N230" s="187"/>
      <c r="O230" s="187"/>
      <c r="P230" s="187"/>
      <c r="Q230" s="187"/>
      <c r="R230" s="187"/>
      <c r="S230" s="187"/>
      <c r="T230" s="18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2" t="s">
        <v>155</v>
      </c>
      <c r="AU230" s="182" t="s">
        <v>85</v>
      </c>
      <c r="AV230" s="13" t="s">
        <v>85</v>
      </c>
      <c r="AW230" s="13" t="s">
        <v>32</v>
      </c>
      <c r="AX230" s="13" t="s">
        <v>81</v>
      </c>
      <c r="AY230" s="182" t="s">
        <v>135</v>
      </c>
    </row>
    <row r="231" s="2" customFormat="1" ht="24.15" customHeight="1">
      <c r="A231" s="38"/>
      <c r="B231" s="166"/>
      <c r="C231" s="167" t="s">
        <v>373</v>
      </c>
      <c r="D231" s="167" t="s">
        <v>137</v>
      </c>
      <c r="E231" s="168" t="s">
        <v>374</v>
      </c>
      <c r="F231" s="169" t="s">
        <v>375</v>
      </c>
      <c r="G231" s="170" t="s">
        <v>187</v>
      </c>
      <c r="H231" s="171">
        <v>5</v>
      </c>
      <c r="I231" s="172"/>
      <c r="J231" s="173">
        <f>ROUND(I231*H231,2)</f>
        <v>0</v>
      </c>
      <c r="K231" s="169" t="s">
        <v>141</v>
      </c>
      <c r="L231" s="39"/>
      <c r="M231" s="174" t="s">
        <v>1</v>
      </c>
      <c r="N231" s="175" t="s">
        <v>41</v>
      </c>
      <c r="O231" s="77"/>
      <c r="P231" s="176">
        <f>O231*H231</f>
        <v>0</v>
      </c>
      <c r="Q231" s="176">
        <v>2.3010199999999998</v>
      </c>
      <c r="R231" s="176">
        <f>Q231*H231</f>
        <v>11.505099999999999</v>
      </c>
      <c r="S231" s="176">
        <v>0</v>
      </c>
      <c r="T231" s="17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78" t="s">
        <v>142</v>
      </c>
      <c r="AT231" s="178" t="s">
        <v>137</v>
      </c>
      <c r="AU231" s="178" t="s">
        <v>85</v>
      </c>
      <c r="AY231" s="19" t="s">
        <v>135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19" t="s">
        <v>81</v>
      </c>
      <c r="BK231" s="179">
        <f>ROUND(I231*H231,2)</f>
        <v>0</v>
      </c>
      <c r="BL231" s="19" t="s">
        <v>142</v>
      </c>
      <c r="BM231" s="178" t="s">
        <v>376</v>
      </c>
    </row>
    <row r="232" s="15" customFormat="1">
      <c r="A232" s="15"/>
      <c r="B232" s="197"/>
      <c r="C232" s="15"/>
      <c r="D232" s="181" t="s">
        <v>155</v>
      </c>
      <c r="E232" s="198" t="s">
        <v>1</v>
      </c>
      <c r="F232" s="199" t="s">
        <v>377</v>
      </c>
      <c r="G232" s="15"/>
      <c r="H232" s="198" t="s">
        <v>1</v>
      </c>
      <c r="I232" s="200"/>
      <c r="J232" s="15"/>
      <c r="K232" s="15"/>
      <c r="L232" s="197"/>
      <c r="M232" s="201"/>
      <c r="N232" s="202"/>
      <c r="O232" s="202"/>
      <c r="P232" s="202"/>
      <c r="Q232" s="202"/>
      <c r="R232" s="202"/>
      <c r="S232" s="202"/>
      <c r="T232" s="20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198" t="s">
        <v>155</v>
      </c>
      <c r="AU232" s="198" t="s">
        <v>85</v>
      </c>
      <c r="AV232" s="15" t="s">
        <v>81</v>
      </c>
      <c r="AW232" s="15" t="s">
        <v>32</v>
      </c>
      <c r="AX232" s="15" t="s">
        <v>76</v>
      </c>
      <c r="AY232" s="198" t="s">
        <v>135</v>
      </c>
    </row>
    <row r="233" s="13" customFormat="1">
      <c r="A233" s="13"/>
      <c r="B233" s="180"/>
      <c r="C233" s="13"/>
      <c r="D233" s="181" t="s">
        <v>155</v>
      </c>
      <c r="E233" s="182" t="s">
        <v>1</v>
      </c>
      <c r="F233" s="183" t="s">
        <v>372</v>
      </c>
      <c r="G233" s="13"/>
      <c r="H233" s="184">
        <v>5</v>
      </c>
      <c r="I233" s="185"/>
      <c r="J233" s="13"/>
      <c r="K233" s="13"/>
      <c r="L233" s="180"/>
      <c r="M233" s="186"/>
      <c r="N233" s="187"/>
      <c r="O233" s="187"/>
      <c r="P233" s="187"/>
      <c r="Q233" s="187"/>
      <c r="R233" s="187"/>
      <c r="S233" s="187"/>
      <c r="T233" s="18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2" t="s">
        <v>155</v>
      </c>
      <c r="AU233" s="182" t="s">
        <v>85</v>
      </c>
      <c r="AV233" s="13" t="s">
        <v>85</v>
      </c>
      <c r="AW233" s="13" t="s">
        <v>32</v>
      </c>
      <c r="AX233" s="13" t="s">
        <v>81</v>
      </c>
      <c r="AY233" s="182" t="s">
        <v>135</v>
      </c>
    </row>
    <row r="234" s="2" customFormat="1" ht="16.5" customHeight="1">
      <c r="A234" s="38"/>
      <c r="B234" s="166"/>
      <c r="C234" s="167" t="s">
        <v>378</v>
      </c>
      <c r="D234" s="167" t="s">
        <v>137</v>
      </c>
      <c r="E234" s="168" t="s">
        <v>379</v>
      </c>
      <c r="F234" s="169" t="s">
        <v>380</v>
      </c>
      <c r="G234" s="170" t="s">
        <v>153</v>
      </c>
      <c r="H234" s="171">
        <v>4.7160000000000002</v>
      </c>
      <c r="I234" s="172"/>
      <c r="J234" s="173">
        <f>ROUND(I234*H234,2)</f>
        <v>0</v>
      </c>
      <c r="K234" s="169" t="s">
        <v>141</v>
      </c>
      <c r="L234" s="39"/>
      <c r="M234" s="174" t="s">
        <v>1</v>
      </c>
      <c r="N234" s="175" t="s">
        <v>41</v>
      </c>
      <c r="O234" s="77"/>
      <c r="P234" s="176">
        <f>O234*H234</f>
        <v>0</v>
      </c>
      <c r="Q234" s="176">
        <v>0.0029399999999999999</v>
      </c>
      <c r="R234" s="176">
        <f>Q234*H234</f>
        <v>0.01386504</v>
      </c>
      <c r="S234" s="176">
        <v>0</v>
      </c>
      <c r="T234" s="17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78" t="s">
        <v>142</v>
      </c>
      <c r="AT234" s="178" t="s">
        <v>137</v>
      </c>
      <c r="AU234" s="178" t="s">
        <v>85</v>
      </c>
      <c r="AY234" s="19" t="s">
        <v>135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19" t="s">
        <v>81</v>
      </c>
      <c r="BK234" s="179">
        <f>ROUND(I234*H234,2)</f>
        <v>0</v>
      </c>
      <c r="BL234" s="19" t="s">
        <v>142</v>
      </c>
      <c r="BM234" s="178" t="s">
        <v>381</v>
      </c>
    </row>
    <row r="235" s="13" customFormat="1">
      <c r="A235" s="13"/>
      <c r="B235" s="180"/>
      <c r="C235" s="13"/>
      <c r="D235" s="181" t="s">
        <v>155</v>
      </c>
      <c r="E235" s="182" t="s">
        <v>1</v>
      </c>
      <c r="F235" s="183" t="s">
        <v>382</v>
      </c>
      <c r="G235" s="13"/>
      <c r="H235" s="184">
        <v>4.7160000000000002</v>
      </c>
      <c r="I235" s="185"/>
      <c r="J235" s="13"/>
      <c r="K235" s="13"/>
      <c r="L235" s="180"/>
      <c r="M235" s="186"/>
      <c r="N235" s="187"/>
      <c r="O235" s="187"/>
      <c r="P235" s="187"/>
      <c r="Q235" s="187"/>
      <c r="R235" s="187"/>
      <c r="S235" s="187"/>
      <c r="T235" s="18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2" t="s">
        <v>155</v>
      </c>
      <c r="AU235" s="182" t="s">
        <v>85</v>
      </c>
      <c r="AV235" s="13" t="s">
        <v>85</v>
      </c>
      <c r="AW235" s="13" t="s">
        <v>32</v>
      </c>
      <c r="AX235" s="13" t="s">
        <v>81</v>
      </c>
      <c r="AY235" s="182" t="s">
        <v>135</v>
      </c>
    </row>
    <row r="236" s="2" customFormat="1" ht="16.5" customHeight="1">
      <c r="A236" s="38"/>
      <c r="B236" s="166"/>
      <c r="C236" s="167" t="s">
        <v>383</v>
      </c>
      <c r="D236" s="167" t="s">
        <v>137</v>
      </c>
      <c r="E236" s="168" t="s">
        <v>384</v>
      </c>
      <c r="F236" s="169" t="s">
        <v>385</v>
      </c>
      <c r="G236" s="170" t="s">
        <v>153</v>
      </c>
      <c r="H236" s="171">
        <v>4.7160000000000002</v>
      </c>
      <c r="I236" s="172"/>
      <c r="J236" s="173">
        <f>ROUND(I236*H236,2)</f>
        <v>0</v>
      </c>
      <c r="K236" s="169" t="s">
        <v>141</v>
      </c>
      <c r="L236" s="39"/>
      <c r="M236" s="174" t="s">
        <v>1</v>
      </c>
      <c r="N236" s="175" t="s">
        <v>41</v>
      </c>
      <c r="O236" s="77"/>
      <c r="P236" s="176">
        <f>O236*H236</f>
        <v>0</v>
      </c>
      <c r="Q236" s="176">
        <v>0</v>
      </c>
      <c r="R236" s="176">
        <f>Q236*H236</f>
        <v>0</v>
      </c>
      <c r="S236" s="176">
        <v>0</v>
      </c>
      <c r="T236" s="17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78" t="s">
        <v>142</v>
      </c>
      <c r="AT236" s="178" t="s">
        <v>137</v>
      </c>
      <c r="AU236" s="178" t="s">
        <v>85</v>
      </c>
      <c r="AY236" s="19" t="s">
        <v>135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19" t="s">
        <v>81</v>
      </c>
      <c r="BK236" s="179">
        <f>ROUND(I236*H236,2)</f>
        <v>0</v>
      </c>
      <c r="BL236" s="19" t="s">
        <v>142</v>
      </c>
      <c r="BM236" s="178" t="s">
        <v>386</v>
      </c>
    </row>
    <row r="237" s="2" customFormat="1" ht="21.75" customHeight="1">
      <c r="A237" s="38"/>
      <c r="B237" s="166"/>
      <c r="C237" s="167" t="s">
        <v>387</v>
      </c>
      <c r="D237" s="167" t="s">
        <v>137</v>
      </c>
      <c r="E237" s="168" t="s">
        <v>388</v>
      </c>
      <c r="F237" s="169" t="s">
        <v>389</v>
      </c>
      <c r="G237" s="170" t="s">
        <v>247</v>
      </c>
      <c r="H237" s="171">
        <v>0.01</v>
      </c>
      <c r="I237" s="172"/>
      <c r="J237" s="173">
        <f>ROUND(I237*H237,2)</f>
        <v>0</v>
      </c>
      <c r="K237" s="169" t="s">
        <v>141</v>
      </c>
      <c r="L237" s="39"/>
      <c r="M237" s="174" t="s">
        <v>1</v>
      </c>
      <c r="N237" s="175" t="s">
        <v>41</v>
      </c>
      <c r="O237" s="77"/>
      <c r="P237" s="176">
        <f>O237*H237</f>
        <v>0</v>
      </c>
      <c r="Q237" s="176">
        <v>1.0606199999999999</v>
      </c>
      <c r="R237" s="176">
        <f>Q237*H237</f>
        <v>0.0106062</v>
      </c>
      <c r="S237" s="176">
        <v>0</v>
      </c>
      <c r="T237" s="17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78" t="s">
        <v>142</v>
      </c>
      <c r="AT237" s="178" t="s">
        <v>137</v>
      </c>
      <c r="AU237" s="178" t="s">
        <v>85</v>
      </c>
      <c r="AY237" s="19" t="s">
        <v>135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19" t="s">
        <v>81</v>
      </c>
      <c r="BK237" s="179">
        <f>ROUND(I237*H237,2)</f>
        <v>0</v>
      </c>
      <c r="BL237" s="19" t="s">
        <v>142</v>
      </c>
      <c r="BM237" s="178" t="s">
        <v>390</v>
      </c>
    </row>
    <row r="238" s="13" customFormat="1">
      <c r="A238" s="13"/>
      <c r="B238" s="180"/>
      <c r="C238" s="13"/>
      <c r="D238" s="181" t="s">
        <v>155</v>
      </c>
      <c r="E238" s="182" t="s">
        <v>1</v>
      </c>
      <c r="F238" s="183" t="s">
        <v>391</v>
      </c>
      <c r="G238" s="13"/>
      <c r="H238" s="184">
        <v>0.01</v>
      </c>
      <c r="I238" s="185"/>
      <c r="J238" s="13"/>
      <c r="K238" s="13"/>
      <c r="L238" s="180"/>
      <c r="M238" s="186"/>
      <c r="N238" s="187"/>
      <c r="O238" s="187"/>
      <c r="P238" s="187"/>
      <c r="Q238" s="187"/>
      <c r="R238" s="187"/>
      <c r="S238" s="187"/>
      <c r="T238" s="18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2" t="s">
        <v>155</v>
      </c>
      <c r="AU238" s="182" t="s">
        <v>85</v>
      </c>
      <c r="AV238" s="13" t="s">
        <v>85</v>
      </c>
      <c r="AW238" s="13" t="s">
        <v>32</v>
      </c>
      <c r="AX238" s="13" t="s">
        <v>81</v>
      </c>
      <c r="AY238" s="182" t="s">
        <v>135</v>
      </c>
    </row>
    <row r="239" s="2" customFormat="1" ht="16.5" customHeight="1">
      <c r="A239" s="38"/>
      <c r="B239" s="166"/>
      <c r="C239" s="167" t="s">
        <v>392</v>
      </c>
      <c r="D239" s="167" t="s">
        <v>137</v>
      </c>
      <c r="E239" s="168" t="s">
        <v>393</v>
      </c>
      <c r="F239" s="169" t="s">
        <v>394</v>
      </c>
      <c r="G239" s="170" t="s">
        <v>247</v>
      </c>
      <c r="H239" s="171">
        <v>0.090999999999999998</v>
      </c>
      <c r="I239" s="172"/>
      <c r="J239" s="173">
        <f>ROUND(I239*H239,2)</f>
        <v>0</v>
      </c>
      <c r="K239" s="169" t="s">
        <v>141</v>
      </c>
      <c r="L239" s="39"/>
      <c r="M239" s="174" t="s">
        <v>1</v>
      </c>
      <c r="N239" s="175" t="s">
        <v>41</v>
      </c>
      <c r="O239" s="77"/>
      <c r="P239" s="176">
        <f>O239*H239</f>
        <v>0</v>
      </c>
      <c r="Q239" s="176">
        <v>1.06277</v>
      </c>
      <c r="R239" s="176">
        <f>Q239*H239</f>
        <v>0.096712069999999997</v>
      </c>
      <c r="S239" s="176">
        <v>0</v>
      </c>
      <c r="T239" s="17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78" t="s">
        <v>142</v>
      </c>
      <c r="AT239" s="178" t="s">
        <v>137</v>
      </c>
      <c r="AU239" s="178" t="s">
        <v>85</v>
      </c>
      <c r="AY239" s="19" t="s">
        <v>135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9" t="s">
        <v>81</v>
      </c>
      <c r="BK239" s="179">
        <f>ROUND(I239*H239,2)</f>
        <v>0</v>
      </c>
      <c r="BL239" s="19" t="s">
        <v>142</v>
      </c>
      <c r="BM239" s="178" t="s">
        <v>395</v>
      </c>
    </row>
    <row r="240" s="13" customFormat="1">
      <c r="A240" s="13"/>
      <c r="B240" s="180"/>
      <c r="C240" s="13"/>
      <c r="D240" s="181" t="s">
        <v>155</v>
      </c>
      <c r="E240" s="182" t="s">
        <v>1</v>
      </c>
      <c r="F240" s="183" t="s">
        <v>396</v>
      </c>
      <c r="G240" s="13"/>
      <c r="H240" s="184">
        <v>0.090999999999999998</v>
      </c>
      <c r="I240" s="185"/>
      <c r="J240" s="13"/>
      <c r="K240" s="13"/>
      <c r="L240" s="180"/>
      <c r="M240" s="186"/>
      <c r="N240" s="187"/>
      <c r="O240" s="187"/>
      <c r="P240" s="187"/>
      <c r="Q240" s="187"/>
      <c r="R240" s="187"/>
      <c r="S240" s="187"/>
      <c r="T240" s="18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2" t="s">
        <v>155</v>
      </c>
      <c r="AU240" s="182" t="s">
        <v>85</v>
      </c>
      <c r="AV240" s="13" t="s">
        <v>85</v>
      </c>
      <c r="AW240" s="13" t="s">
        <v>32</v>
      </c>
      <c r="AX240" s="13" t="s">
        <v>81</v>
      </c>
      <c r="AY240" s="182" t="s">
        <v>135</v>
      </c>
    </row>
    <row r="241" s="12" customFormat="1" ht="22.8" customHeight="1">
      <c r="A241" s="12"/>
      <c r="B241" s="153"/>
      <c r="C241" s="12"/>
      <c r="D241" s="154" t="s">
        <v>75</v>
      </c>
      <c r="E241" s="164" t="s">
        <v>147</v>
      </c>
      <c r="F241" s="164" t="s">
        <v>397</v>
      </c>
      <c r="G241" s="12"/>
      <c r="H241" s="12"/>
      <c r="I241" s="156"/>
      <c r="J241" s="165">
        <f>BK241</f>
        <v>0</v>
      </c>
      <c r="K241" s="12"/>
      <c r="L241" s="153"/>
      <c r="M241" s="158"/>
      <c r="N241" s="159"/>
      <c r="O241" s="159"/>
      <c r="P241" s="160">
        <f>SUM(P242:P266)</f>
        <v>0</v>
      </c>
      <c r="Q241" s="159"/>
      <c r="R241" s="160">
        <f>SUM(R242:R266)</f>
        <v>43.830806250000002</v>
      </c>
      <c r="S241" s="159"/>
      <c r="T241" s="161">
        <f>SUM(T242:T266)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54" t="s">
        <v>81</v>
      </c>
      <c r="AT241" s="162" t="s">
        <v>75</v>
      </c>
      <c r="AU241" s="162" t="s">
        <v>81</v>
      </c>
      <c r="AY241" s="154" t="s">
        <v>135</v>
      </c>
      <c r="BK241" s="163">
        <f>SUM(BK242:BK266)</f>
        <v>0</v>
      </c>
    </row>
    <row r="242" s="2" customFormat="1" ht="16.5" customHeight="1">
      <c r="A242" s="38"/>
      <c r="B242" s="166"/>
      <c r="C242" s="167" t="s">
        <v>398</v>
      </c>
      <c r="D242" s="167" t="s">
        <v>137</v>
      </c>
      <c r="E242" s="168" t="s">
        <v>399</v>
      </c>
      <c r="F242" s="169" t="s">
        <v>400</v>
      </c>
      <c r="G242" s="170" t="s">
        <v>187</v>
      </c>
      <c r="H242" s="171">
        <v>8.9689999999999994</v>
      </c>
      <c r="I242" s="172"/>
      <c r="J242" s="173">
        <f>ROUND(I242*H242,2)</f>
        <v>0</v>
      </c>
      <c r="K242" s="169" t="s">
        <v>141</v>
      </c>
      <c r="L242" s="39"/>
      <c r="M242" s="174" t="s">
        <v>1</v>
      </c>
      <c r="N242" s="175" t="s">
        <v>41</v>
      </c>
      <c r="O242" s="77"/>
      <c r="P242" s="176">
        <f>O242*H242</f>
        <v>0</v>
      </c>
      <c r="Q242" s="176">
        <v>2.5018699999999998</v>
      </c>
      <c r="R242" s="176">
        <f>Q242*H242</f>
        <v>22.439272029999998</v>
      </c>
      <c r="S242" s="176">
        <v>0</v>
      </c>
      <c r="T242" s="17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78" t="s">
        <v>142</v>
      </c>
      <c r="AT242" s="178" t="s">
        <v>137</v>
      </c>
      <c r="AU242" s="178" t="s">
        <v>85</v>
      </c>
      <c r="AY242" s="19" t="s">
        <v>135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19" t="s">
        <v>81</v>
      </c>
      <c r="BK242" s="179">
        <f>ROUND(I242*H242,2)</f>
        <v>0</v>
      </c>
      <c r="BL242" s="19" t="s">
        <v>142</v>
      </c>
      <c r="BM242" s="178" t="s">
        <v>401</v>
      </c>
    </row>
    <row r="243" s="15" customFormat="1">
      <c r="A243" s="15"/>
      <c r="B243" s="197"/>
      <c r="C243" s="15"/>
      <c r="D243" s="181" t="s">
        <v>155</v>
      </c>
      <c r="E243" s="198" t="s">
        <v>1</v>
      </c>
      <c r="F243" s="199" t="s">
        <v>194</v>
      </c>
      <c r="G243" s="15"/>
      <c r="H243" s="198" t="s">
        <v>1</v>
      </c>
      <c r="I243" s="200"/>
      <c r="J243" s="15"/>
      <c r="K243" s="15"/>
      <c r="L243" s="197"/>
      <c r="M243" s="201"/>
      <c r="N243" s="202"/>
      <c r="O243" s="202"/>
      <c r="P243" s="202"/>
      <c r="Q243" s="202"/>
      <c r="R243" s="202"/>
      <c r="S243" s="202"/>
      <c r="T243" s="20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198" t="s">
        <v>155</v>
      </c>
      <c r="AU243" s="198" t="s">
        <v>85</v>
      </c>
      <c r="AV243" s="15" t="s">
        <v>81</v>
      </c>
      <c r="AW243" s="15" t="s">
        <v>32</v>
      </c>
      <c r="AX243" s="15" t="s">
        <v>76</v>
      </c>
      <c r="AY243" s="198" t="s">
        <v>135</v>
      </c>
    </row>
    <row r="244" s="15" customFormat="1">
      <c r="A244" s="15"/>
      <c r="B244" s="197"/>
      <c r="C244" s="15"/>
      <c r="D244" s="181" t="s">
        <v>155</v>
      </c>
      <c r="E244" s="198" t="s">
        <v>1</v>
      </c>
      <c r="F244" s="199" t="s">
        <v>402</v>
      </c>
      <c r="G244" s="15"/>
      <c r="H244" s="198" t="s">
        <v>1</v>
      </c>
      <c r="I244" s="200"/>
      <c r="J244" s="15"/>
      <c r="K244" s="15"/>
      <c r="L244" s="197"/>
      <c r="M244" s="201"/>
      <c r="N244" s="202"/>
      <c r="O244" s="202"/>
      <c r="P244" s="202"/>
      <c r="Q244" s="202"/>
      <c r="R244" s="202"/>
      <c r="S244" s="202"/>
      <c r="T244" s="20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198" t="s">
        <v>155</v>
      </c>
      <c r="AU244" s="198" t="s">
        <v>85</v>
      </c>
      <c r="AV244" s="15" t="s">
        <v>81</v>
      </c>
      <c r="AW244" s="15" t="s">
        <v>32</v>
      </c>
      <c r="AX244" s="15" t="s">
        <v>76</v>
      </c>
      <c r="AY244" s="198" t="s">
        <v>135</v>
      </c>
    </row>
    <row r="245" s="13" customFormat="1">
      <c r="A245" s="13"/>
      <c r="B245" s="180"/>
      <c r="C245" s="13"/>
      <c r="D245" s="181" t="s">
        <v>155</v>
      </c>
      <c r="E245" s="182" t="s">
        <v>1</v>
      </c>
      <c r="F245" s="183" t="s">
        <v>403</v>
      </c>
      <c r="G245" s="13"/>
      <c r="H245" s="184">
        <v>8.9689999999999994</v>
      </c>
      <c r="I245" s="185"/>
      <c r="J245" s="13"/>
      <c r="K245" s="13"/>
      <c r="L245" s="180"/>
      <c r="M245" s="186"/>
      <c r="N245" s="187"/>
      <c r="O245" s="187"/>
      <c r="P245" s="187"/>
      <c r="Q245" s="187"/>
      <c r="R245" s="187"/>
      <c r="S245" s="187"/>
      <c r="T245" s="18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2" t="s">
        <v>155</v>
      </c>
      <c r="AU245" s="182" t="s">
        <v>85</v>
      </c>
      <c r="AV245" s="13" t="s">
        <v>85</v>
      </c>
      <c r="AW245" s="13" t="s">
        <v>32</v>
      </c>
      <c r="AX245" s="13" t="s">
        <v>81</v>
      </c>
      <c r="AY245" s="182" t="s">
        <v>135</v>
      </c>
    </row>
    <row r="246" s="2" customFormat="1" ht="24.15" customHeight="1">
      <c r="A246" s="38"/>
      <c r="B246" s="166"/>
      <c r="C246" s="167" t="s">
        <v>404</v>
      </c>
      <c r="D246" s="167" t="s">
        <v>137</v>
      </c>
      <c r="E246" s="168" t="s">
        <v>405</v>
      </c>
      <c r="F246" s="169" t="s">
        <v>406</v>
      </c>
      <c r="G246" s="170" t="s">
        <v>153</v>
      </c>
      <c r="H246" s="171">
        <v>46.765999999999998</v>
      </c>
      <c r="I246" s="172"/>
      <c r="J246" s="173">
        <f>ROUND(I246*H246,2)</f>
        <v>0</v>
      </c>
      <c r="K246" s="169" t="s">
        <v>141</v>
      </c>
      <c r="L246" s="39"/>
      <c r="M246" s="174" t="s">
        <v>1</v>
      </c>
      <c r="N246" s="175" t="s">
        <v>41</v>
      </c>
      <c r="O246" s="77"/>
      <c r="P246" s="176">
        <f>O246*H246</f>
        <v>0</v>
      </c>
      <c r="Q246" s="176">
        <v>0.0033500000000000001</v>
      </c>
      <c r="R246" s="176">
        <f>Q246*H246</f>
        <v>0.1566661</v>
      </c>
      <c r="S246" s="176">
        <v>0</v>
      </c>
      <c r="T246" s="17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78" t="s">
        <v>142</v>
      </c>
      <c r="AT246" s="178" t="s">
        <v>137</v>
      </c>
      <c r="AU246" s="178" t="s">
        <v>85</v>
      </c>
      <c r="AY246" s="19" t="s">
        <v>135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9" t="s">
        <v>81</v>
      </c>
      <c r="BK246" s="179">
        <f>ROUND(I246*H246,2)</f>
        <v>0</v>
      </c>
      <c r="BL246" s="19" t="s">
        <v>142</v>
      </c>
      <c r="BM246" s="178" t="s">
        <v>407</v>
      </c>
    </row>
    <row r="247" s="15" customFormat="1">
      <c r="A247" s="15"/>
      <c r="B247" s="197"/>
      <c r="C247" s="15"/>
      <c r="D247" s="181" t="s">
        <v>155</v>
      </c>
      <c r="E247" s="198" t="s">
        <v>1</v>
      </c>
      <c r="F247" s="199" t="s">
        <v>194</v>
      </c>
      <c r="G247" s="15"/>
      <c r="H247" s="198" t="s">
        <v>1</v>
      </c>
      <c r="I247" s="200"/>
      <c r="J247" s="15"/>
      <c r="K247" s="15"/>
      <c r="L247" s="197"/>
      <c r="M247" s="201"/>
      <c r="N247" s="202"/>
      <c r="O247" s="202"/>
      <c r="P247" s="202"/>
      <c r="Q247" s="202"/>
      <c r="R247" s="202"/>
      <c r="S247" s="202"/>
      <c r="T247" s="20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198" t="s">
        <v>155</v>
      </c>
      <c r="AU247" s="198" t="s">
        <v>85</v>
      </c>
      <c r="AV247" s="15" t="s">
        <v>81</v>
      </c>
      <c r="AW247" s="15" t="s">
        <v>32</v>
      </c>
      <c r="AX247" s="15" t="s">
        <v>76</v>
      </c>
      <c r="AY247" s="198" t="s">
        <v>135</v>
      </c>
    </row>
    <row r="248" s="15" customFormat="1">
      <c r="A248" s="15"/>
      <c r="B248" s="197"/>
      <c r="C248" s="15"/>
      <c r="D248" s="181" t="s">
        <v>155</v>
      </c>
      <c r="E248" s="198" t="s">
        <v>1</v>
      </c>
      <c r="F248" s="199" t="s">
        <v>402</v>
      </c>
      <c r="G248" s="15"/>
      <c r="H248" s="198" t="s">
        <v>1</v>
      </c>
      <c r="I248" s="200"/>
      <c r="J248" s="15"/>
      <c r="K248" s="15"/>
      <c r="L248" s="197"/>
      <c r="M248" s="201"/>
      <c r="N248" s="202"/>
      <c r="O248" s="202"/>
      <c r="P248" s="202"/>
      <c r="Q248" s="202"/>
      <c r="R248" s="202"/>
      <c r="S248" s="202"/>
      <c r="T248" s="20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198" t="s">
        <v>155</v>
      </c>
      <c r="AU248" s="198" t="s">
        <v>85</v>
      </c>
      <c r="AV248" s="15" t="s">
        <v>81</v>
      </c>
      <c r="AW248" s="15" t="s">
        <v>32</v>
      </c>
      <c r="AX248" s="15" t="s">
        <v>76</v>
      </c>
      <c r="AY248" s="198" t="s">
        <v>135</v>
      </c>
    </row>
    <row r="249" s="13" customFormat="1">
      <c r="A249" s="13"/>
      <c r="B249" s="180"/>
      <c r="C249" s="13"/>
      <c r="D249" s="181" t="s">
        <v>155</v>
      </c>
      <c r="E249" s="182" t="s">
        <v>1</v>
      </c>
      <c r="F249" s="183" t="s">
        <v>408</v>
      </c>
      <c r="G249" s="13"/>
      <c r="H249" s="184">
        <v>46.765999999999998</v>
      </c>
      <c r="I249" s="185"/>
      <c r="J249" s="13"/>
      <c r="K249" s="13"/>
      <c r="L249" s="180"/>
      <c r="M249" s="186"/>
      <c r="N249" s="187"/>
      <c r="O249" s="187"/>
      <c r="P249" s="187"/>
      <c r="Q249" s="187"/>
      <c r="R249" s="187"/>
      <c r="S249" s="187"/>
      <c r="T249" s="18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2" t="s">
        <v>155</v>
      </c>
      <c r="AU249" s="182" t="s">
        <v>85</v>
      </c>
      <c r="AV249" s="13" t="s">
        <v>85</v>
      </c>
      <c r="AW249" s="13" t="s">
        <v>32</v>
      </c>
      <c r="AX249" s="13" t="s">
        <v>81</v>
      </c>
      <c r="AY249" s="182" t="s">
        <v>135</v>
      </c>
    </row>
    <row r="250" s="2" customFormat="1" ht="24.15" customHeight="1">
      <c r="A250" s="38"/>
      <c r="B250" s="166"/>
      <c r="C250" s="167" t="s">
        <v>409</v>
      </c>
      <c r="D250" s="167" t="s">
        <v>137</v>
      </c>
      <c r="E250" s="168" t="s">
        <v>410</v>
      </c>
      <c r="F250" s="169" t="s">
        <v>411</v>
      </c>
      <c r="G250" s="170" t="s">
        <v>153</v>
      </c>
      <c r="H250" s="171">
        <v>46.765999999999998</v>
      </c>
      <c r="I250" s="172"/>
      <c r="J250" s="173">
        <f>ROUND(I250*H250,2)</f>
        <v>0</v>
      </c>
      <c r="K250" s="169" t="s">
        <v>141</v>
      </c>
      <c r="L250" s="39"/>
      <c r="M250" s="174" t="s">
        <v>1</v>
      </c>
      <c r="N250" s="175" t="s">
        <v>41</v>
      </c>
      <c r="O250" s="77"/>
      <c r="P250" s="176">
        <f>O250*H250</f>
        <v>0</v>
      </c>
      <c r="Q250" s="176">
        <v>0</v>
      </c>
      <c r="R250" s="176">
        <f>Q250*H250</f>
        <v>0</v>
      </c>
      <c r="S250" s="176">
        <v>0</v>
      </c>
      <c r="T250" s="17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78" t="s">
        <v>142</v>
      </c>
      <c r="AT250" s="178" t="s">
        <v>137</v>
      </c>
      <c r="AU250" s="178" t="s">
        <v>85</v>
      </c>
      <c r="AY250" s="19" t="s">
        <v>135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19" t="s">
        <v>81</v>
      </c>
      <c r="BK250" s="179">
        <f>ROUND(I250*H250,2)</f>
        <v>0</v>
      </c>
      <c r="BL250" s="19" t="s">
        <v>142</v>
      </c>
      <c r="BM250" s="178" t="s">
        <v>412</v>
      </c>
    </row>
    <row r="251" s="2" customFormat="1" ht="24.15" customHeight="1">
      <c r="A251" s="38"/>
      <c r="B251" s="166"/>
      <c r="C251" s="167" t="s">
        <v>413</v>
      </c>
      <c r="D251" s="167" t="s">
        <v>137</v>
      </c>
      <c r="E251" s="168" t="s">
        <v>414</v>
      </c>
      <c r="F251" s="169" t="s">
        <v>415</v>
      </c>
      <c r="G251" s="170" t="s">
        <v>247</v>
      </c>
      <c r="H251" s="171">
        <v>0.32000000000000001</v>
      </c>
      <c r="I251" s="172"/>
      <c r="J251" s="173">
        <f>ROUND(I251*H251,2)</f>
        <v>0</v>
      </c>
      <c r="K251" s="169" t="s">
        <v>141</v>
      </c>
      <c r="L251" s="39"/>
      <c r="M251" s="174" t="s">
        <v>1</v>
      </c>
      <c r="N251" s="175" t="s">
        <v>41</v>
      </c>
      <c r="O251" s="77"/>
      <c r="P251" s="176">
        <f>O251*H251</f>
        <v>0</v>
      </c>
      <c r="Q251" s="176">
        <v>1.04359</v>
      </c>
      <c r="R251" s="176">
        <f>Q251*H251</f>
        <v>0.33394879999999999</v>
      </c>
      <c r="S251" s="176">
        <v>0</v>
      </c>
      <c r="T251" s="17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78" t="s">
        <v>142</v>
      </c>
      <c r="AT251" s="178" t="s">
        <v>137</v>
      </c>
      <c r="AU251" s="178" t="s">
        <v>85</v>
      </c>
      <c r="AY251" s="19" t="s">
        <v>135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9" t="s">
        <v>81</v>
      </c>
      <c r="BK251" s="179">
        <f>ROUND(I251*H251,2)</f>
        <v>0</v>
      </c>
      <c r="BL251" s="19" t="s">
        <v>142</v>
      </c>
      <c r="BM251" s="178" t="s">
        <v>416</v>
      </c>
    </row>
    <row r="252" s="13" customFormat="1">
      <c r="A252" s="13"/>
      <c r="B252" s="180"/>
      <c r="C252" s="13"/>
      <c r="D252" s="181" t="s">
        <v>155</v>
      </c>
      <c r="E252" s="182" t="s">
        <v>1</v>
      </c>
      <c r="F252" s="183" t="s">
        <v>417</v>
      </c>
      <c r="G252" s="13"/>
      <c r="H252" s="184">
        <v>0.32000000000000001</v>
      </c>
      <c r="I252" s="185"/>
      <c r="J252" s="13"/>
      <c r="K252" s="13"/>
      <c r="L252" s="180"/>
      <c r="M252" s="186"/>
      <c r="N252" s="187"/>
      <c r="O252" s="187"/>
      <c r="P252" s="187"/>
      <c r="Q252" s="187"/>
      <c r="R252" s="187"/>
      <c r="S252" s="187"/>
      <c r="T252" s="18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2" t="s">
        <v>155</v>
      </c>
      <c r="AU252" s="182" t="s">
        <v>85</v>
      </c>
      <c r="AV252" s="13" t="s">
        <v>85</v>
      </c>
      <c r="AW252" s="13" t="s">
        <v>32</v>
      </c>
      <c r="AX252" s="13" t="s">
        <v>81</v>
      </c>
      <c r="AY252" s="182" t="s">
        <v>135</v>
      </c>
    </row>
    <row r="253" s="2" customFormat="1" ht="24.15" customHeight="1">
      <c r="A253" s="38"/>
      <c r="B253" s="166"/>
      <c r="C253" s="167" t="s">
        <v>418</v>
      </c>
      <c r="D253" s="167" t="s">
        <v>137</v>
      </c>
      <c r="E253" s="168" t="s">
        <v>419</v>
      </c>
      <c r="F253" s="169" t="s">
        <v>420</v>
      </c>
      <c r="G253" s="170" t="s">
        <v>187</v>
      </c>
      <c r="H253" s="171">
        <v>4.75</v>
      </c>
      <c r="I253" s="172"/>
      <c r="J253" s="173">
        <f>ROUND(I253*H253,2)</f>
        <v>0</v>
      </c>
      <c r="K253" s="169" t="s">
        <v>141</v>
      </c>
      <c r="L253" s="39"/>
      <c r="M253" s="174" t="s">
        <v>1</v>
      </c>
      <c r="N253" s="175" t="s">
        <v>41</v>
      </c>
      <c r="O253" s="77"/>
      <c r="P253" s="176">
        <f>O253*H253</f>
        <v>0</v>
      </c>
      <c r="Q253" s="176">
        <v>2.0874999999999999</v>
      </c>
      <c r="R253" s="176">
        <f>Q253*H253</f>
        <v>9.9156250000000004</v>
      </c>
      <c r="S253" s="176">
        <v>0</v>
      </c>
      <c r="T253" s="17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78" t="s">
        <v>142</v>
      </c>
      <c r="AT253" s="178" t="s">
        <v>137</v>
      </c>
      <c r="AU253" s="178" t="s">
        <v>85</v>
      </c>
      <c r="AY253" s="19" t="s">
        <v>135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9" t="s">
        <v>81</v>
      </c>
      <c r="BK253" s="179">
        <f>ROUND(I253*H253,2)</f>
        <v>0</v>
      </c>
      <c r="BL253" s="19" t="s">
        <v>142</v>
      </c>
      <c r="BM253" s="178" t="s">
        <v>421</v>
      </c>
    </row>
    <row r="254" s="13" customFormat="1">
      <c r="A254" s="13"/>
      <c r="B254" s="180"/>
      <c r="C254" s="13"/>
      <c r="D254" s="181" t="s">
        <v>155</v>
      </c>
      <c r="E254" s="182" t="s">
        <v>1</v>
      </c>
      <c r="F254" s="183" t="s">
        <v>422</v>
      </c>
      <c r="G254" s="13"/>
      <c r="H254" s="184">
        <v>4.75</v>
      </c>
      <c r="I254" s="185"/>
      <c r="J254" s="13"/>
      <c r="K254" s="13"/>
      <c r="L254" s="180"/>
      <c r="M254" s="186"/>
      <c r="N254" s="187"/>
      <c r="O254" s="187"/>
      <c r="P254" s="187"/>
      <c r="Q254" s="187"/>
      <c r="R254" s="187"/>
      <c r="S254" s="187"/>
      <c r="T254" s="18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2" t="s">
        <v>155</v>
      </c>
      <c r="AU254" s="182" t="s">
        <v>85</v>
      </c>
      <c r="AV254" s="13" t="s">
        <v>85</v>
      </c>
      <c r="AW254" s="13" t="s">
        <v>32</v>
      </c>
      <c r="AX254" s="13" t="s">
        <v>81</v>
      </c>
      <c r="AY254" s="182" t="s">
        <v>135</v>
      </c>
    </row>
    <row r="255" s="2" customFormat="1" ht="33" customHeight="1">
      <c r="A255" s="38"/>
      <c r="B255" s="166"/>
      <c r="C255" s="167" t="s">
        <v>423</v>
      </c>
      <c r="D255" s="167" t="s">
        <v>137</v>
      </c>
      <c r="E255" s="168" t="s">
        <v>424</v>
      </c>
      <c r="F255" s="169" t="s">
        <v>425</v>
      </c>
      <c r="G255" s="170" t="s">
        <v>153</v>
      </c>
      <c r="H255" s="171">
        <v>18.984000000000002</v>
      </c>
      <c r="I255" s="172"/>
      <c r="J255" s="173">
        <f>ROUND(I255*H255,2)</f>
        <v>0</v>
      </c>
      <c r="K255" s="169" t="s">
        <v>141</v>
      </c>
      <c r="L255" s="39"/>
      <c r="M255" s="174" t="s">
        <v>1</v>
      </c>
      <c r="N255" s="175" t="s">
        <v>41</v>
      </c>
      <c r="O255" s="77"/>
      <c r="P255" s="176">
        <f>O255*H255</f>
        <v>0</v>
      </c>
      <c r="Q255" s="176">
        <v>0.29104000000000002</v>
      </c>
      <c r="R255" s="176">
        <f>Q255*H255</f>
        <v>5.525103360000001</v>
      </c>
      <c r="S255" s="176">
        <v>0</v>
      </c>
      <c r="T255" s="17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78" t="s">
        <v>142</v>
      </c>
      <c r="AT255" s="178" t="s">
        <v>137</v>
      </c>
      <c r="AU255" s="178" t="s">
        <v>85</v>
      </c>
      <c r="AY255" s="19" t="s">
        <v>135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9" t="s">
        <v>81</v>
      </c>
      <c r="BK255" s="179">
        <f>ROUND(I255*H255,2)</f>
        <v>0</v>
      </c>
      <c r="BL255" s="19" t="s">
        <v>142</v>
      </c>
      <c r="BM255" s="178" t="s">
        <v>426</v>
      </c>
    </row>
    <row r="256" s="15" customFormat="1">
      <c r="A256" s="15"/>
      <c r="B256" s="197"/>
      <c r="C256" s="15"/>
      <c r="D256" s="181" t="s">
        <v>155</v>
      </c>
      <c r="E256" s="198" t="s">
        <v>1</v>
      </c>
      <c r="F256" s="199" t="s">
        <v>194</v>
      </c>
      <c r="G256" s="15"/>
      <c r="H256" s="198" t="s">
        <v>1</v>
      </c>
      <c r="I256" s="200"/>
      <c r="J256" s="15"/>
      <c r="K256" s="15"/>
      <c r="L256" s="197"/>
      <c r="M256" s="201"/>
      <c r="N256" s="202"/>
      <c r="O256" s="202"/>
      <c r="P256" s="202"/>
      <c r="Q256" s="202"/>
      <c r="R256" s="202"/>
      <c r="S256" s="202"/>
      <c r="T256" s="20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198" t="s">
        <v>155</v>
      </c>
      <c r="AU256" s="198" t="s">
        <v>85</v>
      </c>
      <c r="AV256" s="15" t="s">
        <v>81</v>
      </c>
      <c r="AW256" s="15" t="s">
        <v>32</v>
      </c>
      <c r="AX256" s="15" t="s">
        <v>76</v>
      </c>
      <c r="AY256" s="198" t="s">
        <v>135</v>
      </c>
    </row>
    <row r="257" s="13" customFormat="1">
      <c r="A257" s="13"/>
      <c r="B257" s="180"/>
      <c r="C257" s="13"/>
      <c r="D257" s="181" t="s">
        <v>155</v>
      </c>
      <c r="E257" s="182" t="s">
        <v>1</v>
      </c>
      <c r="F257" s="183" t="s">
        <v>427</v>
      </c>
      <c r="G257" s="13"/>
      <c r="H257" s="184">
        <v>4</v>
      </c>
      <c r="I257" s="185"/>
      <c r="J257" s="13"/>
      <c r="K257" s="13"/>
      <c r="L257" s="180"/>
      <c r="M257" s="186"/>
      <c r="N257" s="187"/>
      <c r="O257" s="187"/>
      <c r="P257" s="187"/>
      <c r="Q257" s="187"/>
      <c r="R257" s="187"/>
      <c r="S257" s="187"/>
      <c r="T257" s="18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2" t="s">
        <v>155</v>
      </c>
      <c r="AU257" s="182" t="s">
        <v>85</v>
      </c>
      <c r="AV257" s="13" t="s">
        <v>85</v>
      </c>
      <c r="AW257" s="13" t="s">
        <v>32</v>
      </c>
      <c r="AX257" s="13" t="s">
        <v>76</v>
      </c>
      <c r="AY257" s="182" t="s">
        <v>135</v>
      </c>
    </row>
    <row r="258" s="13" customFormat="1">
      <c r="A258" s="13"/>
      <c r="B258" s="180"/>
      <c r="C258" s="13"/>
      <c r="D258" s="181" t="s">
        <v>155</v>
      </c>
      <c r="E258" s="182" t="s">
        <v>1</v>
      </c>
      <c r="F258" s="183" t="s">
        <v>428</v>
      </c>
      <c r="G258" s="13"/>
      <c r="H258" s="184">
        <v>1.3999999999999999</v>
      </c>
      <c r="I258" s="185"/>
      <c r="J258" s="13"/>
      <c r="K258" s="13"/>
      <c r="L258" s="180"/>
      <c r="M258" s="186"/>
      <c r="N258" s="187"/>
      <c r="O258" s="187"/>
      <c r="P258" s="187"/>
      <c r="Q258" s="187"/>
      <c r="R258" s="187"/>
      <c r="S258" s="187"/>
      <c r="T258" s="18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2" t="s">
        <v>155</v>
      </c>
      <c r="AU258" s="182" t="s">
        <v>85</v>
      </c>
      <c r="AV258" s="13" t="s">
        <v>85</v>
      </c>
      <c r="AW258" s="13" t="s">
        <v>32</v>
      </c>
      <c r="AX258" s="13" t="s">
        <v>76</v>
      </c>
      <c r="AY258" s="182" t="s">
        <v>135</v>
      </c>
    </row>
    <row r="259" s="13" customFormat="1">
      <c r="A259" s="13"/>
      <c r="B259" s="180"/>
      <c r="C259" s="13"/>
      <c r="D259" s="181" t="s">
        <v>155</v>
      </c>
      <c r="E259" s="182" t="s">
        <v>1</v>
      </c>
      <c r="F259" s="183" t="s">
        <v>429</v>
      </c>
      <c r="G259" s="13"/>
      <c r="H259" s="184">
        <v>1.6799999999999999</v>
      </c>
      <c r="I259" s="185"/>
      <c r="J259" s="13"/>
      <c r="K259" s="13"/>
      <c r="L259" s="180"/>
      <c r="M259" s="186"/>
      <c r="N259" s="187"/>
      <c r="O259" s="187"/>
      <c r="P259" s="187"/>
      <c r="Q259" s="187"/>
      <c r="R259" s="187"/>
      <c r="S259" s="187"/>
      <c r="T259" s="18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2" t="s">
        <v>155</v>
      </c>
      <c r="AU259" s="182" t="s">
        <v>85</v>
      </c>
      <c r="AV259" s="13" t="s">
        <v>85</v>
      </c>
      <c r="AW259" s="13" t="s">
        <v>32</v>
      </c>
      <c r="AX259" s="13" t="s">
        <v>76</v>
      </c>
      <c r="AY259" s="182" t="s">
        <v>135</v>
      </c>
    </row>
    <row r="260" s="13" customFormat="1">
      <c r="A260" s="13"/>
      <c r="B260" s="180"/>
      <c r="C260" s="13"/>
      <c r="D260" s="181" t="s">
        <v>155</v>
      </c>
      <c r="E260" s="182" t="s">
        <v>1</v>
      </c>
      <c r="F260" s="183" t="s">
        <v>430</v>
      </c>
      <c r="G260" s="13"/>
      <c r="H260" s="184">
        <v>4.4800000000000004</v>
      </c>
      <c r="I260" s="185"/>
      <c r="J260" s="13"/>
      <c r="K260" s="13"/>
      <c r="L260" s="180"/>
      <c r="M260" s="186"/>
      <c r="N260" s="187"/>
      <c r="O260" s="187"/>
      <c r="P260" s="187"/>
      <c r="Q260" s="187"/>
      <c r="R260" s="187"/>
      <c r="S260" s="187"/>
      <c r="T260" s="18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2" t="s">
        <v>155</v>
      </c>
      <c r="AU260" s="182" t="s">
        <v>85</v>
      </c>
      <c r="AV260" s="13" t="s">
        <v>85</v>
      </c>
      <c r="AW260" s="13" t="s">
        <v>32</v>
      </c>
      <c r="AX260" s="13" t="s">
        <v>76</v>
      </c>
      <c r="AY260" s="182" t="s">
        <v>135</v>
      </c>
    </row>
    <row r="261" s="13" customFormat="1">
      <c r="A261" s="13"/>
      <c r="B261" s="180"/>
      <c r="C261" s="13"/>
      <c r="D261" s="181" t="s">
        <v>155</v>
      </c>
      <c r="E261" s="182" t="s">
        <v>1</v>
      </c>
      <c r="F261" s="183" t="s">
        <v>429</v>
      </c>
      <c r="G261" s="13"/>
      <c r="H261" s="184">
        <v>1.6799999999999999</v>
      </c>
      <c r="I261" s="185"/>
      <c r="J261" s="13"/>
      <c r="K261" s="13"/>
      <c r="L261" s="180"/>
      <c r="M261" s="186"/>
      <c r="N261" s="187"/>
      <c r="O261" s="187"/>
      <c r="P261" s="187"/>
      <c r="Q261" s="187"/>
      <c r="R261" s="187"/>
      <c r="S261" s="187"/>
      <c r="T261" s="18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2" t="s">
        <v>155</v>
      </c>
      <c r="AU261" s="182" t="s">
        <v>85</v>
      </c>
      <c r="AV261" s="13" t="s">
        <v>85</v>
      </c>
      <c r="AW261" s="13" t="s">
        <v>32</v>
      </c>
      <c r="AX261" s="13" t="s">
        <v>76</v>
      </c>
      <c r="AY261" s="182" t="s">
        <v>135</v>
      </c>
    </row>
    <row r="262" s="13" customFormat="1">
      <c r="A262" s="13"/>
      <c r="B262" s="180"/>
      <c r="C262" s="13"/>
      <c r="D262" s="181" t="s">
        <v>155</v>
      </c>
      <c r="E262" s="182" t="s">
        <v>1</v>
      </c>
      <c r="F262" s="183" t="s">
        <v>431</v>
      </c>
      <c r="G262" s="13"/>
      <c r="H262" s="184">
        <v>1.575</v>
      </c>
      <c r="I262" s="185"/>
      <c r="J262" s="13"/>
      <c r="K262" s="13"/>
      <c r="L262" s="180"/>
      <c r="M262" s="186"/>
      <c r="N262" s="187"/>
      <c r="O262" s="187"/>
      <c r="P262" s="187"/>
      <c r="Q262" s="187"/>
      <c r="R262" s="187"/>
      <c r="S262" s="187"/>
      <c r="T262" s="18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2" t="s">
        <v>155</v>
      </c>
      <c r="AU262" s="182" t="s">
        <v>85</v>
      </c>
      <c r="AV262" s="13" t="s">
        <v>85</v>
      </c>
      <c r="AW262" s="13" t="s">
        <v>32</v>
      </c>
      <c r="AX262" s="13" t="s">
        <v>76</v>
      </c>
      <c r="AY262" s="182" t="s">
        <v>135</v>
      </c>
    </row>
    <row r="263" s="13" customFormat="1">
      <c r="A263" s="13"/>
      <c r="B263" s="180"/>
      <c r="C263" s="13"/>
      <c r="D263" s="181" t="s">
        <v>155</v>
      </c>
      <c r="E263" s="182" t="s">
        <v>1</v>
      </c>
      <c r="F263" s="183" t="s">
        <v>432</v>
      </c>
      <c r="G263" s="13"/>
      <c r="H263" s="184">
        <v>4.1689999999999996</v>
      </c>
      <c r="I263" s="185"/>
      <c r="J263" s="13"/>
      <c r="K263" s="13"/>
      <c r="L263" s="180"/>
      <c r="M263" s="186"/>
      <c r="N263" s="187"/>
      <c r="O263" s="187"/>
      <c r="P263" s="187"/>
      <c r="Q263" s="187"/>
      <c r="R263" s="187"/>
      <c r="S263" s="187"/>
      <c r="T263" s="18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2" t="s">
        <v>155</v>
      </c>
      <c r="AU263" s="182" t="s">
        <v>85</v>
      </c>
      <c r="AV263" s="13" t="s">
        <v>85</v>
      </c>
      <c r="AW263" s="13" t="s">
        <v>32</v>
      </c>
      <c r="AX263" s="13" t="s">
        <v>76</v>
      </c>
      <c r="AY263" s="182" t="s">
        <v>135</v>
      </c>
    </row>
    <row r="264" s="14" customFormat="1">
      <c r="A264" s="14"/>
      <c r="B264" s="189"/>
      <c r="C264" s="14"/>
      <c r="D264" s="181" t="s">
        <v>155</v>
      </c>
      <c r="E264" s="190" t="s">
        <v>1</v>
      </c>
      <c r="F264" s="191" t="s">
        <v>190</v>
      </c>
      <c r="G264" s="14"/>
      <c r="H264" s="192">
        <v>18.984000000000002</v>
      </c>
      <c r="I264" s="193"/>
      <c r="J264" s="14"/>
      <c r="K264" s="14"/>
      <c r="L264" s="189"/>
      <c r="M264" s="194"/>
      <c r="N264" s="195"/>
      <c r="O264" s="195"/>
      <c r="P264" s="195"/>
      <c r="Q264" s="195"/>
      <c r="R264" s="195"/>
      <c r="S264" s="195"/>
      <c r="T264" s="19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0" t="s">
        <v>155</v>
      </c>
      <c r="AU264" s="190" t="s">
        <v>85</v>
      </c>
      <c r="AV264" s="14" t="s">
        <v>142</v>
      </c>
      <c r="AW264" s="14" t="s">
        <v>32</v>
      </c>
      <c r="AX264" s="14" t="s">
        <v>81</v>
      </c>
      <c r="AY264" s="190" t="s">
        <v>135</v>
      </c>
    </row>
    <row r="265" s="2" customFormat="1" ht="33" customHeight="1">
      <c r="A265" s="38"/>
      <c r="B265" s="166"/>
      <c r="C265" s="167" t="s">
        <v>433</v>
      </c>
      <c r="D265" s="167" t="s">
        <v>137</v>
      </c>
      <c r="E265" s="168" t="s">
        <v>434</v>
      </c>
      <c r="F265" s="169" t="s">
        <v>435</v>
      </c>
      <c r="G265" s="170" t="s">
        <v>153</v>
      </c>
      <c r="H265" s="171">
        <v>18.984000000000002</v>
      </c>
      <c r="I265" s="172"/>
      <c r="J265" s="173">
        <f>ROUND(I265*H265,2)</f>
        <v>0</v>
      </c>
      <c r="K265" s="169" t="s">
        <v>141</v>
      </c>
      <c r="L265" s="39"/>
      <c r="M265" s="174" t="s">
        <v>1</v>
      </c>
      <c r="N265" s="175" t="s">
        <v>41</v>
      </c>
      <c r="O265" s="77"/>
      <c r="P265" s="176">
        <f>O265*H265</f>
        <v>0</v>
      </c>
      <c r="Q265" s="176">
        <v>0.25119000000000002</v>
      </c>
      <c r="R265" s="176">
        <f>Q265*H265</f>
        <v>4.7685909600000009</v>
      </c>
      <c r="S265" s="176">
        <v>0</v>
      </c>
      <c r="T265" s="17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78" t="s">
        <v>142</v>
      </c>
      <c r="AT265" s="178" t="s">
        <v>137</v>
      </c>
      <c r="AU265" s="178" t="s">
        <v>85</v>
      </c>
      <c r="AY265" s="19" t="s">
        <v>135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9" t="s">
        <v>81</v>
      </c>
      <c r="BK265" s="179">
        <f>ROUND(I265*H265,2)</f>
        <v>0</v>
      </c>
      <c r="BL265" s="19" t="s">
        <v>142</v>
      </c>
      <c r="BM265" s="178" t="s">
        <v>436</v>
      </c>
    </row>
    <row r="266" s="2" customFormat="1" ht="24.15" customHeight="1">
      <c r="A266" s="38"/>
      <c r="B266" s="166"/>
      <c r="C266" s="167" t="s">
        <v>437</v>
      </c>
      <c r="D266" s="167" t="s">
        <v>137</v>
      </c>
      <c r="E266" s="168" t="s">
        <v>438</v>
      </c>
      <c r="F266" s="169" t="s">
        <v>439</v>
      </c>
      <c r="G266" s="170" t="s">
        <v>169</v>
      </c>
      <c r="H266" s="171">
        <v>19</v>
      </c>
      <c r="I266" s="172"/>
      <c r="J266" s="173">
        <f>ROUND(I266*H266,2)</f>
        <v>0</v>
      </c>
      <c r="K266" s="169" t="s">
        <v>141</v>
      </c>
      <c r="L266" s="39"/>
      <c r="M266" s="174" t="s">
        <v>1</v>
      </c>
      <c r="N266" s="175" t="s">
        <v>41</v>
      </c>
      <c r="O266" s="77"/>
      <c r="P266" s="176">
        <f>O266*H266</f>
        <v>0</v>
      </c>
      <c r="Q266" s="176">
        <v>0.036400000000000002</v>
      </c>
      <c r="R266" s="176">
        <f>Q266*H266</f>
        <v>0.69159999999999999</v>
      </c>
      <c r="S266" s="176">
        <v>0</v>
      </c>
      <c r="T266" s="17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78" t="s">
        <v>142</v>
      </c>
      <c r="AT266" s="178" t="s">
        <v>137</v>
      </c>
      <c r="AU266" s="178" t="s">
        <v>85</v>
      </c>
      <c r="AY266" s="19" t="s">
        <v>135</v>
      </c>
      <c r="BE266" s="179">
        <f>IF(N266="základní",J266,0)</f>
        <v>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19" t="s">
        <v>81</v>
      </c>
      <c r="BK266" s="179">
        <f>ROUND(I266*H266,2)</f>
        <v>0</v>
      </c>
      <c r="BL266" s="19" t="s">
        <v>142</v>
      </c>
      <c r="BM266" s="178" t="s">
        <v>440</v>
      </c>
    </row>
    <row r="267" s="12" customFormat="1" ht="22.8" customHeight="1">
      <c r="A267" s="12"/>
      <c r="B267" s="153"/>
      <c r="C267" s="12"/>
      <c r="D267" s="154" t="s">
        <v>75</v>
      </c>
      <c r="E267" s="164" t="s">
        <v>157</v>
      </c>
      <c r="F267" s="164" t="s">
        <v>441</v>
      </c>
      <c r="G267" s="12"/>
      <c r="H267" s="12"/>
      <c r="I267" s="156"/>
      <c r="J267" s="165">
        <f>BK267</f>
        <v>0</v>
      </c>
      <c r="K267" s="12"/>
      <c r="L267" s="153"/>
      <c r="M267" s="158"/>
      <c r="N267" s="159"/>
      <c r="O267" s="159"/>
      <c r="P267" s="160">
        <f>SUM(P268:P283)</f>
        <v>0</v>
      </c>
      <c r="Q267" s="159"/>
      <c r="R267" s="160">
        <f>SUM(R268:R283)</f>
        <v>28.761754999999997</v>
      </c>
      <c r="S267" s="159"/>
      <c r="T267" s="161">
        <f>SUM(T268:T283)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54" t="s">
        <v>81</v>
      </c>
      <c r="AT267" s="162" t="s">
        <v>75</v>
      </c>
      <c r="AU267" s="162" t="s">
        <v>81</v>
      </c>
      <c r="AY267" s="154" t="s">
        <v>135</v>
      </c>
      <c r="BK267" s="163">
        <f>SUM(BK268:BK283)</f>
        <v>0</v>
      </c>
    </row>
    <row r="268" s="2" customFormat="1" ht="21.75" customHeight="1">
      <c r="A268" s="38"/>
      <c r="B268" s="166"/>
      <c r="C268" s="167" t="s">
        <v>442</v>
      </c>
      <c r="D268" s="167" t="s">
        <v>137</v>
      </c>
      <c r="E268" s="168" t="s">
        <v>443</v>
      </c>
      <c r="F268" s="169" t="s">
        <v>444</v>
      </c>
      <c r="G268" s="170" t="s">
        <v>153</v>
      </c>
      <c r="H268" s="171">
        <v>2.7999999999999998</v>
      </c>
      <c r="I268" s="172"/>
      <c r="J268" s="173">
        <f>ROUND(I268*H268,2)</f>
        <v>0</v>
      </c>
      <c r="K268" s="169" t="s">
        <v>141</v>
      </c>
      <c r="L268" s="39"/>
      <c r="M268" s="174" t="s">
        <v>1</v>
      </c>
      <c r="N268" s="175" t="s">
        <v>41</v>
      </c>
      <c r="O268" s="77"/>
      <c r="P268" s="176">
        <f>O268*H268</f>
        <v>0</v>
      </c>
      <c r="Q268" s="176">
        <v>0.23000000000000001</v>
      </c>
      <c r="R268" s="176">
        <f>Q268*H268</f>
        <v>0.64400000000000002</v>
      </c>
      <c r="S268" s="176">
        <v>0</v>
      </c>
      <c r="T268" s="17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78" t="s">
        <v>142</v>
      </c>
      <c r="AT268" s="178" t="s">
        <v>137</v>
      </c>
      <c r="AU268" s="178" t="s">
        <v>85</v>
      </c>
      <c r="AY268" s="19" t="s">
        <v>135</v>
      </c>
      <c r="BE268" s="179">
        <f>IF(N268="základní",J268,0)</f>
        <v>0</v>
      </c>
      <c r="BF268" s="179">
        <f>IF(N268="snížená",J268,0)</f>
        <v>0</v>
      </c>
      <c r="BG268" s="179">
        <f>IF(N268="zákl. přenesená",J268,0)</f>
        <v>0</v>
      </c>
      <c r="BH268" s="179">
        <f>IF(N268="sníž. přenesená",J268,0)</f>
        <v>0</v>
      </c>
      <c r="BI268" s="179">
        <f>IF(N268="nulová",J268,0)</f>
        <v>0</v>
      </c>
      <c r="BJ268" s="19" t="s">
        <v>81</v>
      </c>
      <c r="BK268" s="179">
        <f>ROUND(I268*H268,2)</f>
        <v>0</v>
      </c>
      <c r="BL268" s="19" t="s">
        <v>142</v>
      </c>
      <c r="BM268" s="178" t="s">
        <v>445</v>
      </c>
    </row>
    <row r="269" s="15" customFormat="1">
      <c r="A269" s="15"/>
      <c r="B269" s="197"/>
      <c r="C269" s="15"/>
      <c r="D269" s="181" t="s">
        <v>155</v>
      </c>
      <c r="E269" s="198" t="s">
        <v>1</v>
      </c>
      <c r="F269" s="199" t="s">
        <v>446</v>
      </c>
      <c r="G269" s="15"/>
      <c r="H269" s="198" t="s">
        <v>1</v>
      </c>
      <c r="I269" s="200"/>
      <c r="J269" s="15"/>
      <c r="K269" s="15"/>
      <c r="L269" s="197"/>
      <c r="M269" s="201"/>
      <c r="N269" s="202"/>
      <c r="O269" s="202"/>
      <c r="P269" s="202"/>
      <c r="Q269" s="202"/>
      <c r="R269" s="202"/>
      <c r="S269" s="202"/>
      <c r="T269" s="20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198" t="s">
        <v>155</v>
      </c>
      <c r="AU269" s="198" t="s">
        <v>85</v>
      </c>
      <c r="AV269" s="15" t="s">
        <v>81</v>
      </c>
      <c r="AW269" s="15" t="s">
        <v>32</v>
      </c>
      <c r="AX269" s="15" t="s">
        <v>76</v>
      </c>
      <c r="AY269" s="198" t="s">
        <v>135</v>
      </c>
    </row>
    <row r="270" s="13" customFormat="1">
      <c r="A270" s="13"/>
      <c r="B270" s="180"/>
      <c r="C270" s="13"/>
      <c r="D270" s="181" t="s">
        <v>155</v>
      </c>
      <c r="E270" s="182" t="s">
        <v>1</v>
      </c>
      <c r="F270" s="183" t="s">
        <v>447</v>
      </c>
      <c r="G270" s="13"/>
      <c r="H270" s="184">
        <v>2.7999999999999998</v>
      </c>
      <c r="I270" s="185"/>
      <c r="J270" s="13"/>
      <c r="K270" s="13"/>
      <c r="L270" s="180"/>
      <c r="M270" s="186"/>
      <c r="N270" s="187"/>
      <c r="O270" s="187"/>
      <c r="P270" s="187"/>
      <c r="Q270" s="187"/>
      <c r="R270" s="187"/>
      <c r="S270" s="187"/>
      <c r="T270" s="18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2" t="s">
        <v>155</v>
      </c>
      <c r="AU270" s="182" t="s">
        <v>85</v>
      </c>
      <c r="AV270" s="13" t="s">
        <v>85</v>
      </c>
      <c r="AW270" s="13" t="s">
        <v>32</v>
      </c>
      <c r="AX270" s="13" t="s">
        <v>81</v>
      </c>
      <c r="AY270" s="182" t="s">
        <v>135</v>
      </c>
    </row>
    <row r="271" s="2" customFormat="1" ht="21.75" customHeight="1">
      <c r="A271" s="38"/>
      <c r="B271" s="166"/>
      <c r="C271" s="167" t="s">
        <v>448</v>
      </c>
      <c r="D271" s="167" t="s">
        <v>137</v>
      </c>
      <c r="E271" s="168" t="s">
        <v>449</v>
      </c>
      <c r="F271" s="169" t="s">
        <v>450</v>
      </c>
      <c r="G271" s="170" t="s">
        <v>153</v>
      </c>
      <c r="H271" s="171">
        <v>12</v>
      </c>
      <c r="I271" s="172"/>
      <c r="J271" s="173">
        <f>ROUND(I271*H271,2)</f>
        <v>0</v>
      </c>
      <c r="K271" s="169" t="s">
        <v>141</v>
      </c>
      <c r="L271" s="39"/>
      <c r="M271" s="174" t="s">
        <v>1</v>
      </c>
      <c r="N271" s="175" t="s">
        <v>41</v>
      </c>
      <c r="O271" s="77"/>
      <c r="P271" s="176">
        <f>O271*H271</f>
        <v>0</v>
      </c>
      <c r="Q271" s="176">
        <v>0.46000000000000002</v>
      </c>
      <c r="R271" s="176">
        <f>Q271*H271</f>
        <v>5.5200000000000005</v>
      </c>
      <c r="S271" s="176">
        <v>0</v>
      </c>
      <c r="T271" s="17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78" t="s">
        <v>142</v>
      </c>
      <c r="AT271" s="178" t="s">
        <v>137</v>
      </c>
      <c r="AU271" s="178" t="s">
        <v>85</v>
      </c>
      <c r="AY271" s="19" t="s">
        <v>135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19" t="s">
        <v>81</v>
      </c>
      <c r="BK271" s="179">
        <f>ROUND(I271*H271,2)</f>
        <v>0</v>
      </c>
      <c r="BL271" s="19" t="s">
        <v>142</v>
      </c>
      <c r="BM271" s="178" t="s">
        <v>451</v>
      </c>
    </row>
    <row r="272" s="15" customFormat="1">
      <c r="A272" s="15"/>
      <c r="B272" s="197"/>
      <c r="C272" s="15"/>
      <c r="D272" s="181" t="s">
        <v>155</v>
      </c>
      <c r="E272" s="198" t="s">
        <v>1</v>
      </c>
      <c r="F272" s="199" t="s">
        <v>452</v>
      </c>
      <c r="G272" s="15"/>
      <c r="H272" s="198" t="s">
        <v>1</v>
      </c>
      <c r="I272" s="200"/>
      <c r="J272" s="15"/>
      <c r="K272" s="15"/>
      <c r="L272" s="197"/>
      <c r="M272" s="201"/>
      <c r="N272" s="202"/>
      <c r="O272" s="202"/>
      <c r="P272" s="202"/>
      <c r="Q272" s="202"/>
      <c r="R272" s="202"/>
      <c r="S272" s="202"/>
      <c r="T272" s="20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198" t="s">
        <v>155</v>
      </c>
      <c r="AU272" s="198" t="s">
        <v>85</v>
      </c>
      <c r="AV272" s="15" t="s">
        <v>81</v>
      </c>
      <c r="AW272" s="15" t="s">
        <v>32</v>
      </c>
      <c r="AX272" s="15" t="s">
        <v>76</v>
      </c>
      <c r="AY272" s="198" t="s">
        <v>135</v>
      </c>
    </row>
    <row r="273" s="13" customFormat="1">
      <c r="A273" s="13"/>
      <c r="B273" s="180"/>
      <c r="C273" s="13"/>
      <c r="D273" s="181" t="s">
        <v>155</v>
      </c>
      <c r="E273" s="182" t="s">
        <v>1</v>
      </c>
      <c r="F273" s="183" t="s">
        <v>453</v>
      </c>
      <c r="G273" s="13"/>
      <c r="H273" s="184">
        <v>12</v>
      </c>
      <c r="I273" s="185"/>
      <c r="J273" s="13"/>
      <c r="K273" s="13"/>
      <c r="L273" s="180"/>
      <c r="M273" s="186"/>
      <c r="N273" s="187"/>
      <c r="O273" s="187"/>
      <c r="P273" s="187"/>
      <c r="Q273" s="187"/>
      <c r="R273" s="187"/>
      <c r="S273" s="187"/>
      <c r="T273" s="18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2" t="s">
        <v>155</v>
      </c>
      <c r="AU273" s="182" t="s">
        <v>85</v>
      </c>
      <c r="AV273" s="13" t="s">
        <v>85</v>
      </c>
      <c r="AW273" s="13" t="s">
        <v>32</v>
      </c>
      <c r="AX273" s="13" t="s">
        <v>81</v>
      </c>
      <c r="AY273" s="182" t="s">
        <v>135</v>
      </c>
    </row>
    <row r="274" s="2" customFormat="1" ht="21.75" customHeight="1">
      <c r="A274" s="38"/>
      <c r="B274" s="166"/>
      <c r="C274" s="167" t="s">
        <v>454</v>
      </c>
      <c r="D274" s="167" t="s">
        <v>137</v>
      </c>
      <c r="E274" s="168" t="s">
        <v>455</v>
      </c>
      <c r="F274" s="169" t="s">
        <v>456</v>
      </c>
      <c r="G274" s="170" t="s">
        <v>153</v>
      </c>
      <c r="H274" s="171">
        <v>28</v>
      </c>
      <c r="I274" s="172"/>
      <c r="J274" s="173">
        <f>ROUND(I274*H274,2)</f>
        <v>0</v>
      </c>
      <c r="K274" s="169" t="s">
        <v>141</v>
      </c>
      <c r="L274" s="39"/>
      <c r="M274" s="174" t="s">
        <v>1</v>
      </c>
      <c r="N274" s="175" t="s">
        <v>41</v>
      </c>
      <c r="O274" s="77"/>
      <c r="P274" s="176">
        <f>O274*H274</f>
        <v>0</v>
      </c>
      <c r="Q274" s="176">
        <v>0.57499999999999996</v>
      </c>
      <c r="R274" s="176">
        <f>Q274*H274</f>
        <v>16.099999999999998</v>
      </c>
      <c r="S274" s="176">
        <v>0</v>
      </c>
      <c r="T274" s="177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78" t="s">
        <v>142</v>
      </c>
      <c r="AT274" s="178" t="s">
        <v>137</v>
      </c>
      <c r="AU274" s="178" t="s">
        <v>85</v>
      </c>
      <c r="AY274" s="19" t="s">
        <v>135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9" t="s">
        <v>81</v>
      </c>
      <c r="BK274" s="179">
        <f>ROUND(I274*H274,2)</f>
        <v>0</v>
      </c>
      <c r="BL274" s="19" t="s">
        <v>142</v>
      </c>
      <c r="BM274" s="178" t="s">
        <v>457</v>
      </c>
    </row>
    <row r="275" s="2" customFormat="1" ht="33" customHeight="1">
      <c r="A275" s="38"/>
      <c r="B275" s="166"/>
      <c r="C275" s="167" t="s">
        <v>458</v>
      </c>
      <c r="D275" s="167" t="s">
        <v>137</v>
      </c>
      <c r="E275" s="168" t="s">
        <v>459</v>
      </c>
      <c r="F275" s="169" t="s">
        <v>460</v>
      </c>
      <c r="G275" s="170" t="s">
        <v>153</v>
      </c>
      <c r="H275" s="171">
        <v>26</v>
      </c>
      <c r="I275" s="172"/>
      <c r="J275" s="173">
        <f>ROUND(I275*H275,2)</f>
        <v>0</v>
      </c>
      <c r="K275" s="169" t="s">
        <v>141</v>
      </c>
      <c r="L275" s="39"/>
      <c r="M275" s="174" t="s">
        <v>1</v>
      </c>
      <c r="N275" s="175" t="s">
        <v>41</v>
      </c>
      <c r="O275" s="77"/>
      <c r="P275" s="176">
        <f>O275*H275</f>
        <v>0</v>
      </c>
      <c r="Q275" s="176">
        <v>0.089219999999999994</v>
      </c>
      <c r="R275" s="176">
        <f>Q275*H275</f>
        <v>2.3197199999999998</v>
      </c>
      <c r="S275" s="176">
        <v>0</v>
      </c>
      <c r="T275" s="17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78" t="s">
        <v>142</v>
      </c>
      <c r="AT275" s="178" t="s">
        <v>137</v>
      </c>
      <c r="AU275" s="178" t="s">
        <v>85</v>
      </c>
      <c r="AY275" s="19" t="s">
        <v>135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19" t="s">
        <v>81</v>
      </c>
      <c r="BK275" s="179">
        <f>ROUND(I275*H275,2)</f>
        <v>0</v>
      </c>
      <c r="BL275" s="19" t="s">
        <v>142</v>
      </c>
      <c r="BM275" s="178" t="s">
        <v>461</v>
      </c>
    </row>
    <row r="276" s="13" customFormat="1">
      <c r="A276" s="13"/>
      <c r="B276" s="180"/>
      <c r="C276" s="13"/>
      <c r="D276" s="181" t="s">
        <v>155</v>
      </c>
      <c r="E276" s="182" t="s">
        <v>1</v>
      </c>
      <c r="F276" s="183" t="s">
        <v>462</v>
      </c>
      <c r="G276" s="13"/>
      <c r="H276" s="184">
        <v>26</v>
      </c>
      <c r="I276" s="185"/>
      <c r="J276" s="13"/>
      <c r="K276" s="13"/>
      <c r="L276" s="180"/>
      <c r="M276" s="186"/>
      <c r="N276" s="187"/>
      <c r="O276" s="187"/>
      <c r="P276" s="187"/>
      <c r="Q276" s="187"/>
      <c r="R276" s="187"/>
      <c r="S276" s="187"/>
      <c r="T276" s="18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2" t="s">
        <v>155</v>
      </c>
      <c r="AU276" s="182" t="s">
        <v>85</v>
      </c>
      <c r="AV276" s="13" t="s">
        <v>85</v>
      </c>
      <c r="AW276" s="13" t="s">
        <v>32</v>
      </c>
      <c r="AX276" s="13" t="s">
        <v>81</v>
      </c>
      <c r="AY276" s="182" t="s">
        <v>135</v>
      </c>
    </row>
    <row r="277" s="2" customFormat="1" ht="21.75" customHeight="1">
      <c r="A277" s="38"/>
      <c r="B277" s="166"/>
      <c r="C277" s="204" t="s">
        <v>463</v>
      </c>
      <c r="D277" s="204" t="s">
        <v>259</v>
      </c>
      <c r="E277" s="205" t="s">
        <v>464</v>
      </c>
      <c r="F277" s="206" t="s">
        <v>465</v>
      </c>
      <c r="G277" s="207" t="s">
        <v>153</v>
      </c>
      <c r="H277" s="208">
        <v>26.780000000000001</v>
      </c>
      <c r="I277" s="209"/>
      <c r="J277" s="210">
        <f>ROUND(I277*H277,2)</f>
        <v>0</v>
      </c>
      <c r="K277" s="206" t="s">
        <v>141</v>
      </c>
      <c r="L277" s="211"/>
      <c r="M277" s="212" t="s">
        <v>1</v>
      </c>
      <c r="N277" s="213" t="s">
        <v>41</v>
      </c>
      <c r="O277" s="77"/>
      <c r="P277" s="176">
        <f>O277*H277</f>
        <v>0</v>
      </c>
      <c r="Q277" s="176">
        <v>0.13200000000000001</v>
      </c>
      <c r="R277" s="176">
        <f>Q277*H277</f>
        <v>3.5349600000000003</v>
      </c>
      <c r="S277" s="176">
        <v>0</v>
      </c>
      <c r="T277" s="17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78" t="s">
        <v>171</v>
      </c>
      <c r="AT277" s="178" t="s">
        <v>259</v>
      </c>
      <c r="AU277" s="178" t="s">
        <v>85</v>
      </c>
      <c r="AY277" s="19" t="s">
        <v>135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9" t="s">
        <v>81</v>
      </c>
      <c r="BK277" s="179">
        <f>ROUND(I277*H277,2)</f>
        <v>0</v>
      </c>
      <c r="BL277" s="19" t="s">
        <v>142</v>
      </c>
      <c r="BM277" s="178" t="s">
        <v>466</v>
      </c>
    </row>
    <row r="278" s="13" customFormat="1">
      <c r="A278" s="13"/>
      <c r="B278" s="180"/>
      <c r="C278" s="13"/>
      <c r="D278" s="181" t="s">
        <v>155</v>
      </c>
      <c r="E278" s="13"/>
      <c r="F278" s="183" t="s">
        <v>467</v>
      </c>
      <c r="G278" s="13"/>
      <c r="H278" s="184">
        <v>26.780000000000001</v>
      </c>
      <c r="I278" s="185"/>
      <c r="J278" s="13"/>
      <c r="K278" s="13"/>
      <c r="L278" s="180"/>
      <c r="M278" s="186"/>
      <c r="N278" s="187"/>
      <c r="O278" s="187"/>
      <c r="P278" s="187"/>
      <c r="Q278" s="187"/>
      <c r="R278" s="187"/>
      <c r="S278" s="187"/>
      <c r="T278" s="18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2" t="s">
        <v>155</v>
      </c>
      <c r="AU278" s="182" t="s">
        <v>85</v>
      </c>
      <c r="AV278" s="13" t="s">
        <v>85</v>
      </c>
      <c r="AW278" s="13" t="s">
        <v>3</v>
      </c>
      <c r="AX278" s="13" t="s">
        <v>81</v>
      </c>
      <c r="AY278" s="182" t="s">
        <v>135</v>
      </c>
    </row>
    <row r="279" s="2" customFormat="1" ht="24.15" customHeight="1">
      <c r="A279" s="38"/>
      <c r="B279" s="166"/>
      <c r="C279" s="167" t="s">
        <v>468</v>
      </c>
      <c r="D279" s="167" t="s">
        <v>137</v>
      </c>
      <c r="E279" s="168" t="s">
        <v>469</v>
      </c>
      <c r="F279" s="169" t="s">
        <v>470</v>
      </c>
      <c r="G279" s="170" t="s">
        <v>153</v>
      </c>
      <c r="H279" s="171">
        <v>5</v>
      </c>
      <c r="I279" s="172"/>
      <c r="J279" s="173">
        <f>ROUND(I279*H279,2)</f>
        <v>0</v>
      </c>
      <c r="K279" s="169" t="s">
        <v>141</v>
      </c>
      <c r="L279" s="39"/>
      <c r="M279" s="174" t="s">
        <v>1</v>
      </c>
      <c r="N279" s="175" t="s">
        <v>41</v>
      </c>
      <c r="O279" s="77"/>
      <c r="P279" s="176">
        <f>O279*H279</f>
        <v>0</v>
      </c>
      <c r="Q279" s="176">
        <v>0.11162</v>
      </c>
      <c r="R279" s="176">
        <f>Q279*H279</f>
        <v>0.55810000000000004</v>
      </c>
      <c r="S279" s="176">
        <v>0</v>
      </c>
      <c r="T279" s="17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78" t="s">
        <v>142</v>
      </c>
      <c r="AT279" s="178" t="s">
        <v>137</v>
      </c>
      <c r="AU279" s="178" t="s">
        <v>85</v>
      </c>
      <c r="AY279" s="19" t="s">
        <v>135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9" t="s">
        <v>81</v>
      </c>
      <c r="BK279" s="179">
        <f>ROUND(I279*H279,2)</f>
        <v>0</v>
      </c>
      <c r="BL279" s="19" t="s">
        <v>142</v>
      </c>
      <c r="BM279" s="178" t="s">
        <v>471</v>
      </c>
    </row>
    <row r="280" s="15" customFormat="1">
      <c r="A280" s="15"/>
      <c r="B280" s="197"/>
      <c r="C280" s="15"/>
      <c r="D280" s="181" t="s">
        <v>155</v>
      </c>
      <c r="E280" s="198" t="s">
        <v>1</v>
      </c>
      <c r="F280" s="199" t="s">
        <v>472</v>
      </c>
      <c r="G280" s="15"/>
      <c r="H280" s="198" t="s">
        <v>1</v>
      </c>
      <c r="I280" s="200"/>
      <c r="J280" s="15"/>
      <c r="K280" s="15"/>
      <c r="L280" s="197"/>
      <c r="M280" s="201"/>
      <c r="N280" s="202"/>
      <c r="O280" s="202"/>
      <c r="P280" s="202"/>
      <c r="Q280" s="202"/>
      <c r="R280" s="202"/>
      <c r="S280" s="202"/>
      <c r="T280" s="20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198" t="s">
        <v>155</v>
      </c>
      <c r="AU280" s="198" t="s">
        <v>85</v>
      </c>
      <c r="AV280" s="15" t="s">
        <v>81</v>
      </c>
      <c r="AW280" s="15" t="s">
        <v>32</v>
      </c>
      <c r="AX280" s="15" t="s">
        <v>76</v>
      </c>
      <c r="AY280" s="198" t="s">
        <v>135</v>
      </c>
    </row>
    <row r="281" s="13" customFormat="1">
      <c r="A281" s="13"/>
      <c r="B281" s="180"/>
      <c r="C281" s="13"/>
      <c r="D281" s="181" t="s">
        <v>155</v>
      </c>
      <c r="E281" s="182" t="s">
        <v>1</v>
      </c>
      <c r="F281" s="183" t="s">
        <v>372</v>
      </c>
      <c r="G281" s="13"/>
      <c r="H281" s="184">
        <v>5</v>
      </c>
      <c r="I281" s="185"/>
      <c r="J281" s="13"/>
      <c r="K281" s="13"/>
      <c r="L281" s="180"/>
      <c r="M281" s="186"/>
      <c r="N281" s="187"/>
      <c r="O281" s="187"/>
      <c r="P281" s="187"/>
      <c r="Q281" s="187"/>
      <c r="R281" s="187"/>
      <c r="S281" s="187"/>
      <c r="T281" s="18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2" t="s">
        <v>155</v>
      </c>
      <c r="AU281" s="182" t="s">
        <v>85</v>
      </c>
      <c r="AV281" s="13" t="s">
        <v>85</v>
      </c>
      <c r="AW281" s="13" t="s">
        <v>32</v>
      </c>
      <c r="AX281" s="13" t="s">
        <v>81</v>
      </c>
      <c r="AY281" s="182" t="s">
        <v>135</v>
      </c>
    </row>
    <row r="282" s="2" customFormat="1" ht="24.15" customHeight="1">
      <c r="A282" s="38"/>
      <c r="B282" s="166"/>
      <c r="C282" s="204" t="s">
        <v>473</v>
      </c>
      <c r="D282" s="204" t="s">
        <v>259</v>
      </c>
      <c r="E282" s="205" t="s">
        <v>474</v>
      </c>
      <c r="F282" s="206" t="s">
        <v>475</v>
      </c>
      <c r="G282" s="207" t="s">
        <v>153</v>
      </c>
      <c r="H282" s="208">
        <v>0.51500000000000001</v>
      </c>
      <c r="I282" s="209"/>
      <c r="J282" s="210">
        <f>ROUND(I282*H282,2)</f>
        <v>0</v>
      </c>
      <c r="K282" s="206" t="s">
        <v>141</v>
      </c>
      <c r="L282" s="211"/>
      <c r="M282" s="212" t="s">
        <v>1</v>
      </c>
      <c r="N282" s="213" t="s">
        <v>41</v>
      </c>
      <c r="O282" s="77"/>
      <c r="P282" s="176">
        <f>O282*H282</f>
        <v>0</v>
      </c>
      <c r="Q282" s="176">
        <v>0.16500000000000001</v>
      </c>
      <c r="R282" s="176">
        <f>Q282*H282</f>
        <v>0.084975000000000009</v>
      </c>
      <c r="S282" s="176">
        <v>0</v>
      </c>
      <c r="T282" s="17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78" t="s">
        <v>171</v>
      </c>
      <c r="AT282" s="178" t="s">
        <v>259</v>
      </c>
      <c r="AU282" s="178" t="s">
        <v>85</v>
      </c>
      <c r="AY282" s="19" t="s">
        <v>135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9" t="s">
        <v>81</v>
      </c>
      <c r="BK282" s="179">
        <f>ROUND(I282*H282,2)</f>
        <v>0</v>
      </c>
      <c r="BL282" s="19" t="s">
        <v>142</v>
      </c>
      <c r="BM282" s="178" t="s">
        <v>476</v>
      </c>
    </row>
    <row r="283" s="13" customFormat="1">
      <c r="A283" s="13"/>
      <c r="B283" s="180"/>
      <c r="C283" s="13"/>
      <c r="D283" s="181" t="s">
        <v>155</v>
      </c>
      <c r="E283" s="13"/>
      <c r="F283" s="183" t="s">
        <v>477</v>
      </c>
      <c r="G283" s="13"/>
      <c r="H283" s="184">
        <v>0.51500000000000001</v>
      </c>
      <c r="I283" s="185"/>
      <c r="J283" s="13"/>
      <c r="K283" s="13"/>
      <c r="L283" s="180"/>
      <c r="M283" s="186"/>
      <c r="N283" s="187"/>
      <c r="O283" s="187"/>
      <c r="P283" s="187"/>
      <c r="Q283" s="187"/>
      <c r="R283" s="187"/>
      <c r="S283" s="187"/>
      <c r="T283" s="18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2" t="s">
        <v>155</v>
      </c>
      <c r="AU283" s="182" t="s">
        <v>85</v>
      </c>
      <c r="AV283" s="13" t="s">
        <v>85</v>
      </c>
      <c r="AW283" s="13" t="s">
        <v>3</v>
      </c>
      <c r="AX283" s="13" t="s">
        <v>81</v>
      </c>
      <c r="AY283" s="182" t="s">
        <v>135</v>
      </c>
    </row>
    <row r="284" s="12" customFormat="1" ht="22.8" customHeight="1">
      <c r="A284" s="12"/>
      <c r="B284" s="153"/>
      <c r="C284" s="12"/>
      <c r="D284" s="154" t="s">
        <v>75</v>
      </c>
      <c r="E284" s="164" t="s">
        <v>175</v>
      </c>
      <c r="F284" s="164" t="s">
        <v>478</v>
      </c>
      <c r="G284" s="12"/>
      <c r="H284" s="12"/>
      <c r="I284" s="156"/>
      <c r="J284" s="165">
        <f>BK284</f>
        <v>0</v>
      </c>
      <c r="K284" s="12"/>
      <c r="L284" s="153"/>
      <c r="M284" s="158"/>
      <c r="N284" s="159"/>
      <c r="O284" s="159"/>
      <c r="P284" s="160">
        <f>SUM(P285:P307)</f>
        <v>0</v>
      </c>
      <c r="Q284" s="159"/>
      <c r="R284" s="160">
        <f>SUM(R285:R307)</f>
        <v>3.8567954000000002</v>
      </c>
      <c r="S284" s="159"/>
      <c r="T284" s="161">
        <f>SUM(T285:T307)</f>
        <v>2.0999999999999996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54" t="s">
        <v>81</v>
      </c>
      <c r="AT284" s="162" t="s">
        <v>75</v>
      </c>
      <c r="AU284" s="162" t="s">
        <v>81</v>
      </c>
      <c r="AY284" s="154" t="s">
        <v>135</v>
      </c>
      <c r="BK284" s="163">
        <f>SUM(BK285:BK307)</f>
        <v>0</v>
      </c>
    </row>
    <row r="285" s="2" customFormat="1" ht="33" customHeight="1">
      <c r="A285" s="38"/>
      <c r="B285" s="166"/>
      <c r="C285" s="167" t="s">
        <v>479</v>
      </c>
      <c r="D285" s="167" t="s">
        <v>137</v>
      </c>
      <c r="E285" s="168" t="s">
        <v>480</v>
      </c>
      <c r="F285" s="169" t="s">
        <v>481</v>
      </c>
      <c r="G285" s="170" t="s">
        <v>169</v>
      </c>
      <c r="H285" s="171">
        <v>5</v>
      </c>
      <c r="I285" s="172"/>
      <c r="J285" s="173">
        <f>ROUND(I285*H285,2)</f>
        <v>0</v>
      </c>
      <c r="K285" s="169" t="s">
        <v>141</v>
      </c>
      <c r="L285" s="39"/>
      <c r="M285" s="174" t="s">
        <v>1</v>
      </c>
      <c r="N285" s="175" t="s">
        <v>41</v>
      </c>
      <c r="O285" s="77"/>
      <c r="P285" s="176">
        <f>O285*H285</f>
        <v>0</v>
      </c>
      <c r="Q285" s="176">
        <v>0.15540000000000001</v>
      </c>
      <c r="R285" s="176">
        <f>Q285*H285</f>
        <v>0.77700000000000002</v>
      </c>
      <c r="S285" s="176">
        <v>0</v>
      </c>
      <c r="T285" s="17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78" t="s">
        <v>142</v>
      </c>
      <c r="AT285" s="178" t="s">
        <v>137</v>
      </c>
      <c r="AU285" s="178" t="s">
        <v>85</v>
      </c>
      <c r="AY285" s="19" t="s">
        <v>135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19" t="s">
        <v>81</v>
      </c>
      <c r="BK285" s="179">
        <f>ROUND(I285*H285,2)</f>
        <v>0</v>
      </c>
      <c r="BL285" s="19" t="s">
        <v>142</v>
      </c>
      <c r="BM285" s="178" t="s">
        <v>482</v>
      </c>
    </row>
    <row r="286" s="13" customFormat="1">
      <c r="A286" s="13"/>
      <c r="B286" s="180"/>
      <c r="C286" s="13"/>
      <c r="D286" s="181" t="s">
        <v>155</v>
      </c>
      <c r="E286" s="182" t="s">
        <v>1</v>
      </c>
      <c r="F286" s="183" t="s">
        <v>483</v>
      </c>
      <c r="G286" s="13"/>
      <c r="H286" s="184">
        <v>2</v>
      </c>
      <c r="I286" s="185"/>
      <c r="J286" s="13"/>
      <c r="K286" s="13"/>
      <c r="L286" s="180"/>
      <c r="M286" s="186"/>
      <c r="N286" s="187"/>
      <c r="O286" s="187"/>
      <c r="P286" s="187"/>
      <c r="Q286" s="187"/>
      <c r="R286" s="187"/>
      <c r="S286" s="187"/>
      <c r="T286" s="18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2" t="s">
        <v>155</v>
      </c>
      <c r="AU286" s="182" t="s">
        <v>85</v>
      </c>
      <c r="AV286" s="13" t="s">
        <v>85</v>
      </c>
      <c r="AW286" s="13" t="s">
        <v>32</v>
      </c>
      <c r="AX286" s="13" t="s">
        <v>76</v>
      </c>
      <c r="AY286" s="182" t="s">
        <v>135</v>
      </c>
    </row>
    <row r="287" s="13" customFormat="1">
      <c r="A287" s="13"/>
      <c r="B287" s="180"/>
      <c r="C287" s="13"/>
      <c r="D287" s="181" t="s">
        <v>155</v>
      </c>
      <c r="E287" s="182" t="s">
        <v>1</v>
      </c>
      <c r="F287" s="183" t="s">
        <v>484</v>
      </c>
      <c r="G287" s="13"/>
      <c r="H287" s="184">
        <v>2</v>
      </c>
      <c r="I287" s="185"/>
      <c r="J287" s="13"/>
      <c r="K287" s="13"/>
      <c r="L287" s="180"/>
      <c r="M287" s="186"/>
      <c r="N287" s="187"/>
      <c r="O287" s="187"/>
      <c r="P287" s="187"/>
      <c r="Q287" s="187"/>
      <c r="R287" s="187"/>
      <c r="S287" s="187"/>
      <c r="T287" s="18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2" t="s">
        <v>155</v>
      </c>
      <c r="AU287" s="182" t="s">
        <v>85</v>
      </c>
      <c r="AV287" s="13" t="s">
        <v>85</v>
      </c>
      <c r="AW287" s="13" t="s">
        <v>32</v>
      </c>
      <c r="AX287" s="13" t="s">
        <v>76</v>
      </c>
      <c r="AY287" s="182" t="s">
        <v>135</v>
      </c>
    </row>
    <row r="288" s="13" customFormat="1">
      <c r="A288" s="13"/>
      <c r="B288" s="180"/>
      <c r="C288" s="13"/>
      <c r="D288" s="181" t="s">
        <v>155</v>
      </c>
      <c r="E288" s="182" t="s">
        <v>1</v>
      </c>
      <c r="F288" s="183" t="s">
        <v>485</v>
      </c>
      <c r="G288" s="13"/>
      <c r="H288" s="184">
        <v>1</v>
      </c>
      <c r="I288" s="185"/>
      <c r="J288" s="13"/>
      <c r="K288" s="13"/>
      <c r="L288" s="180"/>
      <c r="M288" s="186"/>
      <c r="N288" s="187"/>
      <c r="O288" s="187"/>
      <c r="P288" s="187"/>
      <c r="Q288" s="187"/>
      <c r="R288" s="187"/>
      <c r="S288" s="187"/>
      <c r="T288" s="18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2" t="s">
        <v>155</v>
      </c>
      <c r="AU288" s="182" t="s">
        <v>85</v>
      </c>
      <c r="AV288" s="13" t="s">
        <v>85</v>
      </c>
      <c r="AW288" s="13" t="s">
        <v>32</v>
      </c>
      <c r="AX288" s="13" t="s">
        <v>76</v>
      </c>
      <c r="AY288" s="182" t="s">
        <v>135</v>
      </c>
    </row>
    <row r="289" s="14" customFormat="1">
      <c r="A289" s="14"/>
      <c r="B289" s="189"/>
      <c r="C289" s="14"/>
      <c r="D289" s="181" t="s">
        <v>155</v>
      </c>
      <c r="E289" s="190" t="s">
        <v>1</v>
      </c>
      <c r="F289" s="191" t="s">
        <v>190</v>
      </c>
      <c r="G289" s="14"/>
      <c r="H289" s="192">
        <v>5</v>
      </c>
      <c r="I289" s="193"/>
      <c r="J289" s="14"/>
      <c r="K289" s="14"/>
      <c r="L289" s="189"/>
      <c r="M289" s="194"/>
      <c r="N289" s="195"/>
      <c r="O289" s="195"/>
      <c r="P289" s="195"/>
      <c r="Q289" s="195"/>
      <c r="R289" s="195"/>
      <c r="S289" s="195"/>
      <c r="T289" s="19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0" t="s">
        <v>155</v>
      </c>
      <c r="AU289" s="190" t="s">
        <v>85</v>
      </c>
      <c r="AV289" s="14" t="s">
        <v>142</v>
      </c>
      <c r="AW289" s="14" t="s">
        <v>32</v>
      </c>
      <c r="AX289" s="14" t="s">
        <v>81</v>
      </c>
      <c r="AY289" s="190" t="s">
        <v>135</v>
      </c>
    </row>
    <row r="290" s="2" customFormat="1" ht="24.15" customHeight="1">
      <c r="A290" s="38"/>
      <c r="B290" s="166"/>
      <c r="C290" s="204" t="s">
        <v>84</v>
      </c>
      <c r="D290" s="204" t="s">
        <v>259</v>
      </c>
      <c r="E290" s="205" t="s">
        <v>486</v>
      </c>
      <c r="F290" s="206" t="s">
        <v>487</v>
      </c>
      <c r="G290" s="207" t="s">
        <v>169</v>
      </c>
      <c r="H290" s="208">
        <v>2.04</v>
      </c>
      <c r="I290" s="209"/>
      <c r="J290" s="210">
        <f>ROUND(I290*H290,2)</f>
        <v>0</v>
      </c>
      <c r="K290" s="206" t="s">
        <v>141</v>
      </c>
      <c r="L290" s="211"/>
      <c r="M290" s="212" t="s">
        <v>1</v>
      </c>
      <c r="N290" s="213" t="s">
        <v>41</v>
      </c>
      <c r="O290" s="77"/>
      <c r="P290" s="176">
        <f>O290*H290</f>
        <v>0</v>
      </c>
      <c r="Q290" s="176">
        <v>0.048300000000000003</v>
      </c>
      <c r="R290" s="176">
        <f>Q290*H290</f>
        <v>0.098532000000000008</v>
      </c>
      <c r="S290" s="176">
        <v>0</v>
      </c>
      <c r="T290" s="17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78" t="s">
        <v>171</v>
      </c>
      <c r="AT290" s="178" t="s">
        <v>259</v>
      </c>
      <c r="AU290" s="178" t="s">
        <v>85</v>
      </c>
      <c r="AY290" s="19" t="s">
        <v>135</v>
      </c>
      <c r="BE290" s="179">
        <f>IF(N290="základní",J290,0)</f>
        <v>0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19" t="s">
        <v>81</v>
      </c>
      <c r="BK290" s="179">
        <f>ROUND(I290*H290,2)</f>
        <v>0</v>
      </c>
      <c r="BL290" s="19" t="s">
        <v>142</v>
      </c>
      <c r="BM290" s="178" t="s">
        <v>488</v>
      </c>
    </row>
    <row r="291" s="13" customFormat="1">
      <c r="A291" s="13"/>
      <c r="B291" s="180"/>
      <c r="C291" s="13"/>
      <c r="D291" s="181" t="s">
        <v>155</v>
      </c>
      <c r="E291" s="13"/>
      <c r="F291" s="183" t="s">
        <v>489</v>
      </c>
      <c r="G291" s="13"/>
      <c r="H291" s="184">
        <v>2.04</v>
      </c>
      <c r="I291" s="185"/>
      <c r="J291" s="13"/>
      <c r="K291" s="13"/>
      <c r="L291" s="180"/>
      <c r="M291" s="186"/>
      <c r="N291" s="187"/>
      <c r="O291" s="187"/>
      <c r="P291" s="187"/>
      <c r="Q291" s="187"/>
      <c r="R291" s="187"/>
      <c r="S291" s="187"/>
      <c r="T291" s="18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2" t="s">
        <v>155</v>
      </c>
      <c r="AU291" s="182" t="s">
        <v>85</v>
      </c>
      <c r="AV291" s="13" t="s">
        <v>85</v>
      </c>
      <c r="AW291" s="13" t="s">
        <v>3</v>
      </c>
      <c r="AX291" s="13" t="s">
        <v>81</v>
      </c>
      <c r="AY291" s="182" t="s">
        <v>135</v>
      </c>
    </row>
    <row r="292" s="2" customFormat="1" ht="16.5" customHeight="1">
      <c r="A292" s="38"/>
      <c r="B292" s="166"/>
      <c r="C292" s="204" t="s">
        <v>490</v>
      </c>
      <c r="D292" s="204" t="s">
        <v>259</v>
      </c>
      <c r="E292" s="205" t="s">
        <v>491</v>
      </c>
      <c r="F292" s="206" t="s">
        <v>492</v>
      </c>
      <c r="G292" s="207" t="s">
        <v>169</v>
      </c>
      <c r="H292" s="208">
        <v>2.04</v>
      </c>
      <c r="I292" s="209"/>
      <c r="J292" s="210">
        <f>ROUND(I292*H292,2)</f>
        <v>0</v>
      </c>
      <c r="K292" s="206" t="s">
        <v>141</v>
      </c>
      <c r="L292" s="211"/>
      <c r="M292" s="212" t="s">
        <v>1</v>
      </c>
      <c r="N292" s="213" t="s">
        <v>41</v>
      </c>
      <c r="O292" s="77"/>
      <c r="P292" s="176">
        <f>O292*H292</f>
        <v>0</v>
      </c>
      <c r="Q292" s="176">
        <v>0.080000000000000002</v>
      </c>
      <c r="R292" s="176">
        <f>Q292*H292</f>
        <v>0.16320000000000001</v>
      </c>
      <c r="S292" s="176">
        <v>0</v>
      </c>
      <c r="T292" s="17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78" t="s">
        <v>171</v>
      </c>
      <c r="AT292" s="178" t="s">
        <v>259</v>
      </c>
      <c r="AU292" s="178" t="s">
        <v>85</v>
      </c>
      <c r="AY292" s="19" t="s">
        <v>135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19" t="s">
        <v>81</v>
      </c>
      <c r="BK292" s="179">
        <f>ROUND(I292*H292,2)</f>
        <v>0</v>
      </c>
      <c r="BL292" s="19" t="s">
        <v>142</v>
      </c>
      <c r="BM292" s="178" t="s">
        <v>493</v>
      </c>
    </row>
    <row r="293" s="13" customFormat="1">
      <c r="A293" s="13"/>
      <c r="B293" s="180"/>
      <c r="C293" s="13"/>
      <c r="D293" s="181" t="s">
        <v>155</v>
      </c>
      <c r="E293" s="13"/>
      <c r="F293" s="183" t="s">
        <v>489</v>
      </c>
      <c r="G293" s="13"/>
      <c r="H293" s="184">
        <v>2.04</v>
      </c>
      <c r="I293" s="185"/>
      <c r="J293" s="13"/>
      <c r="K293" s="13"/>
      <c r="L293" s="180"/>
      <c r="M293" s="186"/>
      <c r="N293" s="187"/>
      <c r="O293" s="187"/>
      <c r="P293" s="187"/>
      <c r="Q293" s="187"/>
      <c r="R293" s="187"/>
      <c r="S293" s="187"/>
      <c r="T293" s="18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2" t="s">
        <v>155</v>
      </c>
      <c r="AU293" s="182" t="s">
        <v>85</v>
      </c>
      <c r="AV293" s="13" t="s">
        <v>85</v>
      </c>
      <c r="AW293" s="13" t="s">
        <v>3</v>
      </c>
      <c r="AX293" s="13" t="s">
        <v>81</v>
      </c>
      <c r="AY293" s="182" t="s">
        <v>135</v>
      </c>
    </row>
    <row r="294" s="2" customFormat="1" ht="24.15" customHeight="1">
      <c r="A294" s="38"/>
      <c r="B294" s="166"/>
      <c r="C294" s="204" t="s">
        <v>494</v>
      </c>
      <c r="D294" s="204" t="s">
        <v>259</v>
      </c>
      <c r="E294" s="205" t="s">
        <v>495</v>
      </c>
      <c r="F294" s="206" t="s">
        <v>496</v>
      </c>
      <c r="G294" s="207" t="s">
        <v>169</v>
      </c>
      <c r="H294" s="208">
        <v>1.02</v>
      </c>
      <c r="I294" s="209"/>
      <c r="J294" s="210">
        <f>ROUND(I294*H294,2)</f>
        <v>0</v>
      </c>
      <c r="K294" s="206" t="s">
        <v>141</v>
      </c>
      <c r="L294" s="211"/>
      <c r="M294" s="212" t="s">
        <v>1</v>
      </c>
      <c r="N294" s="213" t="s">
        <v>41</v>
      </c>
      <c r="O294" s="77"/>
      <c r="P294" s="176">
        <f>O294*H294</f>
        <v>0</v>
      </c>
      <c r="Q294" s="176">
        <v>0.065670000000000006</v>
      </c>
      <c r="R294" s="176">
        <f>Q294*H294</f>
        <v>0.066983400000000012</v>
      </c>
      <c r="S294" s="176">
        <v>0</v>
      </c>
      <c r="T294" s="17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78" t="s">
        <v>171</v>
      </c>
      <c r="AT294" s="178" t="s">
        <v>259</v>
      </c>
      <c r="AU294" s="178" t="s">
        <v>85</v>
      </c>
      <c r="AY294" s="19" t="s">
        <v>135</v>
      </c>
      <c r="BE294" s="179">
        <f>IF(N294="základní",J294,0)</f>
        <v>0</v>
      </c>
      <c r="BF294" s="179">
        <f>IF(N294="snížená",J294,0)</f>
        <v>0</v>
      </c>
      <c r="BG294" s="179">
        <f>IF(N294="zákl. přenesená",J294,0)</f>
        <v>0</v>
      </c>
      <c r="BH294" s="179">
        <f>IF(N294="sníž. přenesená",J294,0)</f>
        <v>0</v>
      </c>
      <c r="BI294" s="179">
        <f>IF(N294="nulová",J294,0)</f>
        <v>0</v>
      </c>
      <c r="BJ294" s="19" t="s">
        <v>81</v>
      </c>
      <c r="BK294" s="179">
        <f>ROUND(I294*H294,2)</f>
        <v>0</v>
      </c>
      <c r="BL294" s="19" t="s">
        <v>142</v>
      </c>
      <c r="BM294" s="178" t="s">
        <v>497</v>
      </c>
    </row>
    <row r="295" s="13" customFormat="1">
      <c r="A295" s="13"/>
      <c r="B295" s="180"/>
      <c r="C295" s="13"/>
      <c r="D295" s="181" t="s">
        <v>155</v>
      </c>
      <c r="E295" s="13"/>
      <c r="F295" s="183" t="s">
        <v>498</v>
      </c>
      <c r="G295" s="13"/>
      <c r="H295" s="184">
        <v>1.02</v>
      </c>
      <c r="I295" s="185"/>
      <c r="J295" s="13"/>
      <c r="K295" s="13"/>
      <c r="L295" s="180"/>
      <c r="M295" s="186"/>
      <c r="N295" s="187"/>
      <c r="O295" s="187"/>
      <c r="P295" s="187"/>
      <c r="Q295" s="187"/>
      <c r="R295" s="187"/>
      <c r="S295" s="187"/>
      <c r="T295" s="18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2" t="s">
        <v>155</v>
      </c>
      <c r="AU295" s="182" t="s">
        <v>85</v>
      </c>
      <c r="AV295" s="13" t="s">
        <v>85</v>
      </c>
      <c r="AW295" s="13" t="s">
        <v>3</v>
      </c>
      <c r="AX295" s="13" t="s">
        <v>81</v>
      </c>
      <c r="AY295" s="182" t="s">
        <v>135</v>
      </c>
    </row>
    <row r="296" s="2" customFormat="1" ht="33" customHeight="1">
      <c r="A296" s="38"/>
      <c r="B296" s="166"/>
      <c r="C296" s="167" t="s">
        <v>499</v>
      </c>
      <c r="D296" s="167" t="s">
        <v>137</v>
      </c>
      <c r="E296" s="168" t="s">
        <v>500</v>
      </c>
      <c r="F296" s="169" t="s">
        <v>501</v>
      </c>
      <c r="G296" s="170" t="s">
        <v>169</v>
      </c>
      <c r="H296" s="171">
        <v>2</v>
      </c>
      <c r="I296" s="172"/>
      <c r="J296" s="173">
        <f>ROUND(I296*H296,2)</f>
        <v>0</v>
      </c>
      <c r="K296" s="169" t="s">
        <v>141</v>
      </c>
      <c r="L296" s="39"/>
      <c r="M296" s="174" t="s">
        <v>1</v>
      </c>
      <c r="N296" s="175" t="s">
        <v>41</v>
      </c>
      <c r="O296" s="77"/>
      <c r="P296" s="176">
        <f>O296*H296</f>
        <v>0</v>
      </c>
      <c r="Q296" s="176">
        <v>0.1295</v>
      </c>
      <c r="R296" s="176">
        <f>Q296*H296</f>
        <v>0.25900000000000001</v>
      </c>
      <c r="S296" s="176">
        <v>0</v>
      </c>
      <c r="T296" s="17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78" t="s">
        <v>142</v>
      </c>
      <c r="AT296" s="178" t="s">
        <v>137</v>
      </c>
      <c r="AU296" s="178" t="s">
        <v>85</v>
      </c>
      <c r="AY296" s="19" t="s">
        <v>135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19" t="s">
        <v>81</v>
      </c>
      <c r="BK296" s="179">
        <f>ROUND(I296*H296,2)</f>
        <v>0</v>
      </c>
      <c r="BL296" s="19" t="s">
        <v>142</v>
      </c>
      <c r="BM296" s="178" t="s">
        <v>502</v>
      </c>
    </row>
    <row r="297" s="2" customFormat="1" ht="16.5" customHeight="1">
      <c r="A297" s="38"/>
      <c r="B297" s="166"/>
      <c r="C297" s="204" t="s">
        <v>503</v>
      </c>
      <c r="D297" s="204" t="s">
        <v>259</v>
      </c>
      <c r="E297" s="205" t="s">
        <v>504</v>
      </c>
      <c r="F297" s="206" t="s">
        <v>505</v>
      </c>
      <c r="G297" s="207" t="s">
        <v>169</v>
      </c>
      <c r="H297" s="208">
        <v>2.04</v>
      </c>
      <c r="I297" s="209"/>
      <c r="J297" s="210">
        <f>ROUND(I297*H297,2)</f>
        <v>0</v>
      </c>
      <c r="K297" s="206" t="s">
        <v>141</v>
      </c>
      <c r="L297" s="211"/>
      <c r="M297" s="212" t="s">
        <v>1</v>
      </c>
      <c r="N297" s="213" t="s">
        <v>41</v>
      </c>
      <c r="O297" s="77"/>
      <c r="P297" s="176">
        <f>O297*H297</f>
        <v>0</v>
      </c>
      <c r="Q297" s="176">
        <v>0.056120000000000003</v>
      </c>
      <c r="R297" s="176">
        <f>Q297*H297</f>
        <v>0.11448480000000001</v>
      </c>
      <c r="S297" s="176">
        <v>0</v>
      </c>
      <c r="T297" s="17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78" t="s">
        <v>171</v>
      </c>
      <c r="AT297" s="178" t="s">
        <v>259</v>
      </c>
      <c r="AU297" s="178" t="s">
        <v>85</v>
      </c>
      <c r="AY297" s="19" t="s">
        <v>135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19" t="s">
        <v>81</v>
      </c>
      <c r="BK297" s="179">
        <f>ROUND(I297*H297,2)</f>
        <v>0</v>
      </c>
      <c r="BL297" s="19" t="s">
        <v>142</v>
      </c>
      <c r="BM297" s="178" t="s">
        <v>506</v>
      </c>
    </row>
    <row r="298" s="13" customFormat="1">
      <c r="A298" s="13"/>
      <c r="B298" s="180"/>
      <c r="C298" s="13"/>
      <c r="D298" s="181" t="s">
        <v>155</v>
      </c>
      <c r="E298" s="13"/>
      <c r="F298" s="183" t="s">
        <v>489</v>
      </c>
      <c r="G298" s="13"/>
      <c r="H298" s="184">
        <v>2.04</v>
      </c>
      <c r="I298" s="185"/>
      <c r="J298" s="13"/>
      <c r="K298" s="13"/>
      <c r="L298" s="180"/>
      <c r="M298" s="186"/>
      <c r="N298" s="187"/>
      <c r="O298" s="187"/>
      <c r="P298" s="187"/>
      <c r="Q298" s="187"/>
      <c r="R298" s="187"/>
      <c r="S298" s="187"/>
      <c r="T298" s="18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2" t="s">
        <v>155</v>
      </c>
      <c r="AU298" s="182" t="s">
        <v>85</v>
      </c>
      <c r="AV298" s="13" t="s">
        <v>85</v>
      </c>
      <c r="AW298" s="13" t="s">
        <v>3</v>
      </c>
      <c r="AX298" s="13" t="s">
        <v>81</v>
      </c>
      <c r="AY298" s="182" t="s">
        <v>135</v>
      </c>
    </row>
    <row r="299" s="2" customFormat="1" ht="24.15" customHeight="1">
      <c r="A299" s="38"/>
      <c r="B299" s="166"/>
      <c r="C299" s="167" t="s">
        <v>507</v>
      </c>
      <c r="D299" s="167" t="s">
        <v>137</v>
      </c>
      <c r="E299" s="168" t="s">
        <v>508</v>
      </c>
      <c r="F299" s="169" t="s">
        <v>509</v>
      </c>
      <c r="G299" s="170" t="s">
        <v>187</v>
      </c>
      <c r="H299" s="171">
        <v>0.28000000000000003</v>
      </c>
      <c r="I299" s="172"/>
      <c r="J299" s="173">
        <f>ROUND(I299*H299,2)</f>
        <v>0</v>
      </c>
      <c r="K299" s="169" t="s">
        <v>141</v>
      </c>
      <c r="L299" s="39"/>
      <c r="M299" s="174" t="s">
        <v>1</v>
      </c>
      <c r="N299" s="175" t="s">
        <v>41</v>
      </c>
      <c r="O299" s="77"/>
      <c r="P299" s="176">
        <f>O299*H299</f>
        <v>0</v>
      </c>
      <c r="Q299" s="176">
        <v>2.2563399999999998</v>
      </c>
      <c r="R299" s="176">
        <f>Q299*H299</f>
        <v>0.63177519999999998</v>
      </c>
      <c r="S299" s="176">
        <v>0</v>
      </c>
      <c r="T299" s="17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78" t="s">
        <v>142</v>
      </c>
      <c r="AT299" s="178" t="s">
        <v>137</v>
      </c>
      <c r="AU299" s="178" t="s">
        <v>85</v>
      </c>
      <c r="AY299" s="19" t="s">
        <v>135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19" t="s">
        <v>81</v>
      </c>
      <c r="BK299" s="179">
        <f>ROUND(I299*H299,2)</f>
        <v>0</v>
      </c>
      <c r="BL299" s="19" t="s">
        <v>142</v>
      </c>
      <c r="BM299" s="178" t="s">
        <v>510</v>
      </c>
    </row>
    <row r="300" s="13" customFormat="1">
      <c r="A300" s="13"/>
      <c r="B300" s="180"/>
      <c r="C300" s="13"/>
      <c r="D300" s="181" t="s">
        <v>155</v>
      </c>
      <c r="E300" s="182" t="s">
        <v>1</v>
      </c>
      <c r="F300" s="183" t="s">
        <v>511</v>
      </c>
      <c r="G300" s="13"/>
      <c r="H300" s="184">
        <v>0.28000000000000003</v>
      </c>
      <c r="I300" s="185"/>
      <c r="J300" s="13"/>
      <c r="K300" s="13"/>
      <c r="L300" s="180"/>
      <c r="M300" s="186"/>
      <c r="N300" s="187"/>
      <c r="O300" s="187"/>
      <c r="P300" s="187"/>
      <c r="Q300" s="187"/>
      <c r="R300" s="187"/>
      <c r="S300" s="187"/>
      <c r="T300" s="18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2" t="s">
        <v>155</v>
      </c>
      <c r="AU300" s="182" t="s">
        <v>85</v>
      </c>
      <c r="AV300" s="13" t="s">
        <v>85</v>
      </c>
      <c r="AW300" s="13" t="s">
        <v>32</v>
      </c>
      <c r="AX300" s="13" t="s">
        <v>81</v>
      </c>
      <c r="AY300" s="182" t="s">
        <v>135</v>
      </c>
    </row>
    <row r="301" s="2" customFormat="1" ht="24.15" customHeight="1">
      <c r="A301" s="38"/>
      <c r="B301" s="166"/>
      <c r="C301" s="167" t="s">
        <v>512</v>
      </c>
      <c r="D301" s="167" t="s">
        <v>137</v>
      </c>
      <c r="E301" s="168" t="s">
        <v>513</v>
      </c>
      <c r="F301" s="169" t="s">
        <v>514</v>
      </c>
      <c r="G301" s="170" t="s">
        <v>169</v>
      </c>
      <c r="H301" s="171">
        <v>6</v>
      </c>
      <c r="I301" s="172"/>
      <c r="J301" s="173">
        <f>ROUND(I301*H301,2)</f>
        <v>0</v>
      </c>
      <c r="K301" s="169" t="s">
        <v>141</v>
      </c>
      <c r="L301" s="39"/>
      <c r="M301" s="174" t="s">
        <v>1</v>
      </c>
      <c r="N301" s="175" t="s">
        <v>41</v>
      </c>
      <c r="O301" s="77"/>
      <c r="P301" s="176">
        <f>O301*H301</f>
        <v>0</v>
      </c>
      <c r="Q301" s="176">
        <v>0.16370999999999999</v>
      </c>
      <c r="R301" s="176">
        <f>Q301*H301</f>
        <v>0.98225999999999991</v>
      </c>
      <c r="S301" s="176">
        <v>0</v>
      </c>
      <c r="T301" s="17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78" t="s">
        <v>142</v>
      </c>
      <c r="AT301" s="178" t="s">
        <v>137</v>
      </c>
      <c r="AU301" s="178" t="s">
        <v>85</v>
      </c>
      <c r="AY301" s="19" t="s">
        <v>135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19" t="s">
        <v>81</v>
      </c>
      <c r="BK301" s="179">
        <f>ROUND(I301*H301,2)</f>
        <v>0</v>
      </c>
      <c r="BL301" s="19" t="s">
        <v>142</v>
      </c>
      <c r="BM301" s="178" t="s">
        <v>515</v>
      </c>
    </row>
    <row r="302" s="15" customFormat="1">
      <c r="A302" s="15"/>
      <c r="B302" s="197"/>
      <c r="C302" s="15"/>
      <c r="D302" s="181" t="s">
        <v>155</v>
      </c>
      <c r="E302" s="198" t="s">
        <v>1</v>
      </c>
      <c r="F302" s="199" t="s">
        <v>516</v>
      </c>
      <c r="G302" s="15"/>
      <c r="H302" s="198" t="s">
        <v>1</v>
      </c>
      <c r="I302" s="200"/>
      <c r="J302" s="15"/>
      <c r="K302" s="15"/>
      <c r="L302" s="197"/>
      <c r="M302" s="201"/>
      <c r="N302" s="202"/>
      <c r="O302" s="202"/>
      <c r="P302" s="202"/>
      <c r="Q302" s="202"/>
      <c r="R302" s="202"/>
      <c r="S302" s="202"/>
      <c r="T302" s="20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198" t="s">
        <v>155</v>
      </c>
      <c r="AU302" s="198" t="s">
        <v>85</v>
      </c>
      <c r="AV302" s="15" t="s">
        <v>81</v>
      </c>
      <c r="AW302" s="15" t="s">
        <v>32</v>
      </c>
      <c r="AX302" s="15" t="s">
        <v>76</v>
      </c>
      <c r="AY302" s="198" t="s">
        <v>135</v>
      </c>
    </row>
    <row r="303" s="13" customFormat="1">
      <c r="A303" s="13"/>
      <c r="B303" s="180"/>
      <c r="C303" s="13"/>
      <c r="D303" s="181" t="s">
        <v>155</v>
      </c>
      <c r="E303" s="182" t="s">
        <v>1</v>
      </c>
      <c r="F303" s="183" t="s">
        <v>517</v>
      </c>
      <c r="G303" s="13"/>
      <c r="H303" s="184">
        <v>6</v>
      </c>
      <c r="I303" s="185"/>
      <c r="J303" s="13"/>
      <c r="K303" s="13"/>
      <c r="L303" s="180"/>
      <c r="M303" s="186"/>
      <c r="N303" s="187"/>
      <c r="O303" s="187"/>
      <c r="P303" s="187"/>
      <c r="Q303" s="187"/>
      <c r="R303" s="187"/>
      <c r="S303" s="187"/>
      <c r="T303" s="18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2" t="s">
        <v>155</v>
      </c>
      <c r="AU303" s="182" t="s">
        <v>85</v>
      </c>
      <c r="AV303" s="13" t="s">
        <v>85</v>
      </c>
      <c r="AW303" s="13" t="s">
        <v>32</v>
      </c>
      <c r="AX303" s="13" t="s">
        <v>81</v>
      </c>
      <c r="AY303" s="182" t="s">
        <v>135</v>
      </c>
    </row>
    <row r="304" s="2" customFormat="1" ht="16.5" customHeight="1">
      <c r="A304" s="38"/>
      <c r="B304" s="166"/>
      <c r="C304" s="204" t="s">
        <v>518</v>
      </c>
      <c r="D304" s="204" t="s">
        <v>259</v>
      </c>
      <c r="E304" s="205" t="s">
        <v>519</v>
      </c>
      <c r="F304" s="206" t="s">
        <v>520</v>
      </c>
      <c r="G304" s="207" t="s">
        <v>169</v>
      </c>
      <c r="H304" s="208">
        <v>6</v>
      </c>
      <c r="I304" s="209"/>
      <c r="J304" s="210">
        <f>ROUND(I304*H304,2)</f>
        <v>0</v>
      </c>
      <c r="K304" s="206" t="s">
        <v>141</v>
      </c>
      <c r="L304" s="211"/>
      <c r="M304" s="212" t="s">
        <v>1</v>
      </c>
      <c r="N304" s="213" t="s">
        <v>41</v>
      </c>
      <c r="O304" s="77"/>
      <c r="P304" s="176">
        <f>O304*H304</f>
        <v>0</v>
      </c>
      <c r="Q304" s="176">
        <v>0.12726000000000001</v>
      </c>
      <c r="R304" s="176">
        <f>Q304*H304</f>
        <v>0.76356000000000002</v>
      </c>
      <c r="S304" s="176">
        <v>0</v>
      </c>
      <c r="T304" s="17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78" t="s">
        <v>171</v>
      </c>
      <c r="AT304" s="178" t="s">
        <v>259</v>
      </c>
      <c r="AU304" s="178" t="s">
        <v>85</v>
      </c>
      <c r="AY304" s="19" t="s">
        <v>135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19" t="s">
        <v>81</v>
      </c>
      <c r="BK304" s="179">
        <f>ROUND(I304*H304,2)</f>
        <v>0</v>
      </c>
      <c r="BL304" s="19" t="s">
        <v>142</v>
      </c>
      <c r="BM304" s="178" t="s">
        <v>521</v>
      </c>
    </row>
    <row r="305" s="2" customFormat="1" ht="24.15" customHeight="1">
      <c r="A305" s="38"/>
      <c r="B305" s="166"/>
      <c r="C305" s="167" t="s">
        <v>522</v>
      </c>
      <c r="D305" s="167" t="s">
        <v>137</v>
      </c>
      <c r="E305" s="168" t="s">
        <v>523</v>
      </c>
      <c r="F305" s="169" t="s">
        <v>524</v>
      </c>
      <c r="G305" s="170" t="s">
        <v>140</v>
      </c>
      <c r="H305" s="171">
        <v>3</v>
      </c>
      <c r="I305" s="172"/>
      <c r="J305" s="173">
        <f>ROUND(I305*H305,2)</f>
        <v>0</v>
      </c>
      <c r="K305" s="169" t="s">
        <v>141</v>
      </c>
      <c r="L305" s="39"/>
      <c r="M305" s="174" t="s">
        <v>1</v>
      </c>
      <c r="N305" s="175" t="s">
        <v>41</v>
      </c>
      <c r="O305" s="77"/>
      <c r="P305" s="176">
        <f>O305*H305</f>
        <v>0</v>
      </c>
      <c r="Q305" s="176">
        <v>0</v>
      </c>
      <c r="R305" s="176">
        <f>Q305*H305</f>
        <v>0</v>
      </c>
      <c r="S305" s="176">
        <v>0</v>
      </c>
      <c r="T305" s="17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78" t="s">
        <v>142</v>
      </c>
      <c r="AT305" s="178" t="s">
        <v>137</v>
      </c>
      <c r="AU305" s="178" t="s">
        <v>85</v>
      </c>
      <c r="AY305" s="19" t="s">
        <v>135</v>
      </c>
      <c r="BE305" s="179">
        <f>IF(N305="základní",J305,0)</f>
        <v>0</v>
      </c>
      <c r="BF305" s="179">
        <f>IF(N305="snížená",J305,0)</f>
        <v>0</v>
      </c>
      <c r="BG305" s="179">
        <f>IF(N305="zákl. přenesená",J305,0)</f>
        <v>0</v>
      </c>
      <c r="BH305" s="179">
        <f>IF(N305="sníž. přenesená",J305,0)</f>
        <v>0</v>
      </c>
      <c r="BI305" s="179">
        <f>IF(N305="nulová",J305,0)</f>
        <v>0</v>
      </c>
      <c r="BJ305" s="19" t="s">
        <v>81</v>
      </c>
      <c r="BK305" s="179">
        <f>ROUND(I305*H305,2)</f>
        <v>0</v>
      </c>
      <c r="BL305" s="19" t="s">
        <v>142</v>
      </c>
      <c r="BM305" s="178" t="s">
        <v>525</v>
      </c>
    </row>
    <row r="306" s="2" customFormat="1" ht="24.15" customHeight="1">
      <c r="A306" s="38"/>
      <c r="B306" s="166"/>
      <c r="C306" s="167" t="s">
        <v>526</v>
      </c>
      <c r="D306" s="167" t="s">
        <v>137</v>
      </c>
      <c r="E306" s="168" t="s">
        <v>527</v>
      </c>
      <c r="F306" s="169" t="s">
        <v>528</v>
      </c>
      <c r="G306" s="170" t="s">
        <v>140</v>
      </c>
      <c r="H306" s="171">
        <v>1</v>
      </c>
      <c r="I306" s="172"/>
      <c r="J306" s="173">
        <f>ROUND(I306*H306,2)</f>
        <v>0</v>
      </c>
      <c r="K306" s="169" t="s">
        <v>141</v>
      </c>
      <c r="L306" s="39"/>
      <c r="M306" s="174" t="s">
        <v>1</v>
      </c>
      <c r="N306" s="175" t="s">
        <v>41</v>
      </c>
      <c r="O306" s="77"/>
      <c r="P306" s="176">
        <f>O306*H306</f>
        <v>0</v>
      </c>
      <c r="Q306" s="176">
        <v>0</v>
      </c>
      <c r="R306" s="176">
        <f>Q306*H306</f>
        <v>0</v>
      </c>
      <c r="S306" s="176">
        <v>0</v>
      </c>
      <c r="T306" s="177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78" t="s">
        <v>142</v>
      </c>
      <c r="AT306" s="178" t="s">
        <v>137</v>
      </c>
      <c r="AU306" s="178" t="s">
        <v>85</v>
      </c>
      <c r="AY306" s="19" t="s">
        <v>135</v>
      </c>
      <c r="BE306" s="179">
        <f>IF(N306="základní",J306,0)</f>
        <v>0</v>
      </c>
      <c r="BF306" s="179">
        <f>IF(N306="snížená",J306,0)</f>
        <v>0</v>
      </c>
      <c r="BG306" s="179">
        <f>IF(N306="zákl. přenesená",J306,0)</f>
        <v>0</v>
      </c>
      <c r="BH306" s="179">
        <f>IF(N306="sníž. přenesená",J306,0)</f>
        <v>0</v>
      </c>
      <c r="BI306" s="179">
        <f>IF(N306="nulová",J306,0)</f>
        <v>0</v>
      </c>
      <c r="BJ306" s="19" t="s">
        <v>81</v>
      </c>
      <c r="BK306" s="179">
        <f>ROUND(I306*H306,2)</f>
        <v>0</v>
      </c>
      <c r="BL306" s="19" t="s">
        <v>142</v>
      </c>
      <c r="BM306" s="178" t="s">
        <v>529</v>
      </c>
    </row>
    <row r="307" s="2" customFormat="1" ht="24.15" customHeight="1">
      <c r="A307" s="38"/>
      <c r="B307" s="166"/>
      <c r="C307" s="167" t="s">
        <v>92</v>
      </c>
      <c r="D307" s="167" t="s">
        <v>137</v>
      </c>
      <c r="E307" s="168" t="s">
        <v>530</v>
      </c>
      <c r="F307" s="169" t="s">
        <v>531</v>
      </c>
      <c r="G307" s="170" t="s">
        <v>169</v>
      </c>
      <c r="H307" s="171">
        <v>6</v>
      </c>
      <c r="I307" s="172"/>
      <c r="J307" s="173">
        <f>ROUND(I307*H307,2)</f>
        <v>0</v>
      </c>
      <c r="K307" s="169" t="s">
        <v>141</v>
      </c>
      <c r="L307" s="39"/>
      <c r="M307" s="174" t="s">
        <v>1</v>
      </c>
      <c r="N307" s="175" t="s">
        <v>41</v>
      </c>
      <c r="O307" s="77"/>
      <c r="P307" s="176">
        <f>O307*H307</f>
        <v>0</v>
      </c>
      <c r="Q307" s="176">
        <v>0</v>
      </c>
      <c r="R307" s="176">
        <f>Q307*H307</f>
        <v>0</v>
      </c>
      <c r="S307" s="176">
        <v>0.34999999999999998</v>
      </c>
      <c r="T307" s="177">
        <f>S307*H307</f>
        <v>2.0999999999999996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78" t="s">
        <v>142</v>
      </c>
      <c r="AT307" s="178" t="s">
        <v>137</v>
      </c>
      <c r="AU307" s="178" t="s">
        <v>85</v>
      </c>
      <c r="AY307" s="19" t="s">
        <v>135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9" t="s">
        <v>81</v>
      </c>
      <c r="BK307" s="179">
        <f>ROUND(I307*H307,2)</f>
        <v>0</v>
      </c>
      <c r="BL307" s="19" t="s">
        <v>142</v>
      </c>
      <c r="BM307" s="178" t="s">
        <v>532</v>
      </c>
    </row>
    <row r="308" s="12" customFormat="1" ht="22.8" customHeight="1">
      <c r="A308" s="12"/>
      <c r="B308" s="153"/>
      <c r="C308" s="12"/>
      <c r="D308" s="154" t="s">
        <v>75</v>
      </c>
      <c r="E308" s="164" t="s">
        <v>533</v>
      </c>
      <c r="F308" s="164" t="s">
        <v>534</v>
      </c>
      <c r="G308" s="12"/>
      <c r="H308" s="12"/>
      <c r="I308" s="156"/>
      <c r="J308" s="165">
        <f>BK308</f>
        <v>0</v>
      </c>
      <c r="K308" s="12"/>
      <c r="L308" s="153"/>
      <c r="M308" s="158"/>
      <c r="N308" s="159"/>
      <c r="O308" s="159"/>
      <c r="P308" s="160">
        <f>SUM(P309:P323)</f>
        <v>0</v>
      </c>
      <c r="Q308" s="159"/>
      <c r="R308" s="160">
        <f>SUM(R309:R323)</f>
        <v>0</v>
      </c>
      <c r="S308" s="159"/>
      <c r="T308" s="161">
        <f>SUM(T309:T323)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54" t="s">
        <v>81</v>
      </c>
      <c r="AT308" s="162" t="s">
        <v>75</v>
      </c>
      <c r="AU308" s="162" t="s">
        <v>81</v>
      </c>
      <c r="AY308" s="154" t="s">
        <v>135</v>
      </c>
      <c r="BK308" s="163">
        <f>SUM(BK309:BK323)</f>
        <v>0</v>
      </c>
    </row>
    <row r="309" s="2" customFormat="1" ht="24.15" customHeight="1">
      <c r="A309" s="38"/>
      <c r="B309" s="166"/>
      <c r="C309" s="167" t="s">
        <v>535</v>
      </c>
      <c r="D309" s="167" t="s">
        <v>137</v>
      </c>
      <c r="E309" s="168" t="s">
        <v>536</v>
      </c>
      <c r="F309" s="169" t="s">
        <v>537</v>
      </c>
      <c r="G309" s="170" t="s">
        <v>247</v>
      </c>
      <c r="H309" s="171">
        <v>2.6000000000000001</v>
      </c>
      <c r="I309" s="172"/>
      <c r="J309" s="173">
        <f>ROUND(I309*H309,2)</f>
        <v>0</v>
      </c>
      <c r="K309" s="169" t="s">
        <v>141</v>
      </c>
      <c r="L309" s="39"/>
      <c r="M309" s="174" t="s">
        <v>1</v>
      </c>
      <c r="N309" s="175" t="s">
        <v>41</v>
      </c>
      <c r="O309" s="77"/>
      <c r="P309" s="176">
        <f>O309*H309</f>
        <v>0</v>
      </c>
      <c r="Q309" s="176">
        <v>0</v>
      </c>
      <c r="R309" s="176">
        <f>Q309*H309</f>
        <v>0</v>
      </c>
      <c r="S309" s="176">
        <v>0</v>
      </c>
      <c r="T309" s="17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78" t="s">
        <v>142</v>
      </c>
      <c r="AT309" s="178" t="s">
        <v>137</v>
      </c>
      <c r="AU309" s="178" t="s">
        <v>85</v>
      </c>
      <c r="AY309" s="19" t="s">
        <v>135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19" t="s">
        <v>81</v>
      </c>
      <c r="BK309" s="179">
        <f>ROUND(I309*H309,2)</f>
        <v>0</v>
      </c>
      <c r="BL309" s="19" t="s">
        <v>142</v>
      </c>
      <c r="BM309" s="178" t="s">
        <v>538</v>
      </c>
    </row>
    <row r="310" s="15" customFormat="1">
      <c r="A310" s="15"/>
      <c r="B310" s="197"/>
      <c r="C310" s="15"/>
      <c r="D310" s="181" t="s">
        <v>155</v>
      </c>
      <c r="E310" s="198" t="s">
        <v>1</v>
      </c>
      <c r="F310" s="199" t="s">
        <v>539</v>
      </c>
      <c r="G310" s="15"/>
      <c r="H310" s="198" t="s">
        <v>1</v>
      </c>
      <c r="I310" s="200"/>
      <c r="J310" s="15"/>
      <c r="K310" s="15"/>
      <c r="L310" s="197"/>
      <c r="M310" s="201"/>
      <c r="N310" s="202"/>
      <c r="O310" s="202"/>
      <c r="P310" s="202"/>
      <c r="Q310" s="202"/>
      <c r="R310" s="202"/>
      <c r="S310" s="202"/>
      <c r="T310" s="20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198" t="s">
        <v>155</v>
      </c>
      <c r="AU310" s="198" t="s">
        <v>85</v>
      </c>
      <c r="AV310" s="15" t="s">
        <v>81</v>
      </c>
      <c r="AW310" s="15" t="s">
        <v>32</v>
      </c>
      <c r="AX310" s="15" t="s">
        <v>76</v>
      </c>
      <c r="AY310" s="198" t="s">
        <v>135</v>
      </c>
    </row>
    <row r="311" s="13" customFormat="1">
      <c r="A311" s="13"/>
      <c r="B311" s="180"/>
      <c r="C311" s="13"/>
      <c r="D311" s="181" t="s">
        <v>155</v>
      </c>
      <c r="E311" s="182" t="s">
        <v>1</v>
      </c>
      <c r="F311" s="183" t="s">
        <v>540</v>
      </c>
      <c r="G311" s="13"/>
      <c r="H311" s="184">
        <v>2.6000000000000001</v>
      </c>
      <c r="I311" s="185"/>
      <c r="J311" s="13"/>
      <c r="K311" s="13"/>
      <c r="L311" s="180"/>
      <c r="M311" s="186"/>
      <c r="N311" s="187"/>
      <c r="O311" s="187"/>
      <c r="P311" s="187"/>
      <c r="Q311" s="187"/>
      <c r="R311" s="187"/>
      <c r="S311" s="187"/>
      <c r="T311" s="18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2" t="s">
        <v>155</v>
      </c>
      <c r="AU311" s="182" t="s">
        <v>85</v>
      </c>
      <c r="AV311" s="13" t="s">
        <v>85</v>
      </c>
      <c r="AW311" s="13" t="s">
        <v>32</v>
      </c>
      <c r="AX311" s="13" t="s">
        <v>81</v>
      </c>
      <c r="AY311" s="182" t="s">
        <v>135</v>
      </c>
    </row>
    <row r="312" s="2" customFormat="1" ht="21.75" customHeight="1">
      <c r="A312" s="38"/>
      <c r="B312" s="166"/>
      <c r="C312" s="167" t="s">
        <v>541</v>
      </c>
      <c r="D312" s="167" t="s">
        <v>137</v>
      </c>
      <c r="E312" s="168" t="s">
        <v>542</v>
      </c>
      <c r="F312" s="169" t="s">
        <v>543</v>
      </c>
      <c r="G312" s="170" t="s">
        <v>247</v>
      </c>
      <c r="H312" s="171">
        <v>2.6400000000000001</v>
      </c>
      <c r="I312" s="172"/>
      <c r="J312" s="173">
        <f>ROUND(I312*H312,2)</f>
        <v>0</v>
      </c>
      <c r="K312" s="169" t="s">
        <v>141</v>
      </c>
      <c r="L312" s="39"/>
      <c r="M312" s="174" t="s">
        <v>1</v>
      </c>
      <c r="N312" s="175" t="s">
        <v>41</v>
      </c>
      <c r="O312" s="77"/>
      <c r="P312" s="176">
        <f>O312*H312</f>
        <v>0</v>
      </c>
      <c r="Q312" s="176">
        <v>0</v>
      </c>
      <c r="R312" s="176">
        <f>Q312*H312</f>
        <v>0</v>
      </c>
      <c r="S312" s="176">
        <v>0</v>
      </c>
      <c r="T312" s="17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78" t="s">
        <v>142</v>
      </c>
      <c r="AT312" s="178" t="s">
        <v>137</v>
      </c>
      <c r="AU312" s="178" t="s">
        <v>85</v>
      </c>
      <c r="AY312" s="19" t="s">
        <v>135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9" t="s">
        <v>81</v>
      </c>
      <c r="BK312" s="179">
        <f>ROUND(I312*H312,2)</f>
        <v>0</v>
      </c>
      <c r="BL312" s="19" t="s">
        <v>142</v>
      </c>
      <c r="BM312" s="178" t="s">
        <v>544</v>
      </c>
    </row>
    <row r="313" s="13" customFormat="1">
      <c r="A313" s="13"/>
      <c r="B313" s="180"/>
      <c r="C313" s="13"/>
      <c r="D313" s="181" t="s">
        <v>155</v>
      </c>
      <c r="E313" s="182" t="s">
        <v>93</v>
      </c>
      <c r="F313" s="183" t="s">
        <v>94</v>
      </c>
      <c r="G313" s="13"/>
      <c r="H313" s="184">
        <v>2.6400000000000001</v>
      </c>
      <c r="I313" s="185"/>
      <c r="J313" s="13"/>
      <c r="K313" s="13"/>
      <c r="L313" s="180"/>
      <c r="M313" s="186"/>
      <c r="N313" s="187"/>
      <c r="O313" s="187"/>
      <c r="P313" s="187"/>
      <c r="Q313" s="187"/>
      <c r="R313" s="187"/>
      <c r="S313" s="187"/>
      <c r="T313" s="18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2" t="s">
        <v>155</v>
      </c>
      <c r="AU313" s="182" t="s">
        <v>85</v>
      </c>
      <c r="AV313" s="13" t="s">
        <v>85</v>
      </c>
      <c r="AW313" s="13" t="s">
        <v>32</v>
      </c>
      <c r="AX313" s="13" t="s">
        <v>81</v>
      </c>
      <c r="AY313" s="182" t="s">
        <v>135</v>
      </c>
    </row>
    <row r="314" s="2" customFormat="1" ht="24.15" customHeight="1">
      <c r="A314" s="38"/>
      <c r="B314" s="166"/>
      <c r="C314" s="167" t="s">
        <v>545</v>
      </c>
      <c r="D314" s="167" t="s">
        <v>137</v>
      </c>
      <c r="E314" s="168" t="s">
        <v>546</v>
      </c>
      <c r="F314" s="169" t="s">
        <v>547</v>
      </c>
      <c r="G314" s="170" t="s">
        <v>247</v>
      </c>
      <c r="H314" s="171">
        <v>50.159999999999997</v>
      </c>
      <c r="I314" s="172"/>
      <c r="J314" s="173">
        <f>ROUND(I314*H314,2)</f>
        <v>0</v>
      </c>
      <c r="K314" s="169" t="s">
        <v>141</v>
      </c>
      <c r="L314" s="39"/>
      <c r="M314" s="174" t="s">
        <v>1</v>
      </c>
      <c r="N314" s="175" t="s">
        <v>41</v>
      </c>
      <c r="O314" s="77"/>
      <c r="P314" s="176">
        <f>O314*H314</f>
        <v>0</v>
      </c>
      <c r="Q314" s="176">
        <v>0</v>
      </c>
      <c r="R314" s="176">
        <f>Q314*H314</f>
        <v>0</v>
      </c>
      <c r="S314" s="176">
        <v>0</v>
      </c>
      <c r="T314" s="177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78" t="s">
        <v>142</v>
      </c>
      <c r="AT314" s="178" t="s">
        <v>137</v>
      </c>
      <c r="AU314" s="178" t="s">
        <v>85</v>
      </c>
      <c r="AY314" s="19" t="s">
        <v>135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19" t="s">
        <v>81</v>
      </c>
      <c r="BK314" s="179">
        <f>ROUND(I314*H314,2)</f>
        <v>0</v>
      </c>
      <c r="BL314" s="19" t="s">
        <v>142</v>
      </c>
      <c r="BM314" s="178" t="s">
        <v>548</v>
      </c>
    </row>
    <row r="315" s="13" customFormat="1">
      <c r="A315" s="13"/>
      <c r="B315" s="180"/>
      <c r="C315" s="13"/>
      <c r="D315" s="181" t="s">
        <v>155</v>
      </c>
      <c r="E315" s="182" t="s">
        <v>1</v>
      </c>
      <c r="F315" s="183" t="s">
        <v>549</v>
      </c>
      <c r="G315" s="13"/>
      <c r="H315" s="184">
        <v>50.159999999999997</v>
      </c>
      <c r="I315" s="185"/>
      <c r="J315" s="13"/>
      <c r="K315" s="13"/>
      <c r="L315" s="180"/>
      <c r="M315" s="186"/>
      <c r="N315" s="187"/>
      <c r="O315" s="187"/>
      <c r="P315" s="187"/>
      <c r="Q315" s="187"/>
      <c r="R315" s="187"/>
      <c r="S315" s="187"/>
      <c r="T315" s="18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2" t="s">
        <v>155</v>
      </c>
      <c r="AU315" s="182" t="s">
        <v>85</v>
      </c>
      <c r="AV315" s="13" t="s">
        <v>85</v>
      </c>
      <c r="AW315" s="13" t="s">
        <v>32</v>
      </c>
      <c r="AX315" s="13" t="s">
        <v>81</v>
      </c>
      <c r="AY315" s="182" t="s">
        <v>135</v>
      </c>
    </row>
    <row r="316" s="2" customFormat="1" ht="21.75" customHeight="1">
      <c r="A316" s="38"/>
      <c r="B316" s="166"/>
      <c r="C316" s="167" t="s">
        <v>550</v>
      </c>
      <c r="D316" s="167" t="s">
        <v>137</v>
      </c>
      <c r="E316" s="168" t="s">
        <v>551</v>
      </c>
      <c r="F316" s="169" t="s">
        <v>552</v>
      </c>
      <c r="G316" s="170" t="s">
        <v>247</v>
      </c>
      <c r="H316" s="171">
        <v>3.9449999999999998</v>
      </c>
      <c r="I316" s="172"/>
      <c r="J316" s="173">
        <f>ROUND(I316*H316,2)</f>
        <v>0</v>
      </c>
      <c r="K316" s="169" t="s">
        <v>141</v>
      </c>
      <c r="L316" s="39"/>
      <c r="M316" s="174" t="s">
        <v>1</v>
      </c>
      <c r="N316" s="175" t="s">
        <v>41</v>
      </c>
      <c r="O316" s="77"/>
      <c r="P316" s="176">
        <f>O316*H316</f>
        <v>0</v>
      </c>
      <c r="Q316" s="176">
        <v>0</v>
      </c>
      <c r="R316" s="176">
        <f>Q316*H316</f>
        <v>0</v>
      </c>
      <c r="S316" s="176">
        <v>0</v>
      </c>
      <c r="T316" s="17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78" t="s">
        <v>142</v>
      </c>
      <c r="AT316" s="178" t="s">
        <v>137</v>
      </c>
      <c r="AU316" s="178" t="s">
        <v>85</v>
      </c>
      <c r="AY316" s="19" t="s">
        <v>135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19" t="s">
        <v>81</v>
      </c>
      <c r="BK316" s="179">
        <f>ROUND(I316*H316,2)</f>
        <v>0</v>
      </c>
      <c r="BL316" s="19" t="s">
        <v>142</v>
      </c>
      <c r="BM316" s="178" t="s">
        <v>553</v>
      </c>
    </row>
    <row r="317" s="13" customFormat="1">
      <c r="A317" s="13"/>
      <c r="B317" s="180"/>
      <c r="C317" s="13"/>
      <c r="D317" s="181" t="s">
        <v>155</v>
      </c>
      <c r="E317" s="182" t="s">
        <v>95</v>
      </c>
      <c r="F317" s="183" t="s">
        <v>554</v>
      </c>
      <c r="G317" s="13"/>
      <c r="H317" s="184">
        <v>3.9449999999999998</v>
      </c>
      <c r="I317" s="185"/>
      <c r="J317" s="13"/>
      <c r="K317" s="13"/>
      <c r="L317" s="180"/>
      <c r="M317" s="186"/>
      <c r="N317" s="187"/>
      <c r="O317" s="187"/>
      <c r="P317" s="187"/>
      <c r="Q317" s="187"/>
      <c r="R317" s="187"/>
      <c r="S317" s="187"/>
      <c r="T317" s="18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2" t="s">
        <v>155</v>
      </c>
      <c r="AU317" s="182" t="s">
        <v>85</v>
      </c>
      <c r="AV317" s="13" t="s">
        <v>85</v>
      </c>
      <c r="AW317" s="13" t="s">
        <v>32</v>
      </c>
      <c r="AX317" s="13" t="s">
        <v>81</v>
      </c>
      <c r="AY317" s="182" t="s">
        <v>135</v>
      </c>
    </row>
    <row r="318" s="2" customFormat="1" ht="24.15" customHeight="1">
      <c r="A318" s="38"/>
      <c r="B318" s="166"/>
      <c r="C318" s="167" t="s">
        <v>555</v>
      </c>
      <c r="D318" s="167" t="s">
        <v>137</v>
      </c>
      <c r="E318" s="168" t="s">
        <v>556</v>
      </c>
      <c r="F318" s="169" t="s">
        <v>557</v>
      </c>
      <c r="G318" s="170" t="s">
        <v>247</v>
      </c>
      <c r="H318" s="171">
        <v>74.954999999999998</v>
      </c>
      <c r="I318" s="172"/>
      <c r="J318" s="173">
        <f>ROUND(I318*H318,2)</f>
        <v>0</v>
      </c>
      <c r="K318" s="169" t="s">
        <v>141</v>
      </c>
      <c r="L318" s="39"/>
      <c r="M318" s="174" t="s">
        <v>1</v>
      </c>
      <c r="N318" s="175" t="s">
        <v>41</v>
      </c>
      <c r="O318" s="77"/>
      <c r="P318" s="176">
        <f>O318*H318</f>
        <v>0</v>
      </c>
      <c r="Q318" s="176">
        <v>0</v>
      </c>
      <c r="R318" s="176">
        <f>Q318*H318</f>
        <v>0</v>
      </c>
      <c r="S318" s="176">
        <v>0</v>
      </c>
      <c r="T318" s="17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78" t="s">
        <v>142</v>
      </c>
      <c r="AT318" s="178" t="s">
        <v>137</v>
      </c>
      <c r="AU318" s="178" t="s">
        <v>85</v>
      </c>
      <c r="AY318" s="19" t="s">
        <v>135</v>
      </c>
      <c r="BE318" s="179">
        <f>IF(N318="základní",J318,0)</f>
        <v>0</v>
      </c>
      <c r="BF318" s="179">
        <f>IF(N318="snížená",J318,0)</f>
        <v>0</v>
      </c>
      <c r="BG318" s="179">
        <f>IF(N318="zákl. přenesená",J318,0)</f>
        <v>0</v>
      </c>
      <c r="BH318" s="179">
        <f>IF(N318="sníž. přenesená",J318,0)</f>
        <v>0</v>
      </c>
      <c r="BI318" s="179">
        <f>IF(N318="nulová",J318,0)</f>
        <v>0</v>
      </c>
      <c r="BJ318" s="19" t="s">
        <v>81</v>
      </c>
      <c r="BK318" s="179">
        <f>ROUND(I318*H318,2)</f>
        <v>0</v>
      </c>
      <c r="BL318" s="19" t="s">
        <v>142</v>
      </c>
      <c r="BM318" s="178" t="s">
        <v>558</v>
      </c>
    </row>
    <row r="319" s="13" customFormat="1">
      <c r="A319" s="13"/>
      <c r="B319" s="180"/>
      <c r="C319" s="13"/>
      <c r="D319" s="181" t="s">
        <v>155</v>
      </c>
      <c r="E319" s="182" t="s">
        <v>1</v>
      </c>
      <c r="F319" s="183" t="s">
        <v>559</v>
      </c>
      <c r="G319" s="13"/>
      <c r="H319" s="184">
        <v>74.954999999999998</v>
      </c>
      <c r="I319" s="185"/>
      <c r="J319" s="13"/>
      <c r="K319" s="13"/>
      <c r="L319" s="180"/>
      <c r="M319" s="186"/>
      <c r="N319" s="187"/>
      <c r="O319" s="187"/>
      <c r="P319" s="187"/>
      <c r="Q319" s="187"/>
      <c r="R319" s="187"/>
      <c r="S319" s="187"/>
      <c r="T319" s="18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2" t="s">
        <v>155</v>
      </c>
      <c r="AU319" s="182" t="s">
        <v>85</v>
      </c>
      <c r="AV319" s="13" t="s">
        <v>85</v>
      </c>
      <c r="AW319" s="13" t="s">
        <v>32</v>
      </c>
      <c r="AX319" s="13" t="s">
        <v>81</v>
      </c>
      <c r="AY319" s="182" t="s">
        <v>135</v>
      </c>
    </row>
    <row r="320" s="2" customFormat="1" ht="24.15" customHeight="1">
      <c r="A320" s="38"/>
      <c r="B320" s="166"/>
      <c r="C320" s="167" t="s">
        <v>560</v>
      </c>
      <c r="D320" s="167" t="s">
        <v>137</v>
      </c>
      <c r="E320" s="168" t="s">
        <v>561</v>
      </c>
      <c r="F320" s="169" t="s">
        <v>562</v>
      </c>
      <c r="G320" s="170" t="s">
        <v>247</v>
      </c>
      <c r="H320" s="171">
        <v>7.8849999999999998</v>
      </c>
      <c r="I320" s="172"/>
      <c r="J320" s="173">
        <f>ROUND(I320*H320,2)</f>
        <v>0</v>
      </c>
      <c r="K320" s="169" t="s">
        <v>141</v>
      </c>
      <c r="L320" s="39"/>
      <c r="M320" s="174" t="s">
        <v>1</v>
      </c>
      <c r="N320" s="175" t="s">
        <v>41</v>
      </c>
      <c r="O320" s="77"/>
      <c r="P320" s="176">
        <f>O320*H320</f>
        <v>0</v>
      </c>
      <c r="Q320" s="176">
        <v>0</v>
      </c>
      <c r="R320" s="176">
        <f>Q320*H320</f>
        <v>0</v>
      </c>
      <c r="S320" s="176">
        <v>0</v>
      </c>
      <c r="T320" s="177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78" t="s">
        <v>142</v>
      </c>
      <c r="AT320" s="178" t="s">
        <v>137</v>
      </c>
      <c r="AU320" s="178" t="s">
        <v>85</v>
      </c>
      <c r="AY320" s="19" t="s">
        <v>135</v>
      </c>
      <c r="BE320" s="179">
        <f>IF(N320="základní",J320,0)</f>
        <v>0</v>
      </c>
      <c r="BF320" s="179">
        <f>IF(N320="snížená",J320,0)</f>
        <v>0</v>
      </c>
      <c r="BG320" s="179">
        <f>IF(N320="zákl. přenesená",J320,0)</f>
        <v>0</v>
      </c>
      <c r="BH320" s="179">
        <f>IF(N320="sníž. přenesená",J320,0)</f>
        <v>0</v>
      </c>
      <c r="BI320" s="179">
        <f>IF(N320="nulová",J320,0)</f>
        <v>0</v>
      </c>
      <c r="BJ320" s="19" t="s">
        <v>81</v>
      </c>
      <c r="BK320" s="179">
        <f>ROUND(I320*H320,2)</f>
        <v>0</v>
      </c>
      <c r="BL320" s="19" t="s">
        <v>142</v>
      </c>
      <c r="BM320" s="178" t="s">
        <v>563</v>
      </c>
    </row>
    <row r="321" s="2" customFormat="1" ht="33" customHeight="1">
      <c r="A321" s="38"/>
      <c r="B321" s="166"/>
      <c r="C321" s="167" t="s">
        <v>564</v>
      </c>
      <c r="D321" s="167" t="s">
        <v>137</v>
      </c>
      <c r="E321" s="168" t="s">
        <v>565</v>
      </c>
      <c r="F321" s="169" t="s">
        <v>566</v>
      </c>
      <c r="G321" s="170" t="s">
        <v>247</v>
      </c>
      <c r="H321" s="171">
        <v>3.9449999999999998</v>
      </c>
      <c r="I321" s="172"/>
      <c r="J321" s="173">
        <f>ROUND(I321*H321,2)</f>
        <v>0</v>
      </c>
      <c r="K321" s="169" t="s">
        <v>141</v>
      </c>
      <c r="L321" s="39"/>
      <c r="M321" s="174" t="s">
        <v>1</v>
      </c>
      <c r="N321" s="175" t="s">
        <v>41</v>
      </c>
      <c r="O321" s="77"/>
      <c r="P321" s="176">
        <f>O321*H321</f>
        <v>0</v>
      </c>
      <c r="Q321" s="176">
        <v>0</v>
      </c>
      <c r="R321" s="176">
        <f>Q321*H321</f>
        <v>0</v>
      </c>
      <c r="S321" s="176">
        <v>0</v>
      </c>
      <c r="T321" s="17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78" t="s">
        <v>142</v>
      </c>
      <c r="AT321" s="178" t="s">
        <v>137</v>
      </c>
      <c r="AU321" s="178" t="s">
        <v>85</v>
      </c>
      <c r="AY321" s="19" t="s">
        <v>135</v>
      </c>
      <c r="BE321" s="179">
        <f>IF(N321="základní",J321,0)</f>
        <v>0</v>
      </c>
      <c r="BF321" s="179">
        <f>IF(N321="snížená",J321,0)</f>
        <v>0</v>
      </c>
      <c r="BG321" s="179">
        <f>IF(N321="zákl. přenesená",J321,0)</f>
        <v>0</v>
      </c>
      <c r="BH321" s="179">
        <f>IF(N321="sníž. přenesená",J321,0)</f>
        <v>0</v>
      </c>
      <c r="BI321" s="179">
        <f>IF(N321="nulová",J321,0)</f>
        <v>0</v>
      </c>
      <c r="BJ321" s="19" t="s">
        <v>81</v>
      </c>
      <c r="BK321" s="179">
        <f>ROUND(I321*H321,2)</f>
        <v>0</v>
      </c>
      <c r="BL321" s="19" t="s">
        <v>142</v>
      </c>
      <c r="BM321" s="178" t="s">
        <v>567</v>
      </c>
    </row>
    <row r="322" s="13" customFormat="1">
      <c r="A322" s="13"/>
      <c r="B322" s="180"/>
      <c r="C322" s="13"/>
      <c r="D322" s="181" t="s">
        <v>155</v>
      </c>
      <c r="E322" s="182" t="s">
        <v>1</v>
      </c>
      <c r="F322" s="183" t="s">
        <v>95</v>
      </c>
      <c r="G322" s="13"/>
      <c r="H322" s="184">
        <v>3.9449999999999998</v>
      </c>
      <c r="I322" s="185"/>
      <c r="J322" s="13"/>
      <c r="K322" s="13"/>
      <c r="L322" s="180"/>
      <c r="M322" s="186"/>
      <c r="N322" s="187"/>
      <c r="O322" s="187"/>
      <c r="P322" s="187"/>
      <c r="Q322" s="187"/>
      <c r="R322" s="187"/>
      <c r="S322" s="187"/>
      <c r="T322" s="18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2" t="s">
        <v>155</v>
      </c>
      <c r="AU322" s="182" t="s">
        <v>85</v>
      </c>
      <c r="AV322" s="13" t="s">
        <v>85</v>
      </c>
      <c r="AW322" s="13" t="s">
        <v>32</v>
      </c>
      <c r="AX322" s="13" t="s">
        <v>81</v>
      </c>
      <c r="AY322" s="182" t="s">
        <v>135</v>
      </c>
    </row>
    <row r="323" s="2" customFormat="1" ht="44.25" customHeight="1">
      <c r="A323" s="38"/>
      <c r="B323" s="166"/>
      <c r="C323" s="167" t="s">
        <v>568</v>
      </c>
      <c r="D323" s="167" t="s">
        <v>137</v>
      </c>
      <c r="E323" s="168" t="s">
        <v>569</v>
      </c>
      <c r="F323" s="169" t="s">
        <v>570</v>
      </c>
      <c r="G323" s="170" t="s">
        <v>247</v>
      </c>
      <c r="H323" s="171">
        <v>2.6400000000000001</v>
      </c>
      <c r="I323" s="172"/>
      <c r="J323" s="173">
        <f>ROUND(I323*H323,2)</f>
        <v>0</v>
      </c>
      <c r="K323" s="169" t="s">
        <v>141</v>
      </c>
      <c r="L323" s="39"/>
      <c r="M323" s="174" t="s">
        <v>1</v>
      </c>
      <c r="N323" s="175" t="s">
        <v>41</v>
      </c>
      <c r="O323" s="77"/>
      <c r="P323" s="176">
        <f>O323*H323</f>
        <v>0</v>
      </c>
      <c r="Q323" s="176">
        <v>0</v>
      </c>
      <c r="R323" s="176">
        <f>Q323*H323</f>
        <v>0</v>
      </c>
      <c r="S323" s="176">
        <v>0</v>
      </c>
      <c r="T323" s="17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78" t="s">
        <v>142</v>
      </c>
      <c r="AT323" s="178" t="s">
        <v>137</v>
      </c>
      <c r="AU323" s="178" t="s">
        <v>85</v>
      </c>
      <c r="AY323" s="19" t="s">
        <v>135</v>
      </c>
      <c r="BE323" s="179">
        <f>IF(N323="základní",J323,0)</f>
        <v>0</v>
      </c>
      <c r="BF323" s="179">
        <f>IF(N323="snížená",J323,0)</f>
        <v>0</v>
      </c>
      <c r="BG323" s="179">
        <f>IF(N323="zákl. přenesená",J323,0)</f>
        <v>0</v>
      </c>
      <c r="BH323" s="179">
        <f>IF(N323="sníž. přenesená",J323,0)</f>
        <v>0</v>
      </c>
      <c r="BI323" s="179">
        <f>IF(N323="nulová",J323,0)</f>
        <v>0</v>
      </c>
      <c r="BJ323" s="19" t="s">
        <v>81</v>
      </c>
      <c r="BK323" s="179">
        <f>ROUND(I323*H323,2)</f>
        <v>0</v>
      </c>
      <c r="BL323" s="19" t="s">
        <v>142</v>
      </c>
      <c r="BM323" s="178" t="s">
        <v>571</v>
      </c>
    </row>
    <row r="324" s="12" customFormat="1" ht="22.8" customHeight="1">
      <c r="A324" s="12"/>
      <c r="B324" s="153"/>
      <c r="C324" s="12"/>
      <c r="D324" s="154" t="s">
        <v>75</v>
      </c>
      <c r="E324" s="164" t="s">
        <v>572</v>
      </c>
      <c r="F324" s="164" t="s">
        <v>573</v>
      </c>
      <c r="G324" s="12"/>
      <c r="H324" s="12"/>
      <c r="I324" s="156"/>
      <c r="J324" s="165">
        <f>BK324</f>
        <v>0</v>
      </c>
      <c r="K324" s="12"/>
      <c r="L324" s="153"/>
      <c r="M324" s="158"/>
      <c r="N324" s="159"/>
      <c r="O324" s="159"/>
      <c r="P324" s="160">
        <f>P325</f>
        <v>0</v>
      </c>
      <c r="Q324" s="159"/>
      <c r="R324" s="160">
        <f>R325</f>
        <v>0</v>
      </c>
      <c r="S324" s="159"/>
      <c r="T324" s="161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54" t="s">
        <v>81</v>
      </c>
      <c r="AT324" s="162" t="s">
        <v>75</v>
      </c>
      <c r="AU324" s="162" t="s">
        <v>81</v>
      </c>
      <c r="AY324" s="154" t="s">
        <v>135</v>
      </c>
      <c r="BK324" s="163">
        <f>BK325</f>
        <v>0</v>
      </c>
    </row>
    <row r="325" s="2" customFormat="1" ht="24.15" customHeight="1">
      <c r="A325" s="38"/>
      <c r="B325" s="166"/>
      <c r="C325" s="167" t="s">
        <v>574</v>
      </c>
      <c r="D325" s="167" t="s">
        <v>137</v>
      </c>
      <c r="E325" s="168" t="s">
        <v>575</v>
      </c>
      <c r="F325" s="169" t="s">
        <v>576</v>
      </c>
      <c r="G325" s="170" t="s">
        <v>247</v>
      </c>
      <c r="H325" s="171">
        <v>165.29900000000001</v>
      </c>
      <c r="I325" s="172"/>
      <c r="J325" s="173">
        <f>ROUND(I325*H325,2)</f>
        <v>0</v>
      </c>
      <c r="K325" s="169" t="s">
        <v>141</v>
      </c>
      <c r="L325" s="39"/>
      <c r="M325" s="174" t="s">
        <v>1</v>
      </c>
      <c r="N325" s="175" t="s">
        <v>41</v>
      </c>
      <c r="O325" s="77"/>
      <c r="P325" s="176">
        <f>O325*H325</f>
        <v>0</v>
      </c>
      <c r="Q325" s="176">
        <v>0</v>
      </c>
      <c r="R325" s="176">
        <f>Q325*H325</f>
        <v>0</v>
      </c>
      <c r="S325" s="176">
        <v>0</v>
      </c>
      <c r="T325" s="177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78" t="s">
        <v>142</v>
      </c>
      <c r="AT325" s="178" t="s">
        <v>137</v>
      </c>
      <c r="AU325" s="178" t="s">
        <v>85</v>
      </c>
      <c r="AY325" s="19" t="s">
        <v>135</v>
      </c>
      <c r="BE325" s="179">
        <f>IF(N325="základní",J325,0)</f>
        <v>0</v>
      </c>
      <c r="BF325" s="179">
        <f>IF(N325="snížená",J325,0)</f>
        <v>0</v>
      </c>
      <c r="BG325" s="179">
        <f>IF(N325="zákl. přenesená",J325,0)</f>
        <v>0</v>
      </c>
      <c r="BH325" s="179">
        <f>IF(N325="sníž. přenesená",J325,0)</f>
        <v>0</v>
      </c>
      <c r="BI325" s="179">
        <f>IF(N325="nulová",J325,0)</f>
        <v>0</v>
      </c>
      <c r="BJ325" s="19" t="s">
        <v>81</v>
      </c>
      <c r="BK325" s="179">
        <f>ROUND(I325*H325,2)</f>
        <v>0</v>
      </c>
      <c r="BL325" s="19" t="s">
        <v>142</v>
      </c>
      <c r="BM325" s="178" t="s">
        <v>577</v>
      </c>
    </row>
    <row r="326" s="12" customFormat="1" ht="25.92" customHeight="1">
      <c r="A326" s="12"/>
      <c r="B326" s="153"/>
      <c r="C326" s="12"/>
      <c r="D326" s="154" t="s">
        <v>75</v>
      </c>
      <c r="E326" s="155" t="s">
        <v>578</v>
      </c>
      <c r="F326" s="155" t="s">
        <v>579</v>
      </c>
      <c r="G326" s="12"/>
      <c r="H326" s="12"/>
      <c r="I326" s="156"/>
      <c r="J326" s="157">
        <f>BK326</f>
        <v>0</v>
      </c>
      <c r="K326" s="12"/>
      <c r="L326" s="153"/>
      <c r="M326" s="158"/>
      <c r="N326" s="159"/>
      <c r="O326" s="159"/>
      <c r="P326" s="160">
        <f>P327</f>
        <v>0</v>
      </c>
      <c r="Q326" s="159"/>
      <c r="R326" s="160">
        <f>R327</f>
        <v>0.074037600000000009</v>
      </c>
      <c r="S326" s="159"/>
      <c r="T326" s="161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54" t="s">
        <v>85</v>
      </c>
      <c r="AT326" s="162" t="s">
        <v>75</v>
      </c>
      <c r="AU326" s="162" t="s">
        <v>76</v>
      </c>
      <c r="AY326" s="154" t="s">
        <v>135</v>
      </c>
      <c r="BK326" s="163">
        <f>BK327</f>
        <v>0</v>
      </c>
    </row>
    <row r="327" s="12" customFormat="1" ht="22.8" customHeight="1">
      <c r="A327" s="12"/>
      <c r="B327" s="153"/>
      <c r="C327" s="12"/>
      <c r="D327" s="154" t="s">
        <v>75</v>
      </c>
      <c r="E327" s="164" t="s">
        <v>580</v>
      </c>
      <c r="F327" s="164" t="s">
        <v>581</v>
      </c>
      <c r="G327" s="12"/>
      <c r="H327" s="12"/>
      <c r="I327" s="156"/>
      <c r="J327" s="165">
        <f>BK327</f>
        <v>0</v>
      </c>
      <c r="K327" s="12"/>
      <c r="L327" s="153"/>
      <c r="M327" s="158"/>
      <c r="N327" s="159"/>
      <c r="O327" s="159"/>
      <c r="P327" s="160">
        <f>SUM(P328:P339)</f>
        <v>0</v>
      </c>
      <c r="Q327" s="159"/>
      <c r="R327" s="160">
        <f>SUM(R328:R339)</f>
        <v>0.074037600000000009</v>
      </c>
      <c r="S327" s="159"/>
      <c r="T327" s="161">
        <f>SUM(T328:T339)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54" t="s">
        <v>85</v>
      </c>
      <c r="AT327" s="162" t="s">
        <v>75</v>
      </c>
      <c r="AU327" s="162" t="s">
        <v>81</v>
      </c>
      <c r="AY327" s="154" t="s">
        <v>135</v>
      </c>
      <c r="BK327" s="163">
        <f>SUM(BK328:BK339)</f>
        <v>0</v>
      </c>
    </row>
    <row r="328" s="2" customFormat="1" ht="24.15" customHeight="1">
      <c r="A328" s="38"/>
      <c r="B328" s="166"/>
      <c r="C328" s="167" t="s">
        <v>582</v>
      </c>
      <c r="D328" s="167" t="s">
        <v>137</v>
      </c>
      <c r="E328" s="168" t="s">
        <v>583</v>
      </c>
      <c r="F328" s="169" t="s">
        <v>584</v>
      </c>
      <c r="G328" s="170" t="s">
        <v>153</v>
      </c>
      <c r="H328" s="171">
        <v>18.984000000000002</v>
      </c>
      <c r="I328" s="172"/>
      <c r="J328" s="173">
        <f>ROUND(I328*H328,2)</f>
        <v>0</v>
      </c>
      <c r="K328" s="169" t="s">
        <v>141</v>
      </c>
      <c r="L328" s="39"/>
      <c r="M328" s="174" t="s">
        <v>1</v>
      </c>
      <c r="N328" s="175" t="s">
        <v>41</v>
      </c>
      <c r="O328" s="77"/>
      <c r="P328" s="176">
        <f>O328*H328</f>
        <v>0</v>
      </c>
      <c r="Q328" s="176">
        <v>0.0035000000000000001</v>
      </c>
      <c r="R328" s="176">
        <f>Q328*H328</f>
        <v>0.066444000000000003</v>
      </c>
      <c r="S328" s="176">
        <v>0</v>
      </c>
      <c r="T328" s="177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78" t="s">
        <v>210</v>
      </c>
      <c r="AT328" s="178" t="s">
        <v>137</v>
      </c>
      <c r="AU328" s="178" t="s">
        <v>85</v>
      </c>
      <c r="AY328" s="19" t="s">
        <v>135</v>
      </c>
      <c r="BE328" s="179">
        <f>IF(N328="základní",J328,0)</f>
        <v>0</v>
      </c>
      <c r="BF328" s="179">
        <f>IF(N328="snížená",J328,0)</f>
        <v>0</v>
      </c>
      <c r="BG328" s="179">
        <f>IF(N328="zákl. přenesená",J328,0)</f>
        <v>0</v>
      </c>
      <c r="BH328" s="179">
        <f>IF(N328="sníž. přenesená",J328,0)</f>
        <v>0</v>
      </c>
      <c r="BI328" s="179">
        <f>IF(N328="nulová",J328,0)</f>
        <v>0</v>
      </c>
      <c r="BJ328" s="19" t="s">
        <v>81</v>
      </c>
      <c r="BK328" s="179">
        <f>ROUND(I328*H328,2)</f>
        <v>0</v>
      </c>
      <c r="BL328" s="19" t="s">
        <v>210</v>
      </c>
      <c r="BM328" s="178" t="s">
        <v>585</v>
      </c>
    </row>
    <row r="329" s="15" customFormat="1">
      <c r="A329" s="15"/>
      <c r="B329" s="197"/>
      <c r="C329" s="15"/>
      <c r="D329" s="181" t="s">
        <v>155</v>
      </c>
      <c r="E329" s="198" t="s">
        <v>1</v>
      </c>
      <c r="F329" s="199" t="s">
        <v>194</v>
      </c>
      <c r="G329" s="15"/>
      <c r="H329" s="198" t="s">
        <v>1</v>
      </c>
      <c r="I329" s="200"/>
      <c r="J329" s="15"/>
      <c r="K329" s="15"/>
      <c r="L329" s="197"/>
      <c r="M329" s="201"/>
      <c r="N329" s="202"/>
      <c r="O329" s="202"/>
      <c r="P329" s="202"/>
      <c r="Q329" s="202"/>
      <c r="R329" s="202"/>
      <c r="S329" s="202"/>
      <c r="T329" s="20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198" t="s">
        <v>155</v>
      </c>
      <c r="AU329" s="198" t="s">
        <v>85</v>
      </c>
      <c r="AV329" s="15" t="s">
        <v>81</v>
      </c>
      <c r="AW329" s="15" t="s">
        <v>32</v>
      </c>
      <c r="AX329" s="15" t="s">
        <v>76</v>
      </c>
      <c r="AY329" s="198" t="s">
        <v>135</v>
      </c>
    </row>
    <row r="330" s="13" customFormat="1">
      <c r="A330" s="13"/>
      <c r="B330" s="180"/>
      <c r="C330" s="13"/>
      <c r="D330" s="181" t="s">
        <v>155</v>
      </c>
      <c r="E330" s="182" t="s">
        <v>1</v>
      </c>
      <c r="F330" s="183" t="s">
        <v>427</v>
      </c>
      <c r="G330" s="13"/>
      <c r="H330" s="184">
        <v>4</v>
      </c>
      <c r="I330" s="185"/>
      <c r="J330" s="13"/>
      <c r="K330" s="13"/>
      <c r="L330" s="180"/>
      <c r="M330" s="186"/>
      <c r="N330" s="187"/>
      <c r="O330" s="187"/>
      <c r="P330" s="187"/>
      <c r="Q330" s="187"/>
      <c r="R330" s="187"/>
      <c r="S330" s="187"/>
      <c r="T330" s="18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2" t="s">
        <v>155</v>
      </c>
      <c r="AU330" s="182" t="s">
        <v>85</v>
      </c>
      <c r="AV330" s="13" t="s">
        <v>85</v>
      </c>
      <c r="AW330" s="13" t="s">
        <v>32</v>
      </c>
      <c r="AX330" s="13" t="s">
        <v>76</v>
      </c>
      <c r="AY330" s="182" t="s">
        <v>135</v>
      </c>
    </row>
    <row r="331" s="13" customFormat="1">
      <c r="A331" s="13"/>
      <c r="B331" s="180"/>
      <c r="C331" s="13"/>
      <c r="D331" s="181" t="s">
        <v>155</v>
      </c>
      <c r="E331" s="182" t="s">
        <v>1</v>
      </c>
      <c r="F331" s="183" t="s">
        <v>428</v>
      </c>
      <c r="G331" s="13"/>
      <c r="H331" s="184">
        <v>1.3999999999999999</v>
      </c>
      <c r="I331" s="185"/>
      <c r="J331" s="13"/>
      <c r="K331" s="13"/>
      <c r="L331" s="180"/>
      <c r="M331" s="186"/>
      <c r="N331" s="187"/>
      <c r="O331" s="187"/>
      <c r="P331" s="187"/>
      <c r="Q331" s="187"/>
      <c r="R331" s="187"/>
      <c r="S331" s="187"/>
      <c r="T331" s="18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2" t="s">
        <v>155</v>
      </c>
      <c r="AU331" s="182" t="s">
        <v>85</v>
      </c>
      <c r="AV331" s="13" t="s">
        <v>85</v>
      </c>
      <c r="AW331" s="13" t="s">
        <v>32</v>
      </c>
      <c r="AX331" s="13" t="s">
        <v>76</v>
      </c>
      <c r="AY331" s="182" t="s">
        <v>135</v>
      </c>
    </row>
    <row r="332" s="13" customFormat="1">
      <c r="A332" s="13"/>
      <c r="B332" s="180"/>
      <c r="C332" s="13"/>
      <c r="D332" s="181" t="s">
        <v>155</v>
      </c>
      <c r="E332" s="182" t="s">
        <v>1</v>
      </c>
      <c r="F332" s="183" t="s">
        <v>429</v>
      </c>
      <c r="G332" s="13"/>
      <c r="H332" s="184">
        <v>1.6799999999999999</v>
      </c>
      <c r="I332" s="185"/>
      <c r="J332" s="13"/>
      <c r="K332" s="13"/>
      <c r="L332" s="180"/>
      <c r="M332" s="186"/>
      <c r="N332" s="187"/>
      <c r="O332" s="187"/>
      <c r="P332" s="187"/>
      <c r="Q332" s="187"/>
      <c r="R332" s="187"/>
      <c r="S332" s="187"/>
      <c r="T332" s="18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2" t="s">
        <v>155</v>
      </c>
      <c r="AU332" s="182" t="s">
        <v>85</v>
      </c>
      <c r="AV332" s="13" t="s">
        <v>85</v>
      </c>
      <c r="AW332" s="13" t="s">
        <v>32</v>
      </c>
      <c r="AX332" s="13" t="s">
        <v>76</v>
      </c>
      <c r="AY332" s="182" t="s">
        <v>135</v>
      </c>
    </row>
    <row r="333" s="13" customFormat="1">
      <c r="A333" s="13"/>
      <c r="B333" s="180"/>
      <c r="C333" s="13"/>
      <c r="D333" s="181" t="s">
        <v>155</v>
      </c>
      <c r="E333" s="182" t="s">
        <v>1</v>
      </c>
      <c r="F333" s="183" t="s">
        <v>430</v>
      </c>
      <c r="G333" s="13"/>
      <c r="H333" s="184">
        <v>4.4800000000000004</v>
      </c>
      <c r="I333" s="185"/>
      <c r="J333" s="13"/>
      <c r="K333" s="13"/>
      <c r="L333" s="180"/>
      <c r="M333" s="186"/>
      <c r="N333" s="187"/>
      <c r="O333" s="187"/>
      <c r="P333" s="187"/>
      <c r="Q333" s="187"/>
      <c r="R333" s="187"/>
      <c r="S333" s="187"/>
      <c r="T333" s="18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2" t="s">
        <v>155</v>
      </c>
      <c r="AU333" s="182" t="s">
        <v>85</v>
      </c>
      <c r="AV333" s="13" t="s">
        <v>85</v>
      </c>
      <c r="AW333" s="13" t="s">
        <v>32</v>
      </c>
      <c r="AX333" s="13" t="s">
        <v>76</v>
      </c>
      <c r="AY333" s="182" t="s">
        <v>135</v>
      </c>
    </row>
    <row r="334" s="13" customFormat="1">
      <c r="A334" s="13"/>
      <c r="B334" s="180"/>
      <c r="C334" s="13"/>
      <c r="D334" s="181" t="s">
        <v>155</v>
      </c>
      <c r="E334" s="182" t="s">
        <v>1</v>
      </c>
      <c r="F334" s="183" t="s">
        <v>429</v>
      </c>
      <c r="G334" s="13"/>
      <c r="H334" s="184">
        <v>1.6799999999999999</v>
      </c>
      <c r="I334" s="185"/>
      <c r="J334" s="13"/>
      <c r="K334" s="13"/>
      <c r="L334" s="180"/>
      <c r="M334" s="186"/>
      <c r="N334" s="187"/>
      <c r="O334" s="187"/>
      <c r="P334" s="187"/>
      <c r="Q334" s="187"/>
      <c r="R334" s="187"/>
      <c r="S334" s="187"/>
      <c r="T334" s="18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2" t="s">
        <v>155</v>
      </c>
      <c r="AU334" s="182" t="s">
        <v>85</v>
      </c>
      <c r="AV334" s="13" t="s">
        <v>85</v>
      </c>
      <c r="AW334" s="13" t="s">
        <v>32</v>
      </c>
      <c r="AX334" s="13" t="s">
        <v>76</v>
      </c>
      <c r="AY334" s="182" t="s">
        <v>135</v>
      </c>
    </row>
    <row r="335" s="13" customFormat="1">
      <c r="A335" s="13"/>
      <c r="B335" s="180"/>
      <c r="C335" s="13"/>
      <c r="D335" s="181" t="s">
        <v>155</v>
      </c>
      <c r="E335" s="182" t="s">
        <v>1</v>
      </c>
      <c r="F335" s="183" t="s">
        <v>431</v>
      </c>
      <c r="G335" s="13"/>
      <c r="H335" s="184">
        <v>1.575</v>
      </c>
      <c r="I335" s="185"/>
      <c r="J335" s="13"/>
      <c r="K335" s="13"/>
      <c r="L335" s="180"/>
      <c r="M335" s="186"/>
      <c r="N335" s="187"/>
      <c r="O335" s="187"/>
      <c r="P335" s="187"/>
      <c r="Q335" s="187"/>
      <c r="R335" s="187"/>
      <c r="S335" s="187"/>
      <c r="T335" s="18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2" t="s">
        <v>155</v>
      </c>
      <c r="AU335" s="182" t="s">
        <v>85</v>
      </c>
      <c r="AV335" s="13" t="s">
        <v>85</v>
      </c>
      <c r="AW335" s="13" t="s">
        <v>32</v>
      </c>
      <c r="AX335" s="13" t="s">
        <v>76</v>
      </c>
      <c r="AY335" s="182" t="s">
        <v>135</v>
      </c>
    </row>
    <row r="336" s="13" customFormat="1">
      <c r="A336" s="13"/>
      <c r="B336" s="180"/>
      <c r="C336" s="13"/>
      <c r="D336" s="181" t="s">
        <v>155</v>
      </c>
      <c r="E336" s="182" t="s">
        <v>1</v>
      </c>
      <c r="F336" s="183" t="s">
        <v>432</v>
      </c>
      <c r="G336" s="13"/>
      <c r="H336" s="184">
        <v>4.1689999999999996</v>
      </c>
      <c r="I336" s="185"/>
      <c r="J336" s="13"/>
      <c r="K336" s="13"/>
      <c r="L336" s="180"/>
      <c r="M336" s="186"/>
      <c r="N336" s="187"/>
      <c r="O336" s="187"/>
      <c r="P336" s="187"/>
      <c r="Q336" s="187"/>
      <c r="R336" s="187"/>
      <c r="S336" s="187"/>
      <c r="T336" s="18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82" t="s">
        <v>155</v>
      </c>
      <c r="AU336" s="182" t="s">
        <v>85</v>
      </c>
      <c r="AV336" s="13" t="s">
        <v>85</v>
      </c>
      <c r="AW336" s="13" t="s">
        <v>32</v>
      </c>
      <c r="AX336" s="13" t="s">
        <v>76</v>
      </c>
      <c r="AY336" s="182" t="s">
        <v>135</v>
      </c>
    </row>
    <row r="337" s="14" customFormat="1">
      <c r="A337" s="14"/>
      <c r="B337" s="189"/>
      <c r="C337" s="14"/>
      <c r="D337" s="181" t="s">
        <v>155</v>
      </c>
      <c r="E337" s="190" t="s">
        <v>1</v>
      </c>
      <c r="F337" s="191" t="s">
        <v>190</v>
      </c>
      <c r="G337" s="14"/>
      <c r="H337" s="192">
        <v>18.984000000000002</v>
      </c>
      <c r="I337" s="193"/>
      <c r="J337" s="14"/>
      <c r="K337" s="14"/>
      <c r="L337" s="189"/>
      <c r="M337" s="194"/>
      <c r="N337" s="195"/>
      <c r="O337" s="195"/>
      <c r="P337" s="195"/>
      <c r="Q337" s="195"/>
      <c r="R337" s="195"/>
      <c r="S337" s="195"/>
      <c r="T337" s="19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0" t="s">
        <v>155</v>
      </c>
      <c r="AU337" s="190" t="s">
        <v>85</v>
      </c>
      <c r="AV337" s="14" t="s">
        <v>142</v>
      </c>
      <c r="AW337" s="14" t="s">
        <v>32</v>
      </c>
      <c r="AX337" s="14" t="s">
        <v>81</v>
      </c>
      <c r="AY337" s="190" t="s">
        <v>135</v>
      </c>
    </row>
    <row r="338" s="2" customFormat="1" ht="24.15" customHeight="1">
      <c r="A338" s="38"/>
      <c r="B338" s="166"/>
      <c r="C338" s="167" t="s">
        <v>586</v>
      </c>
      <c r="D338" s="167" t="s">
        <v>137</v>
      </c>
      <c r="E338" s="168" t="s">
        <v>587</v>
      </c>
      <c r="F338" s="169" t="s">
        <v>588</v>
      </c>
      <c r="G338" s="170" t="s">
        <v>153</v>
      </c>
      <c r="H338" s="171">
        <v>18.984000000000002</v>
      </c>
      <c r="I338" s="172"/>
      <c r="J338" s="173">
        <f>ROUND(I338*H338,2)</f>
        <v>0</v>
      </c>
      <c r="K338" s="169" t="s">
        <v>141</v>
      </c>
      <c r="L338" s="39"/>
      <c r="M338" s="174" t="s">
        <v>1</v>
      </c>
      <c r="N338" s="175" t="s">
        <v>41</v>
      </c>
      <c r="O338" s="77"/>
      <c r="P338" s="176">
        <f>O338*H338</f>
        <v>0</v>
      </c>
      <c r="Q338" s="176">
        <v>0.00040000000000000002</v>
      </c>
      <c r="R338" s="176">
        <f>Q338*H338</f>
        <v>0.0075936000000000007</v>
      </c>
      <c r="S338" s="176">
        <v>0</v>
      </c>
      <c r="T338" s="17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78" t="s">
        <v>210</v>
      </c>
      <c r="AT338" s="178" t="s">
        <v>137</v>
      </c>
      <c r="AU338" s="178" t="s">
        <v>85</v>
      </c>
      <c r="AY338" s="19" t="s">
        <v>135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19" t="s">
        <v>81</v>
      </c>
      <c r="BK338" s="179">
        <f>ROUND(I338*H338,2)</f>
        <v>0</v>
      </c>
      <c r="BL338" s="19" t="s">
        <v>210</v>
      </c>
      <c r="BM338" s="178" t="s">
        <v>589</v>
      </c>
    </row>
    <row r="339" s="2" customFormat="1" ht="24.15" customHeight="1">
      <c r="A339" s="38"/>
      <c r="B339" s="166"/>
      <c r="C339" s="167" t="s">
        <v>590</v>
      </c>
      <c r="D339" s="167" t="s">
        <v>137</v>
      </c>
      <c r="E339" s="168" t="s">
        <v>591</v>
      </c>
      <c r="F339" s="169" t="s">
        <v>592</v>
      </c>
      <c r="G339" s="170" t="s">
        <v>593</v>
      </c>
      <c r="H339" s="222"/>
      <c r="I339" s="172"/>
      <c r="J339" s="173">
        <f>ROUND(I339*H339,2)</f>
        <v>0</v>
      </c>
      <c r="K339" s="169" t="s">
        <v>141</v>
      </c>
      <c r="L339" s="39"/>
      <c r="M339" s="174" t="s">
        <v>1</v>
      </c>
      <c r="N339" s="175" t="s">
        <v>41</v>
      </c>
      <c r="O339" s="77"/>
      <c r="P339" s="176">
        <f>O339*H339</f>
        <v>0</v>
      </c>
      <c r="Q339" s="176">
        <v>0</v>
      </c>
      <c r="R339" s="176">
        <f>Q339*H339</f>
        <v>0</v>
      </c>
      <c r="S339" s="176">
        <v>0</v>
      </c>
      <c r="T339" s="177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78" t="s">
        <v>210</v>
      </c>
      <c r="AT339" s="178" t="s">
        <v>137</v>
      </c>
      <c r="AU339" s="178" t="s">
        <v>85</v>
      </c>
      <c r="AY339" s="19" t="s">
        <v>135</v>
      </c>
      <c r="BE339" s="179">
        <f>IF(N339="základní",J339,0)</f>
        <v>0</v>
      </c>
      <c r="BF339" s="179">
        <f>IF(N339="snížená",J339,0)</f>
        <v>0</v>
      </c>
      <c r="BG339" s="179">
        <f>IF(N339="zákl. přenesená",J339,0)</f>
        <v>0</v>
      </c>
      <c r="BH339" s="179">
        <f>IF(N339="sníž. přenesená",J339,0)</f>
        <v>0</v>
      </c>
      <c r="BI339" s="179">
        <f>IF(N339="nulová",J339,0)</f>
        <v>0</v>
      </c>
      <c r="BJ339" s="19" t="s">
        <v>81</v>
      </c>
      <c r="BK339" s="179">
        <f>ROUND(I339*H339,2)</f>
        <v>0</v>
      </c>
      <c r="BL339" s="19" t="s">
        <v>210</v>
      </c>
      <c r="BM339" s="178" t="s">
        <v>594</v>
      </c>
    </row>
    <row r="340" s="12" customFormat="1" ht="25.92" customHeight="1">
      <c r="A340" s="12"/>
      <c r="B340" s="153"/>
      <c r="C340" s="12"/>
      <c r="D340" s="154" t="s">
        <v>75</v>
      </c>
      <c r="E340" s="155" t="s">
        <v>595</v>
      </c>
      <c r="F340" s="155" t="s">
        <v>596</v>
      </c>
      <c r="G340" s="12"/>
      <c r="H340" s="12"/>
      <c r="I340" s="156"/>
      <c r="J340" s="157">
        <f>BK340</f>
        <v>0</v>
      </c>
      <c r="K340" s="12"/>
      <c r="L340" s="153"/>
      <c r="M340" s="158"/>
      <c r="N340" s="159"/>
      <c r="O340" s="159"/>
      <c r="P340" s="160">
        <f>P341+P345+P347</f>
        <v>0</v>
      </c>
      <c r="Q340" s="159"/>
      <c r="R340" s="160">
        <f>R341+R345+R347</f>
        <v>0</v>
      </c>
      <c r="S340" s="159"/>
      <c r="T340" s="161">
        <f>T341+T345+T347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54" t="s">
        <v>157</v>
      </c>
      <c r="AT340" s="162" t="s">
        <v>75</v>
      </c>
      <c r="AU340" s="162" t="s">
        <v>76</v>
      </c>
      <c r="AY340" s="154" t="s">
        <v>135</v>
      </c>
      <c r="BK340" s="163">
        <f>BK341+BK345+BK347</f>
        <v>0</v>
      </c>
    </row>
    <row r="341" s="12" customFormat="1" ht="22.8" customHeight="1">
      <c r="A341" s="12"/>
      <c r="B341" s="153"/>
      <c r="C341" s="12"/>
      <c r="D341" s="154" t="s">
        <v>75</v>
      </c>
      <c r="E341" s="164" t="s">
        <v>597</v>
      </c>
      <c r="F341" s="164" t="s">
        <v>598</v>
      </c>
      <c r="G341" s="12"/>
      <c r="H341" s="12"/>
      <c r="I341" s="156"/>
      <c r="J341" s="165">
        <f>BK341</f>
        <v>0</v>
      </c>
      <c r="K341" s="12"/>
      <c r="L341" s="153"/>
      <c r="M341" s="158"/>
      <c r="N341" s="159"/>
      <c r="O341" s="159"/>
      <c r="P341" s="160">
        <f>SUM(P342:P344)</f>
        <v>0</v>
      </c>
      <c r="Q341" s="159"/>
      <c r="R341" s="160">
        <f>SUM(R342:R344)</f>
        <v>0</v>
      </c>
      <c r="S341" s="159"/>
      <c r="T341" s="161">
        <f>SUM(T342:T344)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54" t="s">
        <v>157</v>
      </c>
      <c r="AT341" s="162" t="s">
        <v>75</v>
      </c>
      <c r="AU341" s="162" t="s">
        <v>81</v>
      </c>
      <c r="AY341" s="154" t="s">
        <v>135</v>
      </c>
      <c r="BK341" s="163">
        <f>SUM(BK342:BK344)</f>
        <v>0</v>
      </c>
    </row>
    <row r="342" s="2" customFormat="1" ht="16.5" customHeight="1">
      <c r="A342" s="38"/>
      <c r="B342" s="166"/>
      <c r="C342" s="167" t="s">
        <v>599</v>
      </c>
      <c r="D342" s="167" t="s">
        <v>137</v>
      </c>
      <c r="E342" s="168" t="s">
        <v>600</v>
      </c>
      <c r="F342" s="169" t="s">
        <v>601</v>
      </c>
      <c r="G342" s="170" t="s">
        <v>602</v>
      </c>
      <c r="H342" s="171">
        <v>1</v>
      </c>
      <c r="I342" s="172"/>
      <c r="J342" s="173">
        <f>ROUND(I342*H342,2)</f>
        <v>0</v>
      </c>
      <c r="K342" s="169" t="s">
        <v>141</v>
      </c>
      <c r="L342" s="39"/>
      <c r="M342" s="174" t="s">
        <v>1</v>
      </c>
      <c r="N342" s="175" t="s">
        <v>41</v>
      </c>
      <c r="O342" s="77"/>
      <c r="P342" s="176">
        <f>O342*H342</f>
        <v>0</v>
      </c>
      <c r="Q342" s="176">
        <v>0</v>
      </c>
      <c r="R342" s="176">
        <f>Q342*H342</f>
        <v>0</v>
      </c>
      <c r="S342" s="176">
        <v>0</v>
      </c>
      <c r="T342" s="17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78" t="s">
        <v>603</v>
      </c>
      <c r="AT342" s="178" t="s">
        <v>137</v>
      </c>
      <c r="AU342" s="178" t="s">
        <v>85</v>
      </c>
      <c r="AY342" s="19" t="s">
        <v>135</v>
      </c>
      <c r="BE342" s="179">
        <f>IF(N342="základní",J342,0)</f>
        <v>0</v>
      </c>
      <c r="BF342" s="179">
        <f>IF(N342="snížená",J342,0)</f>
        <v>0</v>
      </c>
      <c r="BG342" s="179">
        <f>IF(N342="zákl. přenesená",J342,0)</f>
        <v>0</v>
      </c>
      <c r="BH342" s="179">
        <f>IF(N342="sníž. přenesená",J342,0)</f>
        <v>0</v>
      </c>
      <c r="BI342" s="179">
        <f>IF(N342="nulová",J342,0)</f>
        <v>0</v>
      </c>
      <c r="BJ342" s="19" t="s">
        <v>81</v>
      </c>
      <c r="BK342" s="179">
        <f>ROUND(I342*H342,2)</f>
        <v>0</v>
      </c>
      <c r="BL342" s="19" t="s">
        <v>603</v>
      </c>
      <c r="BM342" s="178" t="s">
        <v>604</v>
      </c>
    </row>
    <row r="343" s="2" customFormat="1" ht="16.5" customHeight="1">
      <c r="A343" s="38"/>
      <c r="B343" s="166"/>
      <c r="C343" s="167" t="s">
        <v>605</v>
      </c>
      <c r="D343" s="167" t="s">
        <v>137</v>
      </c>
      <c r="E343" s="168" t="s">
        <v>606</v>
      </c>
      <c r="F343" s="169" t="s">
        <v>607</v>
      </c>
      <c r="G343" s="170" t="s">
        <v>602</v>
      </c>
      <c r="H343" s="171">
        <v>1</v>
      </c>
      <c r="I343" s="172"/>
      <c r="J343" s="173">
        <f>ROUND(I343*H343,2)</f>
        <v>0</v>
      </c>
      <c r="K343" s="169" t="s">
        <v>141</v>
      </c>
      <c r="L343" s="39"/>
      <c r="M343" s="174" t="s">
        <v>1</v>
      </c>
      <c r="N343" s="175" t="s">
        <v>41</v>
      </c>
      <c r="O343" s="77"/>
      <c r="P343" s="176">
        <f>O343*H343</f>
        <v>0</v>
      </c>
      <c r="Q343" s="176">
        <v>0</v>
      </c>
      <c r="R343" s="176">
        <f>Q343*H343</f>
        <v>0</v>
      </c>
      <c r="S343" s="176">
        <v>0</v>
      </c>
      <c r="T343" s="17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78" t="s">
        <v>603</v>
      </c>
      <c r="AT343" s="178" t="s">
        <v>137</v>
      </c>
      <c r="AU343" s="178" t="s">
        <v>85</v>
      </c>
      <c r="AY343" s="19" t="s">
        <v>135</v>
      </c>
      <c r="BE343" s="179">
        <f>IF(N343="základní",J343,0)</f>
        <v>0</v>
      </c>
      <c r="BF343" s="179">
        <f>IF(N343="snížená",J343,0)</f>
        <v>0</v>
      </c>
      <c r="BG343" s="179">
        <f>IF(N343="zákl. přenesená",J343,0)</f>
        <v>0</v>
      </c>
      <c r="BH343" s="179">
        <f>IF(N343="sníž. přenesená",J343,0)</f>
        <v>0</v>
      </c>
      <c r="BI343" s="179">
        <f>IF(N343="nulová",J343,0)</f>
        <v>0</v>
      </c>
      <c r="BJ343" s="19" t="s">
        <v>81</v>
      </c>
      <c r="BK343" s="179">
        <f>ROUND(I343*H343,2)</f>
        <v>0</v>
      </c>
      <c r="BL343" s="19" t="s">
        <v>603</v>
      </c>
      <c r="BM343" s="178" t="s">
        <v>608</v>
      </c>
    </row>
    <row r="344" s="2" customFormat="1" ht="16.5" customHeight="1">
      <c r="A344" s="38"/>
      <c r="B344" s="166"/>
      <c r="C344" s="167" t="s">
        <v>609</v>
      </c>
      <c r="D344" s="167" t="s">
        <v>137</v>
      </c>
      <c r="E344" s="168" t="s">
        <v>610</v>
      </c>
      <c r="F344" s="169" t="s">
        <v>611</v>
      </c>
      <c r="G344" s="170" t="s">
        <v>602</v>
      </c>
      <c r="H344" s="171">
        <v>1</v>
      </c>
      <c r="I344" s="172"/>
      <c r="J344" s="173">
        <f>ROUND(I344*H344,2)</f>
        <v>0</v>
      </c>
      <c r="K344" s="169" t="s">
        <v>141</v>
      </c>
      <c r="L344" s="39"/>
      <c r="M344" s="174" t="s">
        <v>1</v>
      </c>
      <c r="N344" s="175" t="s">
        <v>41</v>
      </c>
      <c r="O344" s="77"/>
      <c r="P344" s="176">
        <f>O344*H344</f>
        <v>0</v>
      </c>
      <c r="Q344" s="176">
        <v>0</v>
      </c>
      <c r="R344" s="176">
        <f>Q344*H344</f>
        <v>0</v>
      </c>
      <c r="S344" s="176">
        <v>0</v>
      </c>
      <c r="T344" s="17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78" t="s">
        <v>603</v>
      </c>
      <c r="AT344" s="178" t="s">
        <v>137</v>
      </c>
      <c r="AU344" s="178" t="s">
        <v>85</v>
      </c>
      <c r="AY344" s="19" t="s">
        <v>135</v>
      </c>
      <c r="BE344" s="179">
        <f>IF(N344="základní",J344,0)</f>
        <v>0</v>
      </c>
      <c r="BF344" s="179">
        <f>IF(N344="snížená",J344,0)</f>
        <v>0</v>
      </c>
      <c r="BG344" s="179">
        <f>IF(N344="zákl. přenesená",J344,0)</f>
        <v>0</v>
      </c>
      <c r="BH344" s="179">
        <f>IF(N344="sníž. přenesená",J344,0)</f>
        <v>0</v>
      </c>
      <c r="BI344" s="179">
        <f>IF(N344="nulová",J344,0)</f>
        <v>0</v>
      </c>
      <c r="BJ344" s="19" t="s">
        <v>81</v>
      </c>
      <c r="BK344" s="179">
        <f>ROUND(I344*H344,2)</f>
        <v>0</v>
      </c>
      <c r="BL344" s="19" t="s">
        <v>603</v>
      </c>
      <c r="BM344" s="178" t="s">
        <v>612</v>
      </c>
    </row>
    <row r="345" s="12" customFormat="1" ht="22.8" customHeight="1">
      <c r="A345" s="12"/>
      <c r="B345" s="153"/>
      <c r="C345" s="12"/>
      <c r="D345" s="154" t="s">
        <v>75</v>
      </c>
      <c r="E345" s="164" t="s">
        <v>613</v>
      </c>
      <c r="F345" s="164" t="s">
        <v>614</v>
      </c>
      <c r="G345" s="12"/>
      <c r="H345" s="12"/>
      <c r="I345" s="156"/>
      <c r="J345" s="165">
        <f>BK345</f>
        <v>0</v>
      </c>
      <c r="K345" s="12"/>
      <c r="L345" s="153"/>
      <c r="M345" s="158"/>
      <c r="N345" s="159"/>
      <c r="O345" s="159"/>
      <c r="P345" s="160">
        <f>P346</f>
        <v>0</v>
      </c>
      <c r="Q345" s="159"/>
      <c r="R345" s="160">
        <f>R346</f>
        <v>0</v>
      </c>
      <c r="S345" s="159"/>
      <c r="T345" s="161">
        <f>T346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54" t="s">
        <v>157</v>
      </c>
      <c r="AT345" s="162" t="s">
        <v>75</v>
      </c>
      <c r="AU345" s="162" t="s">
        <v>81</v>
      </c>
      <c r="AY345" s="154" t="s">
        <v>135</v>
      </c>
      <c r="BK345" s="163">
        <f>BK346</f>
        <v>0</v>
      </c>
    </row>
    <row r="346" s="2" customFormat="1" ht="16.5" customHeight="1">
      <c r="A346" s="38"/>
      <c r="B346" s="166"/>
      <c r="C346" s="167" t="s">
        <v>615</v>
      </c>
      <c r="D346" s="167" t="s">
        <v>137</v>
      </c>
      <c r="E346" s="168" t="s">
        <v>616</v>
      </c>
      <c r="F346" s="169" t="s">
        <v>614</v>
      </c>
      <c r="G346" s="170" t="s">
        <v>602</v>
      </c>
      <c r="H346" s="171">
        <v>1</v>
      </c>
      <c r="I346" s="172"/>
      <c r="J346" s="173">
        <f>ROUND(I346*H346,2)</f>
        <v>0</v>
      </c>
      <c r="K346" s="169" t="s">
        <v>141</v>
      </c>
      <c r="L346" s="39"/>
      <c r="M346" s="174" t="s">
        <v>1</v>
      </c>
      <c r="N346" s="175" t="s">
        <v>41</v>
      </c>
      <c r="O346" s="77"/>
      <c r="P346" s="176">
        <f>O346*H346</f>
        <v>0</v>
      </c>
      <c r="Q346" s="176">
        <v>0</v>
      </c>
      <c r="R346" s="176">
        <f>Q346*H346</f>
        <v>0</v>
      </c>
      <c r="S346" s="176">
        <v>0</v>
      </c>
      <c r="T346" s="177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78" t="s">
        <v>603</v>
      </c>
      <c r="AT346" s="178" t="s">
        <v>137</v>
      </c>
      <c r="AU346" s="178" t="s">
        <v>85</v>
      </c>
      <c r="AY346" s="19" t="s">
        <v>135</v>
      </c>
      <c r="BE346" s="179">
        <f>IF(N346="základní",J346,0)</f>
        <v>0</v>
      </c>
      <c r="BF346" s="179">
        <f>IF(N346="snížená",J346,0)</f>
        <v>0</v>
      </c>
      <c r="BG346" s="179">
        <f>IF(N346="zákl. přenesená",J346,0)</f>
        <v>0</v>
      </c>
      <c r="BH346" s="179">
        <f>IF(N346="sníž. přenesená",J346,0)</f>
        <v>0</v>
      </c>
      <c r="BI346" s="179">
        <f>IF(N346="nulová",J346,0)</f>
        <v>0</v>
      </c>
      <c r="BJ346" s="19" t="s">
        <v>81</v>
      </c>
      <c r="BK346" s="179">
        <f>ROUND(I346*H346,2)</f>
        <v>0</v>
      </c>
      <c r="BL346" s="19" t="s">
        <v>603</v>
      </c>
      <c r="BM346" s="178" t="s">
        <v>617</v>
      </c>
    </row>
    <row r="347" s="12" customFormat="1" ht="22.8" customHeight="1">
      <c r="A347" s="12"/>
      <c r="B347" s="153"/>
      <c r="C347" s="12"/>
      <c r="D347" s="154" t="s">
        <v>75</v>
      </c>
      <c r="E347" s="164" t="s">
        <v>618</v>
      </c>
      <c r="F347" s="164" t="s">
        <v>619</v>
      </c>
      <c r="G347" s="12"/>
      <c r="H347" s="12"/>
      <c r="I347" s="156"/>
      <c r="J347" s="165">
        <f>BK347</f>
        <v>0</v>
      </c>
      <c r="K347" s="12"/>
      <c r="L347" s="153"/>
      <c r="M347" s="158"/>
      <c r="N347" s="159"/>
      <c r="O347" s="159"/>
      <c r="P347" s="160">
        <f>P348</f>
        <v>0</v>
      </c>
      <c r="Q347" s="159"/>
      <c r="R347" s="160">
        <f>R348</f>
        <v>0</v>
      </c>
      <c r="S347" s="159"/>
      <c r="T347" s="161">
        <f>T348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54" t="s">
        <v>157</v>
      </c>
      <c r="AT347" s="162" t="s">
        <v>75</v>
      </c>
      <c r="AU347" s="162" t="s">
        <v>81</v>
      </c>
      <c r="AY347" s="154" t="s">
        <v>135</v>
      </c>
      <c r="BK347" s="163">
        <f>BK348</f>
        <v>0</v>
      </c>
    </row>
    <row r="348" s="2" customFormat="1" ht="16.5" customHeight="1">
      <c r="A348" s="38"/>
      <c r="B348" s="166"/>
      <c r="C348" s="167" t="s">
        <v>620</v>
      </c>
      <c r="D348" s="167" t="s">
        <v>137</v>
      </c>
      <c r="E348" s="168" t="s">
        <v>621</v>
      </c>
      <c r="F348" s="169" t="s">
        <v>622</v>
      </c>
      <c r="G348" s="170" t="s">
        <v>602</v>
      </c>
      <c r="H348" s="171">
        <v>1</v>
      </c>
      <c r="I348" s="172"/>
      <c r="J348" s="173">
        <f>ROUND(I348*H348,2)</f>
        <v>0</v>
      </c>
      <c r="K348" s="169" t="s">
        <v>141</v>
      </c>
      <c r="L348" s="39"/>
      <c r="M348" s="223" t="s">
        <v>1</v>
      </c>
      <c r="N348" s="224" t="s">
        <v>41</v>
      </c>
      <c r="O348" s="225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78" t="s">
        <v>603</v>
      </c>
      <c r="AT348" s="178" t="s">
        <v>137</v>
      </c>
      <c r="AU348" s="178" t="s">
        <v>85</v>
      </c>
      <c r="AY348" s="19" t="s">
        <v>135</v>
      </c>
      <c r="BE348" s="179">
        <f>IF(N348="základní",J348,0)</f>
        <v>0</v>
      </c>
      <c r="BF348" s="179">
        <f>IF(N348="snížená",J348,0)</f>
        <v>0</v>
      </c>
      <c r="BG348" s="179">
        <f>IF(N348="zákl. přenesená",J348,0)</f>
        <v>0</v>
      </c>
      <c r="BH348" s="179">
        <f>IF(N348="sníž. přenesená",J348,0)</f>
        <v>0</v>
      </c>
      <c r="BI348" s="179">
        <f>IF(N348="nulová",J348,0)</f>
        <v>0</v>
      </c>
      <c r="BJ348" s="19" t="s">
        <v>81</v>
      </c>
      <c r="BK348" s="179">
        <f>ROUND(I348*H348,2)</f>
        <v>0</v>
      </c>
      <c r="BL348" s="19" t="s">
        <v>603</v>
      </c>
      <c r="BM348" s="178" t="s">
        <v>623</v>
      </c>
    </row>
    <row r="349" s="2" customFormat="1" ht="6.96" customHeight="1">
      <c r="A349" s="38"/>
      <c r="B349" s="60"/>
      <c r="C349" s="61"/>
      <c r="D349" s="61"/>
      <c r="E349" s="61"/>
      <c r="F349" s="61"/>
      <c r="G349" s="61"/>
      <c r="H349" s="61"/>
      <c r="I349" s="61"/>
      <c r="J349" s="61"/>
      <c r="K349" s="61"/>
      <c r="L349" s="39"/>
      <c r="M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</row>
  </sheetData>
  <autoFilter ref="C125:K348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624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22</v>
      </c>
      <c r="D7" s="69" t="str">
        <f>'Rekapitulace stavby'!AN8</f>
        <v>17. 10. 2024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43"/>
      <c r="B9" s="144"/>
      <c r="C9" s="145" t="s">
        <v>57</v>
      </c>
      <c r="D9" s="146" t="s">
        <v>58</v>
      </c>
      <c r="E9" s="146" t="s">
        <v>122</v>
      </c>
      <c r="F9" s="147" t="s">
        <v>625</v>
      </c>
      <c r="G9" s="143"/>
      <c r="H9" s="144"/>
    </row>
    <row r="10" s="2" customFormat="1" ht="26.4" customHeight="1">
      <c r="A10" s="38"/>
      <c r="B10" s="39"/>
      <c r="C10" s="228" t="s">
        <v>14</v>
      </c>
      <c r="D10" s="228" t="s">
        <v>17</v>
      </c>
      <c r="E10" s="38"/>
      <c r="F10" s="38"/>
      <c r="G10" s="38"/>
      <c r="H10" s="39"/>
    </row>
    <row r="11" s="2" customFormat="1" ht="16.8" customHeight="1">
      <c r="A11" s="38"/>
      <c r="B11" s="39"/>
      <c r="C11" s="229" t="s">
        <v>83</v>
      </c>
      <c r="D11" s="230" t="s">
        <v>1</v>
      </c>
      <c r="E11" s="231" t="s">
        <v>1</v>
      </c>
      <c r="F11" s="232">
        <v>70</v>
      </c>
      <c r="G11" s="38"/>
      <c r="H11" s="39"/>
    </row>
    <row r="12" s="2" customFormat="1" ht="16.8" customHeight="1">
      <c r="A12" s="38"/>
      <c r="B12" s="39"/>
      <c r="C12" s="233" t="s">
        <v>1</v>
      </c>
      <c r="D12" s="233" t="s">
        <v>189</v>
      </c>
      <c r="E12" s="19" t="s">
        <v>1</v>
      </c>
      <c r="F12" s="234">
        <v>70</v>
      </c>
      <c r="G12" s="38"/>
      <c r="H12" s="39"/>
    </row>
    <row r="13" s="2" customFormat="1" ht="16.8" customHeight="1">
      <c r="A13" s="38"/>
      <c r="B13" s="39"/>
      <c r="C13" s="233" t="s">
        <v>83</v>
      </c>
      <c r="D13" s="233" t="s">
        <v>190</v>
      </c>
      <c r="E13" s="19" t="s">
        <v>1</v>
      </c>
      <c r="F13" s="234">
        <v>70</v>
      </c>
      <c r="G13" s="38"/>
      <c r="H13" s="39"/>
    </row>
    <row r="14" s="2" customFormat="1" ht="16.8" customHeight="1">
      <c r="A14" s="38"/>
      <c r="B14" s="39"/>
      <c r="C14" s="235" t="s">
        <v>626</v>
      </c>
      <c r="D14" s="38"/>
      <c r="E14" s="38"/>
      <c r="F14" s="38"/>
      <c r="G14" s="38"/>
      <c r="H14" s="39"/>
    </row>
    <row r="15" s="2" customFormat="1" ht="16.8" customHeight="1">
      <c r="A15" s="38"/>
      <c r="B15" s="39"/>
      <c r="C15" s="233" t="s">
        <v>185</v>
      </c>
      <c r="D15" s="233" t="s">
        <v>186</v>
      </c>
      <c r="E15" s="19" t="s">
        <v>187</v>
      </c>
      <c r="F15" s="234">
        <v>70</v>
      </c>
      <c r="G15" s="38"/>
      <c r="H15" s="39"/>
    </row>
    <row r="16" s="2" customFormat="1">
      <c r="A16" s="38"/>
      <c r="B16" s="39"/>
      <c r="C16" s="233" t="s">
        <v>223</v>
      </c>
      <c r="D16" s="233" t="s">
        <v>224</v>
      </c>
      <c r="E16" s="19" t="s">
        <v>187</v>
      </c>
      <c r="F16" s="234">
        <v>72.769000000000005</v>
      </c>
      <c r="G16" s="38"/>
      <c r="H16" s="39"/>
    </row>
    <row r="17" s="2" customFormat="1" ht="16.8" customHeight="1">
      <c r="A17" s="38"/>
      <c r="B17" s="39"/>
      <c r="C17" s="229" t="s">
        <v>627</v>
      </c>
      <c r="D17" s="230" t="s">
        <v>1</v>
      </c>
      <c r="E17" s="231" t="s">
        <v>1</v>
      </c>
      <c r="F17" s="232">
        <v>8.6400000000000006</v>
      </c>
      <c r="G17" s="38"/>
      <c r="H17" s="39"/>
    </row>
    <row r="18" s="2" customFormat="1" ht="16.8" customHeight="1">
      <c r="A18" s="38"/>
      <c r="B18" s="39"/>
      <c r="C18" s="229" t="s">
        <v>628</v>
      </c>
      <c r="D18" s="230" t="s">
        <v>1</v>
      </c>
      <c r="E18" s="231" t="s">
        <v>1</v>
      </c>
      <c r="F18" s="232">
        <v>4.5</v>
      </c>
      <c r="G18" s="38"/>
      <c r="H18" s="39"/>
    </row>
    <row r="19" s="2" customFormat="1" ht="16.8" customHeight="1">
      <c r="A19" s="38"/>
      <c r="B19" s="39"/>
      <c r="C19" s="229" t="s">
        <v>86</v>
      </c>
      <c r="D19" s="230" t="s">
        <v>1</v>
      </c>
      <c r="E19" s="231" t="s">
        <v>1</v>
      </c>
      <c r="F19" s="232">
        <v>72.769000000000005</v>
      </c>
      <c r="G19" s="38"/>
      <c r="H19" s="39"/>
    </row>
    <row r="20" s="2" customFormat="1" ht="16.8" customHeight="1">
      <c r="A20" s="38"/>
      <c r="B20" s="39"/>
      <c r="C20" s="233" t="s">
        <v>1</v>
      </c>
      <c r="D20" s="233" t="s">
        <v>226</v>
      </c>
      <c r="E20" s="19" t="s">
        <v>1</v>
      </c>
      <c r="F20" s="234">
        <v>0</v>
      </c>
      <c r="G20" s="38"/>
      <c r="H20" s="39"/>
    </row>
    <row r="21" s="2" customFormat="1" ht="16.8" customHeight="1">
      <c r="A21" s="38"/>
      <c r="B21" s="39"/>
      <c r="C21" s="233" t="s">
        <v>1</v>
      </c>
      <c r="D21" s="233" t="s">
        <v>227</v>
      </c>
      <c r="E21" s="19" t="s">
        <v>1</v>
      </c>
      <c r="F21" s="234">
        <v>72.769000000000005</v>
      </c>
      <c r="G21" s="38"/>
      <c r="H21" s="39"/>
    </row>
    <row r="22" s="2" customFormat="1" ht="16.8" customHeight="1">
      <c r="A22" s="38"/>
      <c r="B22" s="39"/>
      <c r="C22" s="233" t="s">
        <v>86</v>
      </c>
      <c r="D22" s="233" t="s">
        <v>190</v>
      </c>
      <c r="E22" s="19" t="s">
        <v>1</v>
      </c>
      <c r="F22" s="234">
        <v>72.769000000000005</v>
      </c>
      <c r="G22" s="38"/>
      <c r="H22" s="39"/>
    </row>
    <row r="23" s="2" customFormat="1" ht="16.8" customHeight="1">
      <c r="A23" s="38"/>
      <c r="B23" s="39"/>
      <c r="C23" s="235" t="s">
        <v>626</v>
      </c>
      <c r="D23" s="38"/>
      <c r="E23" s="38"/>
      <c r="F23" s="38"/>
      <c r="G23" s="38"/>
      <c r="H23" s="39"/>
    </row>
    <row r="24" s="2" customFormat="1">
      <c r="A24" s="38"/>
      <c r="B24" s="39"/>
      <c r="C24" s="233" t="s">
        <v>223</v>
      </c>
      <c r="D24" s="233" t="s">
        <v>224</v>
      </c>
      <c r="E24" s="19" t="s">
        <v>187</v>
      </c>
      <c r="F24" s="234">
        <v>72.769000000000005</v>
      </c>
      <c r="G24" s="38"/>
      <c r="H24" s="39"/>
    </row>
    <row r="25" s="2" customFormat="1">
      <c r="A25" s="38"/>
      <c r="B25" s="39"/>
      <c r="C25" s="233" t="s">
        <v>234</v>
      </c>
      <c r="D25" s="233" t="s">
        <v>235</v>
      </c>
      <c r="E25" s="19" t="s">
        <v>187</v>
      </c>
      <c r="F25" s="234">
        <v>727.69000000000005</v>
      </c>
      <c r="G25" s="38"/>
      <c r="H25" s="39"/>
    </row>
    <row r="26" s="2" customFormat="1">
      <c r="A26" s="38"/>
      <c r="B26" s="39"/>
      <c r="C26" s="233" t="s">
        <v>245</v>
      </c>
      <c r="D26" s="233" t="s">
        <v>246</v>
      </c>
      <c r="E26" s="19" t="s">
        <v>247</v>
      </c>
      <c r="F26" s="234">
        <v>145.53800000000001</v>
      </c>
      <c r="G26" s="38"/>
      <c r="H26" s="39"/>
    </row>
    <row r="27" s="2" customFormat="1" ht="16.8" customHeight="1">
      <c r="A27" s="38"/>
      <c r="B27" s="39"/>
      <c r="C27" s="233" t="s">
        <v>251</v>
      </c>
      <c r="D27" s="233" t="s">
        <v>252</v>
      </c>
      <c r="E27" s="19" t="s">
        <v>187</v>
      </c>
      <c r="F27" s="234">
        <v>72.769000000000005</v>
      </c>
      <c r="G27" s="38"/>
      <c r="H27" s="39"/>
    </row>
    <row r="28" s="2" customFormat="1" ht="16.8" customHeight="1">
      <c r="A28" s="38"/>
      <c r="B28" s="39"/>
      <c r="C28" s="229" t="s">
        <v>629</v>
      </c>
      <c r="D28" s="230" t="s">
        <v>1</v>
      </c>
      <c r="E28" s="231" t="s">
        <v>1</v>
      </c>
      <c r="F28" s="232">
        <v>9.8599999999999994</v>
      </c>
      <c r="G28" s="38"/>
      <c r="H28" s="39"/>
    </row>
    <row r="29" s="2" customFormat="1" ht="16.8" customHeight="1">
      <c r="A29" s="38"/>
      <c r="B29" s="39"/>
      <c r="C29" s="229" t="s">
        <v>630</v>
      </c>
      <c r="D29" s="230" t="s">
        <v>1</v>
      </c>
      <c r="E29" s="231" t="s">
        <v>1</v>
      </c>
      <c r="F29" s="232">
        <v>10.98</v>
      </c>
      <c r="G29" s="38"/>
      <c r="H29" s="39"/>
    </row>
    <row r="30" s="2" customFormat="1" ht="16.8" customHeight="1">
      <c r="A30" s="38"/>
      <c r="B30" s="39"/>
      <c r="C30" s="229" t="s">
        <v>89</v>
      </c>
      <c r="D30" s="230" t="s">
        <v>1</v>
      </c>
      <c r="E30" s="231" t="s">
        <v>1</v>
      </c>
      <c r="F30" s="232">
        <v>130</v>
      </c>
      <c r="G30" s="38"/>
      <c r="H30" s="39"/>
    </row>
    <row r="31" s="2" customFormat="1" ht="16.8" customHeight="1">
      <c r="A31" s="38"/>
      <c r="B31" s="39"/>
      <c r="C31" s="233" t="s">
        <v>89</v>
      </c>
      <c r="D31" s="233" t="s">
        <v>183</v>
      </c>
      <c r="E31" s="19" t="s">
        <v>1</v>
      </c>
      <c r="F31" s="234">
        <v>130</v>
      </c>
      <c r="G31" s="38"/>
      <c r="H31" s="39"/>
    </row>
    <row r="32" s="2" customFormat="1" ht="16.8" customHeight="1">
      <c r="A32" s="38"/>
      <c r="B32" s="39"/>
      <c r="C32" s="235" t="s">
        <v>626</v>
      </c>
      <c r="D32" s="38"/>
      <c r="E32" s="38"/>
      <c r="F32" s="38"/>
      <c r="G32" s="38"/>
      <c r="H32" s="39"/>
    </row>
    <row r="33" s="2" customFormat="1" ht="16.8" customHeight="1">
      <c r="A33" s="38"/>
      <c r="B33" s="39"/>
      <c r="C33" s="233" t="s">
        <v>180</v>
      </c>
      <c r="D33" s="233" t="s">
        <v>181</v>
      </c>
      <c r="E33" s="19" t="s">
        <v>153</v>
      </c>
      <c r="F33" s="234">
        <v>130</v>
      </c>
      <c r="G33" s="38"/>
      <c r="H33" s="39"/>
    </row>
    <row r="34" s="2" customFormat="1">
      <c r="A34" s="38"/>
      <c r="B34" s="39"/>
      <c r="C34" s="233" t="s">
        <v>223</v>
      </c>
      <c r="D34" s="233" t="s">
        <v>224</v>
      </c>
      <c r="E34" s="19" t="s">
        <v>187</v>
      </c>
      <c r="F34" s="234">
        <v>7.5</v>
      </c>
      <c r="G34" s="38"/>
      <c r="H34" s="39"/>
    </row>
    <row r="35" s="2" customFormat="1" ht="16.8" customHeight="1">
      <c r="A35" s="38"/>
      <c r="B35" s="39"/>
      <c r="C35" s="229" t="s">
        <v>91</v>
      </c>
      <c r="D35" s="230" t="s">
        <v>1</v>
      </c>
      <c r="E35" s="231" t="s">
        <v>1</v>
      </c>
      <c r="F35" s="232">
        <v>80</v>
      </c>
      <c r="G35" s="38"/>
      <c r="H35" s="39"/>
    </row>
    <row r="36" s="2" customFormat="1" ht="16.8" customHeight="1">
      <c r="A36" s="38"/>
      <c r="B36" s="39"/>
      <c r="C36" s="233" t="s">
        <v>1</v>
      </c>
      <c r="D36" s="233" t="s">
        <v>294</v>
      </c>
      <c r="E36" s="19" t="s">
        <v>1</v>
      </c>
      <c r="F36" s="234">
        <v>80</v>
      </c>
      <c r="G36" s="38"/>
      <c r="H36" s="39"/>
    </row>
    <row r="37" s="2" customFormat="1" ht="16.8" customHeight="1">
      <c r="A37" s="38"/>
      <c r="B37" s="39"/>
      <c r="C37" s="233" t="s">
        <v>91</v>
      </c>
      <c r="D37" s="233" t="s">
        <v>281</v>
      </c>
      <c r="E37" s="19" t="s">
        <v>1</v>
      </c>
      <c r="F37" s="234">
        <v>80</v>
      </c>
      <c r="G37" s="38"/>
      <c r="H37" s="39"/>
    </row>
    <row r="38" s="2" customFormat="1" ht="16.8" customHeight="1">
      <c r="A38" s="38"/>
      <c r="B38" s="39"/>
      <c r="C38" s="235" t="s">
        <v>626</v>
      </c>
      <c r="D38" s="38"/>
      <c r="E38" s="38"/>
      <c r="F38" s="38"/>
      <c r="G38" s="38"/>
      <c r="H38" s="39"/>
    </row>
    <row r="39" s="2" customFormat="1" ht="16.8" customHeight="1">
      <c r="A39" s="38"/>
      <c r="B39" s="39"/>
      <c r="C39" s="233" t="s">
        <v>291</v>
      </c>
      <c r="D39" s="233" t="s">
        <v>292</v>
      </c>
      <c r="E39" s="19" t="s">
        <v>153</v>
      </c>
      <c r="F39" s="234">
        <v>80</v>
      </c>
      <c r="G39" s="38"/>
      <c r="H39" s="39"/>
    </row>
    <row r="40" s="2" customFormat="1">
      <c r="A40" s="38"/>
      <c r="B40" s="39"/>
      <c r="C40" s="233" t="s">
        <v>215</v>
      </c>
      <c r="D40" s="233" t="s">
        <v>216</v>
      </c>
      <c r="E40" s="19" t="s">
        <v>187</v>
      </c>
      <c r="F40" s="234">
        <v>96.742000000000004</v>
      </c>
      <c r="G40" s="38"/>
      <c r="H40" s="39"/>
    </row>
    <row r="41" s="2" customFormat="1">
      <c r="A41" s="38"/>
      <c r="B41" s="39"/>
      <c r="C41" s="233" t="s">
        <v>223</v>
      </c>
      <c r="D41" s="233" t="s">
        <v>224</v>
      </c>
      <c r="E41" s="19" t="s">
        <v>187</v>
      </c>
      <c r="F41" s="234">
        <v>7.5</v>
      </c>
      <c r="G41" s="38"/>
      <c r="H41" s="39"/>
    </row>
    <row r="42" s="2" customFormat="1" ht="16.8" customHeight="1">
      <c r="A42" s="38"/>
      <c r="B42" s="39"/>
      <c r="C42" s="233" t="s">
        <v>238</v>
      </c>
      <c r="D42" s="233" t="s">
        <v>239</v>
      </c>
      <c r="E42" s="19" t="s">
        <v>187</v>
      </c>
      <c r="F42" s="234">
        <v>48.371000000000002</v>
      </c>
      <c r="G42" s="38"/>
      <c r="H42" s="39"/>
    </row>
    <row r="43" s="2" customFormat="1" ht="16.8" customHeight="1">
      <c r="A43" s="38"/>
      <c r="B43" s="39"/>
      <c r="C43" s="233" t="s">
        <v>296</v>
      </c>
      <c r="D43" s="233" t="s">
        <v>297</v>
      </c>
      <c r="E43" s="19" t="s">
        <v>153</v>
      </c>
      <c r="F43" s="234">
        <v>80</v>
      </c>
      <c r="G43" s="38"/>
      <c r="H43" s="39"/>
    </row>
    <row r="44" s="2" customFormat="1" ht="16.8" customHeight="1">
      <c r="A44" s="38"/>
      <c r="B44" s="39"/>
      <c r="C44" s="233" t="s">
        <v>315</v>
      </c>
      <c r="D44" s="233" t="s">
        <v>316</v>
      </c>
      <c r="E44" s="19" t="s">
        <v>153</v>
      </c>
      <c r="F44" s="234">
        <v>80</v>
      </c>
      <c r="G44" s="38"/>
      <c r="H44" s="39"/>
    </row>
    <row r="45" s="2" customFormat="1" ht="16.8" customHeight="1">
      <c r="A45" s="38"/>
      <c r="B45" s="39"/>
      <c r="C45" s="233" t="s">
        <v>319</v>
      </c>
      <c r="D45" s="233" t="s">
        <v>320</v>
      </c>
      <c r="E45" s="19" t="s">
        <v>153</v>
      </c>
      <c r="F45" s="234">
        <v>80</v>
      </c>
      <c r="G45" s="38"/>
      <c r="H45" s="39"/>
    </row>
    <row r="46" s="2" customFormat="1" ht="16.8" customHeight="1">
      <c r="A46" s="38"/>
      <c r="B46" s="39"/>
      <c r="C46" s="229" t="s">
        <v>99</v>
      </c>
      <c r="D46" s="230" t="s">
        <v>1</v>
      </c>
      <c r="E46" s="231" t="s">
        <v>1</v>
      </c>
      <c r="F46" s="232">
        <v>39.140000000000001</v>
      </c>
      <c r="G46" s="38"/>
      <c r="H46" s="39"/>
    </row>
    <row r="47" s="2" customFormat="1" ht="16.8" customHeight="1">
      <c r="A47" s="38"/>
      <c r="B47" s="39"/>
      <c r="C47" s="233" t="s">
        <v>1</v>
      </c>
      <c r="D47" s="233" t="s">
        <v>194</v>
      </c>
      <c r="E47" s="19" t="s">
        <v>1</v>
      </c>
      <c r="F47" s="234">
        <v>0</v>
      </c>
      <c r="G47" s="38"/>
      <c r="H47" s="39"/>
    </row>
    <row r="48" s="2" customFormat="1" ht="16.8" customHeight="1">
      <c r="A48" s="38"/>
      <c r="B48" s="39"/>
      <c r="C48" s="233" t="s">
        <v>1</v>
      </c>
      <c r="D48" s="233" t="s">
        <v>195</v>
      </c>
      <c r="E48" s="19" t="s">
        <v>1</v>
      </c>
      <c r="F48" s="234">
        <v>18.239999999999998</v>
      </c>
      <c r="G48" s="38"/>
      <c r="H48" s="39"/>
    </row>
    <row r="49" s="2" customFormat="1" ht="16.8" customHeight="1">
      <c r="A49" s="38"/>
      <c r="B49" s="39"/>
      <c r="C49" s="233" t="s">
        <v>1</v>
      </c>
      <c r="D49" s="233" t="s">
        <v>196</v>
      </c>
      <c r="E49" s="19" t="s">
        <v>1</v>
      </c>
      <c r="F49" s="234">
        <v>20.899999999999999</v>
      </c>
      <c r="G49" s="38"/>
      <c r="H49" s="39"/>
    </row>
    <row r="50" s="2" customFormat="1" ht="16.8" customHeight="1">
      <c r="A50" s="38"/>
      <c r="B50" s="39"/>
      <c r="C50" s="233" t="s">
        <v>99</v>
      </c>
      <c r="D50" s="233" t="s">
        <v>190</v>
      </c>
      <c r="E50" s="19" t="s">
        <v>1</v>
      </c>
      <c r="F50" s="234">
        <v>39.140000000000001</v>
      </c>
      <c r="G50" s="38"/>
      <c r="H50" s="39"/>
    </row>
    <row r="51" s="2" customFormat="1" ht="16.8" customHeight="1">
      <c r="A51" s="38"/>
      <c r="B51" s="39"/>
      <c r="C51" s="235" t="s">
        <v>626</v>
      </c>
      <c r="D51" s="38"/>
      <c r="E51" s="38"/>
      <c r="F51" s="38"/>
      <c r="G51" s="38"/>
      <c r="H51" s="39"/>
    </row>
    <row r="52" s="2" customFormat="1">
      <c r="A52" s="38"/>
      <c r="B52" s="39"/>
      <c r="C52" s="233" t="s">
        <v>191</v>
      </c>
      <c r="D52" s="233" t="s">
        <v>192</v>
      </c>
      <c r="E52" s="19" t="s">
        <v>187</v>
      </c>
      <c r="F52" s="234">
        <v>39.140000000000001</v>
      </c>
      <c r="G52" s="38"/>
      <c r="H52" s="39"/>
    </row>
    <row r="53" s="2" customFormat="1">
      <c r="A53" s="38"/>
      <c r="B53" s="39"/>
      <c r="C53" s="233" t="s">
        <v>223</v>
      </c>
      <c r="D53" s="233" t="s">
        <v>224</v>
      </c>
      <c r="E53" s="19" t="s">
        <v>187</v>
      </c>
      <c r="F53" s="234">
        <v>72.769000000000005</v>
      </c>
      <c r="G53" s="38"/>
      <c r="H53" s="39"/>
    </row>
    <row r="54" s="2" customFormat="1" ht="16.8" customHeight="1">
      <c r="A54" s="38"/>
      <c r="B54" s="39"/>
      <c r="C54" s="233" t="s">
        <v>265</v>
      </c>
      <c r="D54" s="233" t="s">
        <v>266</v>
      </c>
      <c r="E54" s="19" t="s">
        <v>187</v>
      </c>
      <c r="F54" s="234">
        <v>36.371000000000002</v>
      </c>
      <c r="G54" s="38"/>
      <c r="H54" s="39"/>
    </row>
    <row r="55" s="2" customFormat="1" ht="16.8" customHeight="1">
      <c r="A55" s="38"/>
      <c r="B55" s="39"/>
      <c r="C55" s="229" t="s">
        <v>631</v>
      </c>
      <c r="D55" s="230" t="s">
        <v>1</v>
      </c>
      <c r="E55" s="231" t="s">
        <v>1</v>
      </c>
      <c r="F55" s="232">
        <v>11.82</v>
      </c>
      <c r="G55" s="38"/>
      <c r="H55" s="39"/>
    </row>
    <row r="56" s="2" customFormat="1" ht="16.8" customHeight="1">
      <c r="A56" s="38"/>
      <c r="B56" s="39"/>
      <c r="C56" s="229" t="s">
        <v>632</v>
      </c>
      <c r="D56" s="230" t="s">
        <v>1</v>
      </c>
      <c r="E56" s="231" t="s">
        <v>1</v>
      </c>
      <c r="F56" s="232">
        <v>2.2999999999999998</v>
      </c>
      <c r="G56" s="38"/>
      <c r="H56" s="39"/>
    </row>
    <row r="57" s="2" customFormat="1" ht="16.8" customHeight="1">
      <c r="A57" s="38"/>
      <c r="B57" s="39"/>
      <c r="C57" s="229" t="s">
        <v>633</v>
      </c>
      <c r="D57" s="230" t="s">
        <v>1</v>
      </c>
      <c r="E57" s="231" t="s">
        <v>1</v>
      </c>
      <c r="F57" s="232">
        <v>1.5</v>
      </c>
      <c r="G57" s="38"/>
      <c r="H57" s="39"/>
    </row>
    <row r="58" s="2" customFormat="1" ht="16.8" customHeight="1">
      <c r="A58" s="38"/>
      <c r="B58" s="39"/>
      <c r="C58" s="233" t="s">
        <v>1</v>
      </c>
      <c r="D58" s="233" t="s">
        <v>634</v>
      </c>
      <c r="E58" s="19" t="s">
        <v>1</v>
      </c>
      <c r="F58" s="234">
        <v>0</v>
      </c>
      <c r="G58" s="38"/>
      <c r="H58" s="39"/>
    </row>
    <row r="59" s="2" customFormat="1" ht="16.8" customHeight="1">
      <c r="A59" s="38"/>
      <c r="B59" s="39"/>
      <c r="C59" s="233" t="s">
        <v>633</v>
      </c>
      <c r="D59" s="233" t="s">
        <v>635</v>
      </c>
      <c r="E59" s="19" t="s">
        <v>1</v>
      </c>
      <c r="F59" s="234">
        <v>1.5</v>
      </c>
      <c r="G59" s="38"/>
      <c r="H59" s="39"/>
    </row>
    <row r="60" s="2" customFormat="1" ht="16.8" customHeight="1">
      <c r="A60" s="38"/>
      <c r="B60" s="39"/>
      <c r="C60" s="229" t="s">
        <v>93</v>
      </c>
      <c r="D60" s="230" t="s">
        <v>1</v>
      </c>
      <c r="E60" s="231" t="s">
        <v>1</v>
      </c>
      <c r="F60" s="232">
        <v>2.6400000000000001</v>
      </c>
      <c r="G60" s="38"/>
      <c r="H60" s="39"/>
    </row>
    <row r="61" s="2" customFormat="1" ht="16.8" customHeight="1">
      <c r="A61" s="38"/>
      <c r="B61" s="39"/>
      <c r="C61" s="233" t="s">
        <v>93</v>
      </c>
      <c r="D61" s="233" t="s">
        <v>94</v>
      </c>
      <c r="E61" s="19" t="s">
        <v>1</v>
      </c>
      <c r="F61" s="234">
        <v>2.6400000000000001</v>
      </c>
      <c r="G61" s="38"/>
      <c r="H61" s="39"/>
    </row>
    <row r="62" s="2" customFormat="1" ht="16.8" customHeight="1">
      <c r="A62" s="38"/>
      <c r="B62" s="39"/>
      <c r="C62" s="235" t="s">
        <v>626</v>
      </c>
      <c r="D62" s="38"/>
      <c r="E62" s="38"/>
      <c r="F62" s="38"/>
      <c r="G62" s="38"/>
      <c r="H62" s="39"/>
    </row>
    <row r="63" s="2" customFormat="1" ht="16.8" customHeight="1">
      <c r="A63" s="38"/>
      <c r="B63" s="39"/>
      <c r="C63" s="233" t="s">
        <v>542</v>
      </c>
      <c r="D63" s="233" t="s">
        <v>543</v>
      </c>
      <c r="E63" s="19" t="s">
        <v>247</v>
      </c>
      <c r="F63" s="234">
        <v>2.6400000000000001</v>
      </c>
      <c r="G63" s="38"/>
      <c r="H63" s="39"/>
    </row>
    <row r="64" s="2" customFormat="1" ht="16.8" customHeight="1">
      <c r="A64" s="38"/>
      <c r="B64" s="39"/>
      <c r="C64" s="233" t="s">
        <v>546</v>
      </c>
      <c r="D64" s="233" t="s">
        <v>547</v>
      </c>
      <c r="E64" s="19" t="s">
        <v>247</v>
      </c>
      <c r="F64" s="234">
        <v>50.159999999999997</v>
      </c>
      <c r="G64" s="38"/>
      <c r="H64" s="39"/>
    </row>
    <row r="65" s="2" customFormat="1" ht="16.8" customHeight="1">
      <c r="A65" s="38"/>
      <c r="B65" s="39"/>
      <c r="C65" s="233" t="s">
        <v>551</v>
      </c>
      <c r="D65" s="233" t="s">
        <v>552</v>
      </c>
      <c r="E65" s="19" t="s">
        <v>247</v>
      </c>
      <c r="F65" s="234">
        <v>3.9449999999999998</v>
      </c>
      <c r="G65" s="38"/>
      <c r="H65" s="39"/>
    </row>
    <row r="66" s="2" customFormat="1" ht="16.8" customHeight="1">
      <c r="A66" s="38"/>
      <c r="B66" s="39"/>
      <c r="C66" s="229" t="s">
        <v>95</v>
      </c>
      <c r="D66" s="230" t="s">
        <v>1</v>
      </c>
      <c r="E66" s="231" t="s">
        <v>1</v>
      </c>
      <c r="F66" s="232">
        <v>3.9449999999999998</v>
      </c>
      <c r="G66" s="38"/>
      <c r="H66" s="39"/>
    </row>
    <row r="67" s="2" customFormat="1" ht="16.8" customHeight="1">
      <c r="A67" s="38"/>
      <c r="B67" s="39"/>
      <c r="C67" s="233" t="s">
        <v>95</v>
      </c>
      <c r="D67" s="233" t="s">
        <v>554</v>
      </c>
      <c r="E67" s="19" t="s">
        <v>1</v>
      </c>
      <c r="F67" s="234">
        <v>3.9449999999999998</v>
      </c>
      <c r="G67" s="38"/>
      <c r="H67" s="39"/>
    </row>
    <row r="68" s="2" customFormat="1" ht="16.8" customHeight="1">
      <c r="A68" s="38"/>
      <c r="B68" s="39"/>
      <c r="C68" s="235" t="s">
        <v>626</v>
      </c>
      <c r="D68" s="38"/>
      <c r="E68" s="38"/>
      <c r="F68" s="38"/>
      <c r="G68" s="38"/>
      <c r="H68" s="39"/>
    </row>
    <row r="69" s="2" customFormat="1" ht="16.8" customHeight="1">
      <c r="A69" s="38"/>
      <c r="B69" s="39"/>
      <c r="C69" s="233" t="s">
        <v>551</v>
      </c>
      <c r="D69" s="233" t="s">
        <v>552</v>
      </c>
      <c r="E69" s="19" t="s">
        <v>247</v>
      </c>
      <c r="F69" s="234">
        <v>3.9449999999999998</v>
      </c>
      <c r="G69" s="38"/>
      <c r="H69" s="39"/>
    </row>
    <row r="70" s="2" customFormat="1" ht="16.8" customHeight="1">
      <c r="A70" s="38"/>
      <c r="B70" s="39"/>
      <c r="C70" s="233" t="s">
        <v>556</v>
      </c>
      <c r="D70" s="233" t="s">
        <v>557</v>
      </c>
      <c r="E70" s="19" t="s">
        <v>247</v>
      </c>
      <c r="F70" s="234">
        <v>74.954999999999998</v>
      </c>
      <c r="G70" s="38"/>
      <c r="H70" s="39"/>
    </row>
    <row r="71" s="2" customFormat="1">
      <c r="A71" s="38"/>
      <c r="B71" s="39"/>
      <c r="C71" s="233" t="s">
        <v>565</v>
      </c>
      <c r="D71" s="233" t="s">
        <v>566</v>
      </c>
      <c r="E71" s="19" t="s">
        <v>247</v>
      </c>
      <c r="F71" s="234">
        <v>3.9449999999999998</v>
      </c>
      <c r="G71" s="38"/>
      <c r="H71" s="39"/>
    </row>
    <row r="72" s="2" customFormat="1" ht="16.8" customHeight="1">
      <c r="A72" s="38"/>
      <c r="B72" s="39"/>
      <c r="C72" s="229" t="s">
        <v>636</v>
      </c>
      <c r="D72" s="230" t="s">
        <v>1</v>
      </c>
      <c r="E72" s="231" t="s">
        <v>1</v>
      </c>
      <c r="F72" s="232">
        <v>15.380000000000001</v>
      </c>
      <c r="G72" s="38"/>
      <c r="H72" s="39"/>
    </row>
    <row r="73" s="2" customFormat="1" ht="16.8" customHeight="1">
      <c r="A73" s="38"/>
      <c r="B73" s="39"/>
      <c r="C73" s="229" t="s">
        <v>637</v>
      </c>
      <c r="D73" s="230" t="s">
        <v>1</v>
      </c>
      <c r="E73" s="231" t="s">
        <v>1</v>
      </c>
      <c r="F73" s="232">
        <v>6.4800000000000004</v>
      </c>
      <c r="G73" s="38"/>
      <c r="H73" s="39"/>
    </row>
    <row r="74" s="2" customFormat="1" ht="16.8" customHeight="1">
      <c r="A74" s="38"/>
      <c r="B74" s="39"/>
      <c r="C74" s="229" t="s">
        <v>97</v>
      </c>
      <c r="D74" s="230" t="s">
        <v>1</v>
      </c>
      <c r="E74" s="231" t="s">
        <v>1</v>
      </c>
      <c r="F74" s="232">
        <v>36.371000000000002</v>
      </c>
      <c r="G74" s="38"/>
      <c r="H74" s="39"/>
    </row>
    <row r="75" s="2" customFormat="1" ht="16.8" customHeight="1">
      <c r="A75" s="38"/>
      <c r="B75" s="39"/>
      <c r="C75" s="233" t="s">
        <v>1</v>
      </c>
      <c r="D75" s="233" t="s">
        <v>277</v>
      </c>
      <c r="E75" s="19" t="s">
        <v>1</v>
      </c>
      <c r="F75" s="234">
        <v>0</v>
      </c>
      <c r="G75" s="38"/>
      <c r="H75" s="39"/>
    </row>
    <row r="76" s="2" customFormat="1" ht="16.8" customHeight="1">
      <c r="A76" s="38"/>
      <c r="B76" s="39"/>
      <c r="C76" s="233" t="s">
        <v>1</v>
      </c>
      <c r="D76" s="233" t="s">
        <v>278</v>
      </c>
      <c r="E76" s="19" t="s">
        <v>1</v>
      </c>
      <c r="F76" s="234">
        <v>10</v>
      </c>
      <c r="G76" s="38"/>
      <c r="H76" s="39"/>
    </row>
    <row r="77" s="2" customFormat="1" ht="16.8" customHeight="1">
      <c r="A77" s="38"/>
      <c r="B77" s="39"/>
      <c r="C77" s="233" t="s">
        <v>1</v>
      </c>
      <c r="D77" s="233" t="s">
        <v>99</v>
      </c>
      <c r="E77" s="19" t="s">
        <v>1</v>
      </c>
      <c r="F77" s="234">
        <v>39.140000000000001</v>
      </c>
      <c r="G77" s="38"/>
      <c r="H77" s="39"/>
    </row>
    <row r="78" s="2" customFormat="1" ht="16.8" customHeight="1">
      <c r="A78" s="38"/>
      <c r="B78" s="39"/>
      <c r="C78" s="233" t="s">
        <v>1</v>
      </c>
      <c r="D78" s="233" t="s">
        <v>279</v>
      </c>
      <c r="E78" s="19" t="s">
        <v>1</v>
      </c>
      <c r="F78" s="234">
        <v>-8.9689999999999994</v>
      </c>
      <c r="G78" s="38"/>
      <c r="H78" s="39"/>
    </row>
    <row r="79" s="2" customFormat="1" ht="16.8" customHeight="1">
      <c r="A79" s="38"/>
      <c r="B79" s="39"/>
      <c r="C79" s="233" t="s">
        <v>1</v>
      </c>
      <c r="D79" s="233" t="s">
        <v>280</v>
      </c>
      <c r="E79" s="19" t="s">
        <v>1</v>
      </c>
      <c r="F79" s="234">
        <v>-3.7999999999999998</v>
      </c>
      <c r="G79" s="38"/>
      <c r="H79" s="39"/>
    </row>
    <row r="80" s="2" customFormat="1" ht="16.8" customHeight="1">
      <c r="A80" s="38"/>
      <c r="B80" s="39"/>
      <c r="C80" s="233" t="s">
        <v>97</v>
      </c>
      <c r="D80" s="233" t="s">
        <v>281</v>
      </c>
      <c r="E80" s="19" t="s">
        <v>1</v>
      </c>
      <c r="F80" s="234">
        <v>36.371000000000002</v>
      </c>
      <c r="G80" s="38"/>
      <c r="H80" s="39"/>
    </row>
    <row r="81" s="2" customFormat="1" ht="16.8" customHeight="1">
      <c r="A81" s="38"/>
      <c r="B81" s="39"/>
      <c r="C81" s="235" t="s">
        <v>626</v>
      </c>
      <c r="D81" s="38"/>
      <c r="E81" s="38"/>
      <c r="F81" s="38"/>
      <c r="G81" s="38"/>
      <c r="H81" s="39"/>
    </row>
    <row r="82" s="2" customFormat="1" ht="16.8" customHeight="1">
      <c r="A82" s="38"/>
      <c r="B82" s="39"/>
      <c r="C82" s="233" t="s">
        <v>265</v>
      </c>
      <c r="D82" s="233" t="s">
        <v>266</v>
      </c>
      <c r="E82" s="19" t="s">
        <v>187</v>
      </c>
      <c r="F82" s="234">
        <v>36.371000000000002</v>
      </c>
      <c r="G82" s="38"/>
      <c r="H82" s="39"/>
    </row>
    <row r="83" s="2" customFormat="1">
      <c r="A83" s="38"/>
      <c r="B83" s="39"/>
      <c r="C83" s="233" t="s">
        <v>215</v>
      </c>
      <c r="D83" s="233" t="s">
        <v>216</v>
      </c>
      <c r="E83" s="19" t="s">
        <v>187</v>
      </c>
      <c r="F83" s="234">
        <v>96.742000000000004</v>
      </c>
      <c r="G83" s="38"/>
      <c r="H83" s="39"/>
    </row>
    <row r="84" s="2" customFormat="1">
      <c r="A84" s="38"/>
      <c r="B84" s="39"/>
      <c r="C84" s="233" t="s">
        <v>223</v>
      </c>
      <c r="D84" s="233" t="s">
        <v>224</v>
      </c>
      <c r="E84" s="19" t="s">
        <v>187</v>
      </c>
      <c r="F84" s="234">
        <v>72.769000000000005</v>
      </c>
      <c r="G84" s="38"/>
      <c r="H84" s="39"/>
    </row>
    <row r="85" s="2" customFormat="1" ht="16.8" customHeight="1">
      <c r="A85" s="38"/>
      <c r="B85" s="39"/>
      <c r="C85" s="233" t="s">
        <v>238</v>
      </c>
      <c r="D85" s="233" t="s">
        <v>239</v>
      </c>
      <c r="E85" s="19" t="s">
        <v>187</v>
      </c>
      <c r="F85" s="234">
        <v>48.371000000000002</v>
      </c>
      <c r="G85" s="38"/>
      <c r="H85" s="39"/>
    </row>
    <row r="86" s="2" customFormat="1" ht="7.44" customHeight="1">
      <c r="A86" s="38"/>
      <c r="B86" s="60"/>
      <c r="C86" s="61"/>
      <c r="D86" s="61"/>
      <c r="E86" s="61"/>
      <c r="F86" s="61"/>
      <c r="G86" s="61"/>
      <c r="H86" s="39"/>
    </row>
    <row r="87" s="2" customFormat="1">
      <c r="A87" s="38"/>
      <c r="B87" s="38"/>
      <c r="C87" s="38"/>
      <c r="D87" s="38"/>
      <c r="E87" s="38"/>
      <c r="F87" s="38"/>
      <c r="G87" s="38"/>
      <c r="H87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 Fajfrová</dc:creator>
  <cp:lastModifiedBy>Irena Fajfrová</cp:lastModifiedBy>
  <dcterms:created xsi:type="dcterms:W3CDTF">2024-10-23T07:44:46Z</dcterms:created>
  <dcterms:modified xsi:type="dcterms:W3CDTF">2024-10-23T07:44:48Z</dcterms:modified>
</cp:coreProperties>
</file>