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-mm\Projekty_Vanduch\B_ŠKOLY\02_ZŠ Masarykova\019_Projekt IROP_2023_Stará budova_Učebny\PD_Projekty\Rozpočet rozdělený  leden 2025 total final\"/>
    </mc:Choice>
  </mc:AlternateContent>
  <bookViews>
    <workbookView xWindow="-105" yWindow="-105" windowWidth="23250" windowHeight="12450" activeTab="1"/>
  </bookViews>
  <sheets>
    <sheet name="Pokyny pro vyplnění" sheetId="11" r:id="rId1"/>
    <sheet name="Stavba" sheetId="1" r:id="rId2"/>
    <sheet name="VzorPolozky" sheetId="10" state="hidden" r:id="rId3"/>
    <sheet name="SO01 1 Pol" sheetId="12" r:id="rId4"/>
    <sheet name="SO02 1 Pol" sheetId="13" r:id="rId5"/>
    <sheet name="SO03 1 Pol" sheetId="14" r:id="rId6"/>
    <sheet name="SO04 1 Pol" sheetId="15" r:id="rId7"/>
    <sheet name="SO05 1 Pol" sheetId="16" r:id="rId8"/>
    <sheet name="SO06 1 Pol" sheetId="17" r:id="rId9"/>
    <sheet name="SO07 1 Pol" sheetId="18" r:id="rId10"/>
    <sheet name="SO08 1 Pol" sheetId="19" r:id="rId11"/>
    <sheet name="SO10 1 Pol" sheetId="20" r:id="rId12"/>
  </sheets>
  <externalReferences>
    <externalReference r:id="rId13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_xlnm.Print_Titles" localSheetId="4">'SO02 1 Pol'!$1:$7</definedName>
    <definedName name="_xlnm.Print_Titles" localSheetId="5">'SO03 1 Pol'!$1:$7</definedName>
    <definedName name="_xlnm.Print_Titles" localSheetId="6">'SO04 1 Pol'!$1:$7</definedName>
    <definedName name="_xlnm.Print_Titles" localSheetId="7">'SO05 1 Pol'!$1:$7</definedName>
    <definedName name="_xlnm.Print_Titles" localSheetId="8">'SO06 1 Pol'!$1:$7</definedName>
    <definedName name="_xlnm.Print_Titles" localSheetId="9">'SO07 1 Pol'!$1:$7</definedName>
    <definedName name="_xlnm.Print_Titles" localSheetId="10">'SO08 1 Pol'!$1:$7</definedName>
    <definedName name="_xlnm.Print_Titles" localSheetId="11">'SO10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Pol'!$A$1:$Y$31</definedName>
    <definedName name="_xlnm.Print_Area" localSheetId="4">'SO02 1 Pol'!$A$1:$Y$31</definedName>
    <definedName name="_xlnm.Print_Area" localSheetId="5">'SO03 1 Pol'!$A$1:$Y$31</definedName>
    <definedName name="_xlnm.Print_Area" localSheetId="6">'SO04 1 Pol'!$A$1:$Y$31</definedName>
    <definedName name="_xlnm.Print_Area" localSheetId="7">'SO05 1 Pol'!$A$1:$Y$31</definedName>
    <definedName name="_xlnm.Print_Area" localSheetId="8">'SO06 1 Pol'!$A$1:$Y$31</definedName>
    <definedName name="_xlnm.Print_Area" localSheetId="9">'SO07 1 Pol'!$A$1:$Y$31</definedName>
    <definedName name="_xlnm.Print_Area" localSheetId="10">'SO08 1 Pol'!$A$1:$Y$38</definedName>
    <definedName name="_xlnm.Print_Area" localSheetId="11">'SO10 1 Pol'!$A$1:$Y$32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fileRecoveryPr repairLoad="1"/>
</workbook>
</file>

<file path=xl/calcChain.xml><?xml version="1.0" encoding="utf-8"?>
<calcChain xmlns="http://schemas.openxmlformats.org/spreadsheetml/2006/main">
  <c r="I84" i="1" l="1"/>
  <c r="G57" i="1"/>
  <c r="F57" i="1"/>
  <c r="G56" i="1"/>
  <c r="H56" i="1" s="1"/>
  <c r="I56" i="1" s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H39" i="1" s="1"/>
  <c r="H58" i="1" s="1"/>
  <c r="F39" i="1"/>
  <c r="G22" i="20"/>
  <c r="G9" i="20"/>
  <c r="G8" i="20" s="1"/>
  <c r="I9" i="20"/>
  <c r="I8" i="20" s="1"/>
  <c r="K9" i="20"/>
  <c r="K8" i="20" s="1"/>
  <c r="M9" i="20"/>
  <c r="M8" i="20" s="1"/>
  <c r="O9" i="20"/>
  <c r="O8" i="20" s="1"/>
  <c r="Q9" i="20"/>
  <c r="Q8" i="20" s="1"/>
  <c r="V9" i="20"/>
  <c r="G20" i="20"/>
  <c r="I20" i="20"/>
  <c r="K20" i="20"/>
  <c r="M20" i="20"/>
  <c r="O20" i="20"/>
  <c r="Q20" i="20"/>
  <c r="V20" i="20"/>
  <c r="V8" i="20" s="1"/>
  <c r="AE22" i="20"/>
  <c r="AF22" i="20"/>
  <c r="G28" i="19"/>
  <c r="V8" i="19"/>
  <c r="G9" i="19"/>
  <c r="G8" i="19" s="1"/>
  <c r="I9" i="19"/>
  <c r="I8" i="19" s="1"/>
  <c r="K9" i="19"/>
  <c r="K8" i="19" s="1"/>
  <c r="M9" i="19"/>
  <c r="M8" i="19" s="1"/>
  <c r="O9" i="19"/>
  <c r="O8" i="19" s="1"/>
  <c r="Q9" i="19"/>
  <c r="Q8" i="19" s="1"/>
  <c r="V9" i="19"/>
  <c r="AE28" i="19"/>
  <c r="G21" i="18"/>
  <c r="G8" i="18"/>
  <c r="V8" i="18"/>
  <c r="G9" i="18"/>
  <c r="AF21" i="18" s="1"/>
  <c r="I9" i="18"/>
  <c r="I8" i="18" s="1"/>
  <c r="K9" i="18"/>
  <c r="K8" i="18" s="1"/>
  <c r="M9" i="18"/>
  <c r="M8" i="18" s="1"/>
  <c r="O9" i="18"/>
  <c r="O8" i="18" s="1"/>
  <c r="Q9" i="18"/>
  <c r="Q8" i="18" s="1"/>
  <c r="V9" i="18"/>
  <c r="AE21" i="18"/>
  <c r="G21" i="17"/>
  <c r="Q8" i="17"/>
  <c r="V8" i="17"/>
  <c r="G9" i="17"/>
  <c r="G8" i="17" s="1"/>
  <c r="I9" i="17"/>
  <c r="I8" i="17" s="1"/>
  <c r="K9" i="17"/>
  <c r="K8" i="17" s="1"/>
  <c r="M9" i="17"/>
  <c r="M8" i="17" s="1"/>
  <c r="O9" i="17"/>
  <c r="O8" i="17" s="1"/>
  <c r="Q9" i="17"/>
  <c r="V9" i="17"/>
  <c r="AE21" i="17"/>
  <c r="G21" i="16"/>
  <c r="V8" i="16"/>
  <c r="G9" i="16"/>
  <c r="G8" i="16" s="1"/>
  <c r="I9" i="16"/>
  <c r="I8" i="16" s="1"/>
  <c r="K9" i="16"/>
  <c r="K8" i="16" s="1"/>
  <c r="M9" i="16"/>
  <c r="M8" i="16" s="1"/>
  <c r="O9" i="16"/>
  <c r="O8" i="16" s="1"/>
  <c r="Q9" i="16"/>
  <c r="Q8" i="16" s="1"/>
  <c r="V9" i="16"/>
  <c r="AE21" i="16"/>
  <c r="G21" i="15"/>
  <c r="Q8" i="15"/>
  <c r="V8" i="15"/>
  <c r="G9" i="15"/>
  <c r="G8" i="15" s="1"/>
  <c r="I9" i="15"/>
  <c r="I8" i="15" s="1"/>
  <c r="K9" i="15"/>
  <c r="K8" i="15" s="1"/>
  <c r="O9" i="15"/>
  <c r="O8" i="15" s="1"/>
  <c r="Q9" i="15"/>
  <c r="V9" i="15"/>
  <c r="AE21" i="15"/>
  <c r="AF21" i="15"/>
  <c r="G21" i="14"/>
  <c r="V8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AE21" i="14"/>
  <c r="G21" i="13"/>
  <c r="V8" i="13"/>
  <c r="G9" i="13"/>
  <c r="G8" i="13" s="1"/>
  <c r="I9" i="13"/>
  <c r="I8" i="13" s="1"/>
  <c r="K9" i="13"/>
  <c r="K8" i="13" s="1"/>
  <c r="M9" i="13"/>
  <c r="M8" i="13" s="1"/>
  <c r="O9" i="13"/>
  <c r="O8" i="13" s="1"/>
  <c r="Q9" i="13"/>
  <c r="Q8" i="13" s="1"/>
  <c r="V9" i="13"/>
  <c r="AE21" i="13"/>
  <c r="G21" i="12"/>
  <c r="G8" i="12"/>
  <c r="V8" i="12"/>
  <c r="G9" i="12"/>
  <c r="AF21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AE21" i="12"/>
  <c r="I20" i="1"/>
  <c r="I19" i="1"/>
  <c r="I18" i="1"/>
  <c r="I17" i="1"/>
  <c r="I16" i="1"/>
  <c r="I85" i="1"/>
  <c r="J84" i="1" s="1"/>
  <c r="J85" i="1" s="1"/>
  <c r="F58" i="1"/>
  <c r="G23" i="1" s="1"/>
  <c r="A23" i="1" s="1"/>
  <c r="G58" i="1"/>
  <c r="G25" i="1" s="1"/>
  <c r="A25" i="1" s="1"/>
  <c r="H57" i="1"/>
  <c r="I57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H44" i="1" l="1"/>
  <c r="I44" i="1" s="1"/>
  <c r="G26" i="1"/>
  <c r="A26" i="1"/>
  <c r="G28" i="1"/>
  <c r="G24" i="1"/>
  <c r="A24" i="1"/>
  <c r="A27" i="1"/>
  <c r="AF28" i="19"/>
  <c r="AF21" i="17"/>
  <c r="AF21" i="16"/>
  <c r="M9" i="15"/>
  <c r="M8" i="15" s="1"/>
  <c r="AF21" i="14"/>
  <c r="M9" i="14"/>
  <c r="M8" i="14" s="1"/>
  <c r="AF21" i="13"/>
  <c r="I21" i="1"/>
  <c r="I39" i="1"/>
  <c r="I58" i="1" s="1"/>
  <c r="J46" i="1" s="1"/>
  <c r="J51" i="1" l="1"/>
  <c r="G29" i="1"/>
  <c r="G27" i="1" s="1"/>
  <c r="A29" i="1"/>
  <c r="J56" i="1"/>
  <c r="J43" i="1"/>
  <c r="J40" i="1"/>
  <c r="J42" i="1"/>
  <c r="J50" i="1"/>
  <c r="J54" i="1"/>
  <c r="J39" i="1"/>
  <c r="J58" i="1" s="1"/>
  <c r="J55" i="1"/>
  <c r="J44" i="1"/>
  <c r="J48" i="1"/>
  <c r="J45" i="1"/>
  <c r="J49" i="1"/>
  <c r="J41" i="1"/>
  <c r="J53" i="1"/>
  <c r="J57" i="1"/>
  <c r="J52" i="1"/>
  <c r="J47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<sst xmlns="http://schemas.openxmlformats.org/spreadsheetml/2006/main" count="881" uniqueCount="173">
  <si>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</si>
  <si>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</si>
  <si>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</si>
  <si>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</si>
  <si>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</si>
  <si>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</si>
  <si>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</si>
  <si>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</si>
  <si>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</si>
  <si>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</si>
  <si>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</si>
  <si>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</si>
  <si>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</si>
  <si>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</si>
  <si>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</si>
  <si>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</si>
  <si>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</si>
  <si>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</si>
  <si>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</si>
  <si>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</si>
  <si>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</si>
  <si>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</si>
  <si>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</si>
  <si>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</si>
  <si>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</si>
  <si>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</si>
  <si>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</si>
  <si>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</si>
  <si>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</si>
  <si>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</si>
  <si>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</si>
  <si>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</si>
  <si>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</si>
  <si>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</si>
  <si>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</si>
  <si>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</si>
  <si>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</si>
  <si>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</si>
  <si>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</si>
  <si>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</si>
  <si>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</si>
  <si>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</si>
  <si>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</si>
  <si>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ART18.3</t>
  </si>
  <si>
    <t>Budování odb.učeben a doprovodné infrastruktury ZŠ Masarykova</t>
  </si>
  <si>
    <t>Město Valašské Meziříčí</t>
  </si>
  <si>
    <t>Náměstí 7/5</t>
  </si>
  <si>
    <t>Valašské Meziříčí</t>
  </si>
  <si>
    <t>75701</t>
  </si>
  <si>
    <t>00304387</t>
  </si>
  <si>
    <t>CZ00304387</t>
  </si>
  <si>
    <t>ARTING plus, s.r.o.</t>
  </si>
  <si>
    <t>40.pluku 1582</t>
  </si>
  <si>
    <t>26793539</t>
  </si>
  <si>
    <t>CZ26793539</t>
  </si>
  <si>
    <t>17.10.2024</t>
  </si>
  <si>
    <t>Stavba</t>
  </si>
  <si>
    <t>SO01</t>
  </si>
  <si>
    <t>Učebna č.dv.32 - "Člověk a jeho svět"</t>
  </si>
  <si>
    <t>1</t>
  </si>
  <si>
    <t>HW a SW</t>
  </si>
  <si>
    <t>SO02</t>
  </si>
  <si>
    <t>Učebna č.dv.107 - Učebna cizích jazyků I</t>
  </si>
  <si>
    <t>SO03</t>
  </si>
  <si>
    <t>Učebna č.dv.108 - učebna zeměpisu</t>
  </si>
  <si>
    <t>SO04</t>
  </si>
  <si>
    <t>Učebna č,dv.109 - Učebna cizích jazyků II</t>
  </si>
  <si>
    <t>SO05</t>
  </si>
  <si>
    <t>Učebna č.dv.111 - Učebna matematiky</t>
  </si>
  <si>
    <t>SO06</t>
  </si>
  <si>
    <t>Učebna družiny č.dv.54 - Učebna družiny I.</t>
  </si>
  <si>
    <t>SO07</t>
  </si>
  <si>
    <t>Uč.družiny č.dv.55 - Učebna družiny II.</t>
  </si>
  <si>
    <t>SO08</t>
  </si>
  <si>
    <t>Učebna družiny dv.č.56 - Učebna družiny III.</t>
  </si>
  <si>
    <t>SO10</t>
  </si>
  <si>
    <t>Sborovna č.dv.3</t>
  </si>
  <si>
    <t>Celkem za stavbu</t>
  </si>
  <si>
    <t>CZK</t>
  </si>
  <si>
    <t>#POPS</t>
  </si>
  <si>
    <t>Popis stavby: ART18.3 - Budování odb.učeben a doprovodné infrastruktury ZŠ Masarykova</t>
  </si>
  <si>
    <t>#POPO</t>
  </si>
  <si>
    <t>Popis objektu: SO01 - Učebna č.dv.32 - "Člověk a jeho svět"</t>
  </si>
  <si>
    <t>#POPR</t>
  </si>
  <si>
    <t>Popis rozpočtu: 1 - HW a SW</t>
  </si>
  <si>
    <t>Popis objektu: SO02 - Učebna č.dv.107 - Učebna cizích jazyků I</t>
  </si>
  <si>
    <t>Popis objektu: SO03 - Učebna č.dv.108 - učebna zeměpisu</t>
  </si>
  <si>
    <t>Popis objektu: SO04 - Učebna č,dv.109 - Učebna cizích jazyků II</t>
  </si>
  <si>
    <t>Popis objektu: SO05 - Učebna č.dv.111 - Učebna matematiky</t>
  </si>
  <si>
    <t>Popis objektu: SO06 - Učebna družiny č.dv.54 - Učebna družiny I.</t>
  </si>
  <si>
    <t>Popis objektu: SO07 - Uč.družiny č.dv.55 - Učebna družiny II.</t>
  </si>
  <si>
    <t>Popis objektu: SO08 - Učebna družiny dv.č.56 - Učebna družiny III.</t>
  </si>
  <si>
    <t>Popis objektu: SO10 - Sborovna č.dv.3</t>
  </si>
  <si>
    <t>Rekapitulace dílů</t>
  </si>
  <si>
    <t>Typ dílu</t>
  </si>
  <si>
    <t>799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</si>
  <si>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</si>
  <si>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</si>
  <si>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</si>
  <si>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</si>
  <si>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</si>
  <si>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</si>
  <si>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</si>
  <si>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</si>
  <si>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</si>
  <si>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</si>
  <si>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</si>
  <si>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</si>
  <si>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</si>
  <si>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</si>
  <si>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</si>
  <si>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</si>
  <si>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</si>
  <si>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</si>
  <si>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</si>
  <si>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</si>
  <si>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</si>
  <si>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</si>
  <si>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</si>
  <si>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</si>
  <si>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</si>
  <si>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</si>
  <si>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</si>
  <si>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</si>
  <si>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</si>
  <si>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</si>
  <si>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</si>
  <si>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7995</t>
  </si>
  <si>
    <t>Dataprojektor, vč.upevnění a dodání konzole</t>
  </si>
  <si>
    <t>ks</t>
  </si>
  <si>
    <t>Vlastní</t>
  </si>
  <si>
    <t>Indiv</t>
  </si>
  <si>
    <t>Práce</t>
  </si>
  <si>
    <t>Běžná</t>
  </si>
  <si>
    <t>POL1_</t>
  </si>
  <si>
    <t>1. Dataprojektor s ultrakrátkou projekční vzdáleností</t>
  </si>
  <si>
    <t>POP</t>
  </si>
  <si>
    <t/>
  </si>
  <si>
    <t>- technologie 3LCD</t>
  </si>
  <si>
    <t>- ultra krátká projekce</t>
  </si>
  <si>
    <t>- nativní rozlišení WXGA 1280x800, alespoň 3500 lm</t>
  </si>
  <si>
    <t>- originální nástěnný držák</t>
  </si>
  <si>
    <t>- aktivní externí stereo reproduktory o výkonu 15 W</t>
  </si>
  <si>
    <t>- příslušenstvím k instalaci na zeď</t>
  </si>
  <si>
    <t>- záruka na projektor minimálně 5let</t>
  </si>
  <si>
    <t>SUM</t>
  </si>
  <si>
    <t>Poznámky uchazeče k zadání</t>
  </si>
  <si>
    <t>POPUZIV</t>
  </si>
  <si>
    <t>- vstup 3x HDMI a LAN</t>
  </si>
  <si>
    <t>END</t>
  </si>
  <si>
    <t>R-položka</t>
  </si>
  <si>
    <t>POL12_1</t>
  </si>
  <si>
    <t>Dotykový monitor, vč.nastavitelného stojanu a příslušenství</t>
  </si>
  <si>
    <t>2. Dotykový monitor včetně nastavitelného stojanu a příslušenství</t>
  </si>
  <si>
    <t>- rozlišení minimálně 4K - 3840x2160 bodů, dotyk až 40 bodů najednou</t>
  </si>
  <si>
    <t>- metoda dotyku - stylus, prst, rukavice</t>
  </si>
  <si>
    <t>- integrované přední repro 2x16W</t>
  </si>
  <si>
    <t>- záruka 5let</t>
  </si>
  <si>
    <t xml:space="preserve">  dle cpubenchmark.net</t>
  </si>
  <si>
    <t>- minimálně 8GB RAM, úložné místo 250GB NVMe SSD</t>
  </si>
  <si>
    <t>- integrované WiFi 6</t>
  </si>
  <si>
    <t>- kovový originální VESA držák na přichycení PC k podstavci</t>
  </si>
  <si>
    <t>- záruka 3 roky v místě instalace druhý pracovní den</t>
  </si>
  <si>
    <t>- bezdrátový set klávesnice a myši v české, záruka 3 roky</t>
  </si>
  <si>
    <t>- stojan na kolečkách pro obrazovky VESA až 800x600mm,</t>
  </si>
  <si>
    <t>- elektricky nastavitelná výška, nosnost až 100kg</t>
  </si>
  <si>
    <t>- dotykový monitor minimálně 75“ s IPS panelem</t>
  </si>
  <si>
    <t>- micro PC s procesorem o výkonu minimálně 23200 bodů</t>
  </si>
  <si>
    <t>- operačním systém Windows Professional v české verzi,</t>
  </si>
  <si>
    <t>Dataprojektor, vč.upevnění + projekční tabule D+M</t>
  </si>
  <si>
    <t>7915</t>
  </si>
  <si>
    <t>Instalace stávající tiskárny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</si>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</sst>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2" t="s">
        <v>41</v>
      </c>
      <c r="B2" s="182"/>
      <c r="C2" s="182"/>
      <c r="D2" s="182"/>
      <c r="E2" s="182"/>
      <c r="F2" s="182"/>
      <c r="G2" s="182"/>
    </row>
  </sheetData>
  <sheetProtection algorithmName="SHA-512" hashValue="kTyBL8QXRyqudtabgLfXHTXHzX0FyldpY3wgjBf2FrLkOI6AceaNtddgEvNWrldz94xRRfyv33ibqGNv2fnKBA==" saltValue="ald9rMWSSwtGiiMcdPL9C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8"/>
  <sheetViews>
    <sheetView showGridLines="0" tabSelected="1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17" t="s">
        <v>4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2"/>
      <c r="B2" s="72" t="s">
        <v>24</v>
      </c>
      <c r="C2" s="73"/>
      <c r="D2" s="74" t="s">
        <v>43</v>
      </c>
      <c r="E2" s="223" t="s">
        <v>44</v>
      </c>
      <c r="F2" s="224"/>
      <c r="G2" s="224"/>
      <c r="H2" s="224"/>
      <c r="I2" s="224"/>
      <c r="J2" s="225"/>
      <c r="O2" s="1"/>
    </row>
    <row r="3" spans="1:15" ht="27" hidden="1" customHeight="1" x14ac:dyDescent="0.2">
      <c r="A3" s="2"/>
      <c r="B3" s="75"/>
      <c r="C3" s="73"/>
      <c r="D3" s="76"/>
      <c r="E3" s="226"/>
      <c r="F3" s="227"/>
      <c r="G3" s="227"/>
      <c r="H3" s="227"/>
      <c r="I3" s="227"/>
      <c r="J3" s="228"/>
    </row>
    <row r="4" spans="1:15" ht="23.25" customHeight="1" x14ac:dyDescent="0.2">
      <c r="A4" s="2"/>
      <c r="B4" s="77"/>
      <c r="C4" s="78"/>
      <c r="D4" s="79"/>
      <c r="E4" s="207"/>
      <c r="F4" s="207"/>
      <c r="G4" s="207"/>
      <c r="H4" s="207"/>
      <c r="I4" s="207"/>
      <c r="J4" s="208"/>
    </row>
    <row r="5" spans="1:15" ht="24" customHeight="1" x14ac:dyDescent="0.2">
      <c r="A5" s="2"/>
      <c r="B5" s="30" t="s">
        <v>23</v>
      </c>
      <c r="D5" s="211" t="s">
        <v>45</v>
      </c>
      <c r="E5" s="212"/>
      <c r="F5" s="212"/>
      <c r="G5" s="212"/>
      <c r="H5" s="18" t="s">
        <v>42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13" t="s">
        <v>46</v>
      </c>
      <c r="E6" s="214"/>
      <c r="F6" s="214"/>
      <c r="G6" s="214"/>
      <c r="H6" s="18" t="s">
        <v>36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15" t="s">
        <v>47</v>
      </c>
      <c r="F7" s="216"/>
      <c r="G7" s="216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2" t="s">
        <v>51</v>
      </c>
      <c r="H8" s="18" t="s">
        <v>42</v>
      </c>
      <c r="I8" s="81" t="s">
        <v>53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36</v>
      </c>
      <c r="I9" s="81" t="s">
        <v>54</v>
      </c>
      <c r="J9" s="8"/>
    </row>
    <row r="10" spans="1:15" ht="15.75" hidden="1" customHeight="1" x14ac:dyDescent="0.2">
      <c r="A10" s="2"/>
      <c r="B10" s="34"/>
      <c r="C10" s="53"/>
      <c r="D10" s="80" t="s">
        <v>48</v>
      </c>
      <c r="E10" s="83" t="s">
        <v>47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30"/>
      <c r="E11" s="230"/>
      <c r="F11" s="230"/>
      <c r="G11" s="230"/>
      <c r="H11" s="18" t="s">
        <v>42</v>
      </c>
      <c r="I11" s="85"/>
      <c r="J11" s="8"/>
    </row>
    <row r="12" spans="1:15" ht="15.75" customHeight="1" x14ac:dyDescent="0.2">
      <c r="A12" s="2"/>
      <c r="B12" s="27"/>
      <c r="C12" s="52"/>
      <c r="D12" s="206"/>
      <c r="E12" s="206"/>
      <c r="F12" s="206"/>
      <c r="G12" s="206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09"/>
      <c r="F13" s="210"/>
      <c r="G13" s="210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29"/>
      <c r="F15" s="229"/>
      <c r="G15" s="231"/>
      <c r="H15" s="231"/>
      <c r="I15" s="231" t="s">
        <v>31</v>
      </c>
      <c r="J15" s="232"/>
    </row>
    <row r="16" spans="1:15" ht="23.25" customHeight="1" x14ac:dyDescent="0.2">
      <c r="A16" s="138" t="s">
        <v>26</v>
      </c>
      <c r="B16" s="37" t="s">
        <v>26</v>
      </c>
      <c r="C16" s="58"/>
      <c r="D16" s="59"/>
      <c r="E16" s="195"/>
      <c r="F16" s="196"/>
      <c r="G16" s="195"/>
      <c r="H16" s="196"/>
      <c r="I16" s="195">
        <f>SUMIF(F84:F84,A16,I84:I84)+SUMIF(F84:F84,"PSU",I84:I84)</f>
        <v>0</v>
      </c>
      <c r="J16" s="197"/>
    </row>
    <row r="17" spans="1:10" ht="23.25" customHeight="1" x14ac:dyDescent="0.2">
      <c r="A17" s="138" t="s">
        <v>27</v>
      </c>
      <c r="B17" s="37" t="s">
        <v>27</v>
      </c>
      <c r="C17" s="58"/>
      <c r="D17" s="59"/>
      <c r="E17" s="195"/>
      <c r="F17" s="196"/>
      <c r="G17" s="195"/>
      <c r="H17" s="196"/>
      <c r="I17" s="195">
        <f>SUMIF(F84:F84,A17,I84:I84)</f>
        <v>0</v>
      </c>
      <c r="J17" s="197"/>
    </row>
    <row r="18" spans="1:10" ht="23.25" customHeight="1" x14ac:dyDescent="0.2">
      <c r="A18" s="138" t="s">
        <v>28</v>
      </c>
      <c r="B18" s="37" t="s">
        <v>28</v>
      </c>
      <c r="C18" s="58"/>
      <c r="D18" s="59"/>
      <c r="E18" s="195"/>
      <c r="F18" s="196"/>
      <c r="G18" s="195"/>
      <c r="H18" s="196"/>
      <c r="I18" s="195">
        <f>SUMIF(F84:F84,A18,I84:I84)</f>
        <v>0</v>
      </c>
      <c r="J18" s="197"/>
    </row>
    <row r="19" spans="1:10" ht="23.25" customHeight="1" x14ac:dyDescent="0.2">
      <c r="A19" s="138" t="s">
        <v>97</v>
      </c>
      <c r="B19" s="37" t="s">
        <v>29</v>
      </c>
      <c r="C19" s="58"/>
      <c r="D19" s="59"/>
      <c r="E19" s="195"/>
      <c r="F19" s="196"/>
      <c r="G19" s="195"/>
      <c r="H19" s="196"/>
      <c r="I19" s="195">
        <f>SUMIF(F84:F84,A19,I84:I84)</f>
        <v>0</v>
      </c>
      <c r="J19" s="197"/>
    </row>
    <row r="20" spans="1:10" ht="23.25" customHeight="1" x14ac:dyDescent="0.2">
      <c r="A20" s="138" t="s">
        <v>98</v>
      </c>
      <c r="B20" s="37" t="s">
        <v>30</v>
      </c>
      <c r="C20" s="58"/>
      <c r="D20" s="59"/>
      <c r="E20" s="195"/>
      <c r="F20" s="196"/>
      <c r="G20" s="195"/>
      <c r="H20" s="196"/>
      <c r="I20" s="195">
        <f>SUMIF(F84:F84,A20,I84:I84)</f>
        <v>0</v>
      </c>
      <c r="J20" s="197"/>
    </row>
    <row r="21" spans="1:10" ht="23.25" customHeight="1" x14ac:dyDescent="0.2">
      <c r="A21" s="2"/>
      <c r="B21" s="47" t="s">
        <v>31</v>
      </c>
      <c r="C21" s="60"/>
      <c r="D21" s="61"/>
      <c r="E21" s="198"/>
      <c r="F21" s="233"/>
      <c r="G21" s="198"/>
      <c r="H21" s="233"/>
      <c r="I21" s="198">
        <f>SUM(I16:J20)</f>
        <v>0</v>
      </c>
      <c r="J21" s="199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193">
        <f>ZakladDPHSniVypocet</f>
        <v>0</v>
      </c>
      <c r="H23" s="194"/>
      <c r="I23" s="1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191">
        <f>A23</f>
        <v>0</v>
      </c>
      <c r="H24" s="192"/>
      <c r="I24" s="1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193">
        <f>ZakladDPHZaklVypocet</f>
        <v>0</v>
      </c>
      <c r="H25" s="194"/>
      <c r="I25" s="1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20">
        <f>A25</f>
        <v>0</v>
      </c>
      <c r="H26" s="221"/>
      <c r="I26" s="221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22">
        <f>CenaCelkem-(ZakladDPHSni+DPHSni+ZakladDPHZakl+DPHZakl)</f>
        <v>0</v>
      </c>
      <c r="H27" s="222"/>
      <c r="I27" s="222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01">
        <f>ZakladDPHSniVypocet+ZakladDPHZaklVypocet</f>
        <v>0</v>
      </c>
      <c r="H28" s="201"/>
      <c r="I28" s="201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0">
        <f>A27</f>
        <v>0</v>
      </c>
      <c r="H29" s="200"/>
      <c r="I29" s="200"/>
      <c r="J29" s="118" t="s">
        <v>78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55</v>
      </c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02"/>
      <c r="E34" s="203"/>
      <c r="G34" s="204"/>
      <c r="H34" s="205"/>
      <c r="I34" s="205"/>
      <c r="J34" s="24"/>
    </row>
    <row r="35" spans="1:10" ht="12.75" customHeight="1" x14ac:dyDescent="0.2">
      <c r="A35" s="2"/>
      <c r="B35" s="2"/>
      <c r="D35" s="190" t="s">
        <v>2</v>
      </c>
      <c r="E35" s="1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56</v>
      </c>
      <c r="C39" s="186"/>
      <c r="D39" s="186"/>
      <c r="E39" s="186"/>
      <c r="F39" s="98">
        <f>'SO01 1 Pol'!AE21+'SO02 1 Pol'!AE21+'SO03 1 Pol'!AE21+'SO04 1 Pol'!AE21+'SO05 1 Pol'!AE21+'SO06 1 Pol'!AE21+'SO07 1 Pol'!AE21+'SO08 1 Pol'!AE28+'SO10 1 Pol'!AE22</f>
        <v>0</v>
      </c>
      <c r="G39" s="99">
        <f>'SO01 1 Pol'!AF21+'SO02 1 Pol'!AF21+'SO03 1 Pol'!AF21+'SO04 1 Pol'!AF21+'SO05 1 Pol'!AF21+'SO06 1 Pol'!AF21+'SO07 1 Pol'!AF21+'SO08 1 Pol'!AF28+'SO10 1 Pol'!AF22</f>
        <v>0</v>
      </c>
      <c r="H39" s="100">
        <f t="shared" ref="H39:H57" si="1">(F39*SazbaDPH1/100)+(G39*SazbaDPH2/100)</f>
        <v>0</v>
      </c>
      <c r="I39" s="100">
        <f t="shared" ref="I39:I57" si="2">F39+G39+H39</f>
        <v>0</v>
      </c>
      <c r="J39" s="101" t="str">
        <f t="shared" ref="J39:J57" si="3">IF(CenaCelkemVypocet=0,"",I39/CenaCelkemVypocet*100)</f>
        <v/>
      </c>
    </row>
    <row r="40" spans="1:10" ht="25.5" customHeight="1" x14ac:dyDescent="0.2">
      <c r="A40" s="87">
        <v>2</v>
      </c>
      <c r="B40" s="102" t="s">
        <v>57</v>
      </c>
      <c r="C40" s="185" t="s">
        <v>58</v>
      </c>
      <c r="D40" s="185"/>
      <c r="E40" s="185"/>
      <c r="F40" s="103">
        <f>'SO01 1 Pol'!AE21</f>
        <v>0</v>
      </c>
      <c r="G40" s="104">
        <f>'SO01 1 Pol'!AF21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59</v>
      </c>
      <c r="C41" s="186" t="s">
        <v>60</v>
      </c>
      <c r="D41" s="186"/>
      <c r="E41" s="186"/>
      <c r="F41" s="107">
        <f>'SO01 1 Pol'!AE21</f>
        <v>0</v>
      </c>
      <c r="G41" s="100">
        <f>'SO01 1 Pol'!AF21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2</v>
      </c>
      <c r="B42" s="102" t="s">
        <v>61</v>
      </c>
      <c r="C42" s="185" t="s">
        <v>62</v>
      </c>
      <c r="D42" s="185"/>
      <c r="E42" s="185"/>
      <c r="F42" s="103">
        <f>'SO02 1 Pol'!AE21</f>
        <v>0</v>
      </c>
      <c r="G42" s="104">
        <f>'SO02 1 Pol'!AF21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87">
        <v>3</v>
      </c>
      <c r="B43" s="106" t="s">
        <v>59</v>
      </c>
      <c r="C43" s="186" t="s">
        <v>60</v>
      </c>
      <c r="D43" s="186"/>
      <c r="E43" s="186"/>
      <c r="F43" s="107">
        <f>'SO02 1 Pol'!AE21</f>
        <v>0</v>
      </c>
      <c r="G43" s="100">
        <f>'SO02 1 Pol'!AF21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63</v>
      </c>
      <c r="C44" s="185" t="s">
        <v>64</v>
      </c>
      <c r="D44" s="185"/>
      <c r="E44" s="185"/>
      <c r="F44" s="103">
        <f>'SO03 1 Pol'!AE21</f>
        <v>0</v>
      </c>
      <c r="G44" s="104">
        <f>'SO03 1 Pol'!AF21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59</v>
      </c>
      <c r="C45" s="186" t="s">
        <v>60</v>
      </c>
      <c r="D45" s="186"/>
      <c r="E45" s="186"/>
      <c r="F45" s="107">
        <f>'SO03 1 Pol'!AE21</f>
        <v>0</v>
      </c>
      <c r="G45" s="100">
        <f>'SO03 1 Pol'!AF21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2</v>
      </c>
      <c r="B46" s="102" t="s">
        <v>65</v>
      </c>
      <c r="C46" s="185" t="s">
        <v>66</v>
      </c>
      <c r="D46" s="185"/>
      <c r="E46" s="185"/>
      <c r="F46" s="103">
        <f>'SO04 1 Pol'!AE21</f>
        <v>0</v>
      </c>
      <c r="G46" s="104">
        <f>'SO04 1 Pol'!AF21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">
      <c r="A47" s="87">
        <v>3</v>
      </c>
      <c r="B47" s="106" t="s">
        <v>59</v>
      </c>
      <c r="C47" s="186" t="s">
        <v>60</v>
      </c>
      <c r="D47" s="186"/>
      <c r="E47" s="186"/>
      <c r="F47" s="107">
        <f>'SO04 1 Pol'!AE21</f>
        <v>0</v>
      </c>
      <c r="G47" s="100">
        <f>'SO04 1 Pol'!AF21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2</v>
      </c>
      <c r="B48" s="102" t="s">
        <v>67</v>
      </c>
      <c r="C48" s="185" t="s">
        <v>68</v>
      </c>
      <c r="D48" s="185"/>
      <c r="E48" s="185"/>
      <c r="F48" s="103">
        <f>'SO05 1 Pol'!AE21</f>
        <v>0</v>
      </c>
      <c r="G48" s="104">
        <f>'SO05 1 Pol'!AF21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 x14ac:dyDescent="0.2">
      <c r="A49" s="87">
        <v>3</v>
      </c>
      <c r="B49" s="106" t="s">
        <v>59</v>
      </c>
      <c r="C49" s="186" t="s">
        <v>60</v>
      </c>
      <c r="D49" s="186"/>
      <c r="E49" s="186"/>
      <c r="F49" s="107">
        <f>'SO05 1 Pol'!AE21</f>
        <v>0</v>
      </c>
      <c r="G49" s="100">
        <f>'SO05 1 Pol'!AF21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2</v>
      </c>
      <c r="B50" s="102" t="s">
        <v>69</v>
      </c>
      <c r="C50" s="185" t="s">
        <v>70</v>
      </c>
      <c r="D50" s="185"/>
      <c r="E50" s="185"/>
      <c r="F50" s="103">
        <f>'SO06 1 Pol'!AE21</f>
        <v>0</v>
      </c>
      <c r="G50" s="104">
        <f>'SO06 1 Pol'!AF21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 x14ac:dyDescent="0.2">
      <c r="A51" s="87">
        <v>3</v>
      </c>
      <c r="B51" s="106" t="s">
        <v>59</v>
      </c>
      <c r="C51" s="186" t="s">
        <v>60</v>
      </c>
      <c r="D51" s="186"/>
      <c r="E51" s="186"/>
      <c r="F51" s="107">
        <f>'SO06 1 Pol'!AE21</f>
        <v>0</v>
      </c>
      <c r="G51" s="100">
        <f>'SO06 1 Pol'!AF21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>
        <v>2</v>
      </c>
      <c r="B52" s="102" t="s">
        <v>71</v>
      </c>
      <c r="C52" s="185" t="s">
        <v>72</v>
      </c>
      <c r="D52" s="185"/>
      <c r="E52" s="185"/>
      <c r="F52" s="103">
        <f>'SO07 1 Pol'!AE21</f>
        <v>0</v>
      </c>
      <c r="G52" s="104">
        <f>'SO07 1 Pol'!AF21</f>
        <v>0</v>
      </c>
      <c r="H52" s="104">
        <f t="shared" si="1"/>
        <v>0</v>
      </c>
      <c r="I52" s="104">
        <f t="shared" si="2"/>
        <v>0</v>
      </c>
      <c r="J52" s="105" t="str">
        <f t="shared" si="3"/>
        <v/>
      </c>
    </row>
    <row r="53" spans="1:10" ht="25.5" customHeight="1" x14ac:dyDescent="0.2">
      <c r="A53" s="87">
        <v>3</v>
      </c>
      <c r="B53" s="106" t="s">
        <v>59</v>
      </c>
      <c r="C53" s="186" t="s">
        <v>60</v>
      </c>
      <c r="D53" s="186"/>
      <c r="E53" s="186"/>
      <c r="F53" s="107">
        <f>'SO07 1 Pol'!AE21</f>
        <v>0</v>
      </c>
      <c r="G53" s="100">
        <f>'SO07 1 Pol'!AF21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">
      <c r="A54" s="87">
        <v>2</v>
      </c>
      <c r="B54" s="102" t="s">
        <v>73</v>
      </c>
      <c r="C54" s="185" t="s">
        <v>74</v>
      </c>
      <c r="D54" s="185"/>
      <c r="E54" s="185"/>
      <c r="F54" s="103">
        <f>'SO08 1 Pol'!AE28</f>
        <v>0</v>
      </c>
      <c r="G54" s="104">
        <f>'SO08 1 Pol'!AF28</f>
        <v>0</v>
      </c>
      <c r="H54" s="104">
        <f t="shared" si="1"/>
        <v>0</v>
      </c>
      <c r="I54" s="104">
        <f t="shared" si="2"/>
        <v>0</v>
      </c>
      <c r="J54" s="105" t="str">
        <f t="shared" si="3"/>
        <v/>
      </c>
    </row>
    <row r="55" spans="1:10" ht="25.5" customHeight="1" x14ac:dyDescent="0.2">
      <c r="A55" s="87">
        <v>3</v>
      </c>
      <c r="B55" s="106" t="s">
        <v>59</v>
      </c>
      <c r="C55" s="186" t="s">
        <v>60</v>
      </c>
      <c r="D55" s="186"/>
      <c r="E55" s="186"/>
      <c r="F55" s="107">
        <f>'SO08 1 Pol'!AE28</f>
        <v>0</v>
      </c>
      <c r="G55" s="100">
        <f>'SO08 1 Pol'!AF28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</row>
    <row r="56" spans="1:10" ht="25.5" customHeight="1" x14ac:dyDescent="0.2">
      <c r="A56" s="87">
        <v>2</v>
      </c>
      <c r="B56" s="102" t="s">
        <v>75</v>
      </c>
      <c r="C56" s="185" t="s">
        <v>76</v>
      </c>
      <c r="D56" s="185"/>
      <c r="E56" s="185"/>
      <c r="F56" s="103">
        <f>'SO10 1 Pol'!AE22</f>
        <v>0</v>
      </c>
      <c r="G56" s="104">
        <f>'SO10 1 Pol'!AF22</f>
        <v>0</v>
      </c>
      <c r="H56" s="104">
        <f t="shared" si="1"/>
        <v>0</v>
      </c>
      <c r="I56" s="104">
        <f t="shared" si="2"/>
        <v>0</v>
      </c>
      <c r="J56" s="105" t="str">
        <f t="shared" si="3"/>
        <v/>
      </c>
    </row>
    <row r="57" spans="1:10" ht="25.5" customHeight="1" x14ac:dyDescent="0.2">
      <c r="A57" s="87">
        <v>3</v>
      </c>
      <c r="B57" s="106" t="s">
        <v>59</v>
      </c>
      <c r="C57" s="186" t="s">
        <v>60</v>
      </c>
      <c r="D57" s="186"/>
      <c r="E57" s="186"/>
      <c r="F57" s="107">
        <f>'SO10 1 Pol'!AE22</f>
        <v>0</v>
      </c>
      <c r="G57" s="100">
        <f>'SO10 1 Pol'!AF22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">
      <c r="A58" s="87"/>
      <c r="B58" s="187" t="s">
        <v>77</v>
      </c>
      <c r="C58" s="188"/>
      <c r="D58" s="188"/>
      <c r="E58" s="189"/>
      <c r="F58" s="108">
        <f>SUMIF(A39:A57,"=1",F39:F57)</f>
        <v>0</v>
      </c>
      <c r="G58" s="109">
        <f>SUMIF(A39:A57,"=1",G39:G57)</f>
        <v>0</v>
      </c>
      <c r="H58" s="109">
        <f>SUMIF(A39:A57,"=1",H39:H57)</f>
        <v>0</v>
      </c>
      <c r="I58" s="109">
        <f>SUMIF(A39:A57,"=1",I39:I57)</f>
        <v>0</v>
      </c>
      <c r="J58" s="110">
        <f>SUMIF(A39:A57,"=1",J39:J57)</f>
        <v>0</v>
      </c>
    </row>
    <row r="60" spans="1:10" x14ac:dyDescent="0.2">
      <c r="A60" t="s">
        <v>79</v>
      </c>
      <c r="B60" t="s">
        <v>80</v>
      </c>
    </row>
    <row r="61" spans="1:10" x14ac:dyDescent="0.2">
      <c r="A61" t="s">
        <v>81</v>
      </c>
      <c r="B61" t="s">
        <v>82</v>
      </c>
    </row>
    <row r="62" spans="1:10" x14ac:dyDescent="0.2">
      <c r="A62" t="s">
        <v>83</v>
      </c>
      <c r="B62" t="s">
        <v>84</v>
      </c>
    </row>
    <row r="63" spans="1:10" x14ac:dyDescent="0.2">
      <c r="A63" t="s">
        <v>81</v>
      </c>
      <c r="B63" t="s">
        <v>85</v>
      </c>
    </row>
    <row r="64" spans="1:10" x14ac:dyDescent="0.2">
      <c r="A64" t="s">
        <v>83</v>
      </c>
      <c r="B64" t="s">
        <v>84</v>
      </c>
    </row>
    <row r="65" spans="1:2" x14ac:dyDescent="0.2">
      <c r="A65" t="s">
        <v>81</v>
      </c>
      <c r="B65" t="s">
        <v>86</v>
      </c>
    </row>
    <row r="66" spans="1:2" x14ac:dyDescent="0.2">
      <c r="A66" t="s">
        <v>83</v>
      </c>
      <c r="B66" t="s">
        <v>84</v>
      </c>
    </row>
    <row r="67" spans="1:2" x14ac:dyDescent="0.2">
      <c r="A67" t="s">
        <v>81</v>
      </c>
      <c r="B67" t="s">
        <v>87</v>
      </c>
    </row>
    <row r="68" spans="1:2" x14ac:dyDescent="0.2">
      <c r="A68" t="s">
        <v>83</v>
      </c>
      <c r="B68" t="s">
        <v>84</v>
      </c>
    </row>
    <row r="69" spans="1:2" x14ac:dyDescent="0.2">
      <c r="A69" t="s">
        <v>81</v>
      </c>
      <c r="B69" t="s">
        <v>88</v>
      </c>
    </row>
    <row r="70" spans="1:2" x14ac:dyDescent="0.2">
      <c r="A70" t="s">
        <v>83</v>
      </c>
      <c r="B70" t="s">
        <v>84</v>
      </c>
    </row>
    <row r="71" spans="1:2" x14ac:dyDescent="0.2">
      <c r="A71" t="s">
        <v>81</v>
      </c>
      <c r="B71" t="s">
        <v>89</v>
      </c>
    </row>
    <row r="72" spans="1:2" x14ac:dyDescent="0.2">
      <c r="A72" t="s">
        <v>83</v>
      </c>
      <c r="B72" t="s">
        <v>84</v>
      </c>
    </row>
    <row r="73" spans="1:2" x14ac:dyDescent="0.2">
      <c r="A73" t="s">
        <v>81</v>
      </c>
      <c r="B73" t="s">
        <v>90</v>
      </c>
    </row>
    <row r="74" spans="1:2" x14ac:dyDescent="0.2">
      <c r="A74" t="s">
        <v>83</v>
      </c>
      <c r="B74" t="s">
        <v>84</v>
      </c>
    </row>
    <row r="75" spans="1:2" x14ac:dyDescent="0.2">
      <c r="A75" t="s">
        <v>81</v>
      </c>
      <c r="B75" t="s">
        <v>91</v>
      </c>
    </row>
    <row r="76" spans="1:2" x14ac:dyDescent="0.2">
      <c r="A76" t="s">
        <v>83</v>
      </c>
      <c r="B76" t="s">
        <v>84</v>
      </c>
    </row>
    <row r="77" spans="1:2" x14ac:dyDescent="0.2">
      <c r="A77" t="s">
        <v>81</v>
      </c>
      <c r="B77" t="s">
        <v>92</v>
      </c>
    </row>
    <row r="78" spans="1:2" x14ac:dyDescent="0.2">
      <c r="A78" t="s">
        <v>83</v>
      </c>
      <c r="B78" t="s">
        <v>84</v>
      </c>
    </row>
    <row r="81" spans="1:10" ht="15.75" x14ac:dyDescent="0.25">
      <c r="B81" s="119" t="s">
        <v>93</v>
      </c>
    </row>
    <row r="83" spans="1:10" ht="25.5" customHeight="1" x14ac:dyDescent="0.2">
      <c r="A83" s="121"/>
      <c r="B83" s="124" t="s">
        <v>18</v>
      </c>
      <c r="C83" s="124" t="s">
        <v>6</v>
      </c>
      <c r="D83" s="125"/>
      <c r="E83" s="125"/>
      <c r="F83" s="126" t="s">
        <v>94</v>
      </c>
      <c r="G83" s="126"/>
      <c r="H83" s="126"/>
      <c r="I83" s="126" t="s">
        <v>31</v>
      </c>
      <c r="J83" s="126" t="s">
        <v>0</v>
      </c>
    </row>
    <row r="84" spans="1:10" ht="36.75" customHeight="1" x14ac:dyDescent="0.2">
      <c r="A84" s="122"/>
      <c r="B84" s="127" t="s">
        <v>95</v>
      </c>
      <c r="C84" s="183" t="s">
        <v>96</v>
      </c>
      <c r="D84" s="184"/>
      <c r="E84" s="184"/>
      <c r="F84" s="134" t="s">
        <v>27</v>
      </c>
      <c r="G84" s="135"/>
      <c r="H84" s="135"/>
      <c r="I84" s="135">
        <f>'SO01 1 Pol'!G8+'SO02 1 Pol'!G8+'SO03 1 Pol'!G8+'SO04 1 Pol'!G8+'SO05 1 Pol'!G8+'SO06 1 Pol'!G8+'SO07 1 Pol'!G8+'SO08 1 Pol'!G8+'SO10 1 Pol'!G8</f>
        <v>0</v>
      </c>
      <c r="J84" s="131" t="str">
        <f>IF(I85=0,"",I84/I85*100)</f>
        <v/>
      </c>
    </row>
    <row r="85" spans="1:10" ht="25.5" customHeight="1" x14ac:dyDescent="0.2">
      <c r="A85" s="123"/>
      <c r="B85" s="128" t="s">
        <v>1</v>
      </c>
      <c r="C85" s="129"/>
      <c r="D85" s="130"/>
      <c r="E85" s="130"/>
      <c r="F85" s="136"/>
      <c r="G85" s="137"/>
      <c r="H85" s="137"/>
      <c r="I85" s="137">
        <f>I84</f>
        <v>0</v>
      </c>
      <c r="J85" s="132" t="str">
        <f>J84</f>
        <v/>
      </c>
    </row>
    <row r="86" spans="1:10" x14ac:dyDescent="0.2">
      <c r="F86" s="86"/>
      <c r="G86" s="86"/>
      <c r="H86" s="86"/>
      <c r="I86" s="86"/>
      <c r="J86" s="133"/>
    </row>
    <row r="87" spans="1:10" x14ac:dyDescent="0.2">
      <c r="F87" s="86"/>
      <c r="G87" s="86"/>
      <c r="H87" s="86"/>
      <c r="I87" s="86"/>
      <c r="J87" s="133"/>
    </row>
    <row r="88" spans="1:10" x14ac:dyDescent="0.2">
      <c r="F88" s="86"/>
      <c r="G88" s="86"/>
      <c r="H88" s="86"/>
      <c r="I88" s="86"/>
      <c r="J88" s="133"/>
    </row>
  </sheetData>
  <sheetProtection algorithmName="SHA-512" hashValue="3alVn7zzST6q9SoEa8k2p7+8E39cVrftZprBHX0ecfvUWZJFDBfNwNdZ1E5qDNWQRAEjDKMyWoekiXIbFBavKA==" saltValue="OCYo3l2t1Em7HlkE3s0L0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84:E84"/>
    <mergeCell ref="C54:E54"/>
    <mergeCell ref="C55:E55"/>
    <mergeCell ref="C56:E56"/>
    <mergeCell ref="C57:E57"/>
    <mergeCell ref="B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4" t="s">
        <v>7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49" t="s">
        <v>8</v>
      </c>
      <c r="B2" s="48"/>
      <c r="C2" s="236"/>
      <c r="D2" s="236"/>
      <c r="E2" s="236"/>
      <c r="F2" s="236"/>
      <c r="G2" s="237"/>
    </row>
    <row r="3" spans="1:7" ht="24.95" customHeight="1" x14ac:dyDescent="0.2">
      <c r="A3" s="49" t="s">
        <v>9</v>
      </c>
      <c r="B3" s="48"/>
      <c r="C3" s="236"/>
      <c r="D3" s="236"/>
      <c r="E3" s="236"/>
      <c r="F3" s="236"/>
      <c r="G3" s="237"/>
    </row>
    <row r="4" spans="1:7" ht="24.95" customHeight="1" x14ac:dyDescent="0.2">
      <c r="A4" s="49" t="s">
        <v>10</v>
      </c>
      <c r="B4" s="48"/>
      <c r="C4" s="236"/>
      <c r="D4" s="236"/>
      <c r="E4" s="236"/>
      <c r="F4" s="236"/>
      <c r="G4" s="237"/>
    </row>
    <row r="5" spans="1:7" x14ac:dyDescent="0.2">
      <c r="B5" s="4"/>
      <c r="C5" s="5"/>
      <c r="D5" s="6"/>
    </row>
  </sheetData>
  <sheetProtection algorithmName="SHA-512" hashValue="KeOQug8WEGJFM1g2m1q1rtYqzMQQYnUTUTauL3270NbLcEYTcTW5wFDLxDjl1+tGcBUwtCa8JvTc9XmJAgUNnw==" saltValue="DZo5B7XL7HdXUz3jXyGuY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99</v>
      </c>
    </row>
    <row r="2" spans="1:60" ht="25.15" customHeight="1" x14ac:dyDescent="0.2">
      <c r="A2" s="139" t="s">
        <v>8</v>
      </c>
      <c r="B2" s="48" t="s">
        <v>43</v>
      </c>
      <c r="C2" s="241" t="s">
        <v>44</v>
      </c>
      <c r="D2" s="242"/>
      <c r="E2" s="242"/>
      <c r="F2" s="242"/>
      <c r="G2" s="243"/>
      <c r="AG2" t="s">
        <v>100</v>
      </c>
    </row>
    <row r="3" spans="1:60" ht="25.15" customHeight="1" x14ac:dyDescent="0.2">
      <c r="A3" s="139" t="s">
        <v>9</v>
      </c>
      <c r="B3" s="48" t="s">
        <v>57</v>
      </c>
      <c r="C3" s="241" t="s">
        <v>58</v>
      </c>
      <c r="D3" s="242"/>
      <c r="E3" s="242"/>
      <c r="F3" s="242"/>
      <c r="G3" s="243"/>
      <c r="AC3" s="120" t="s">
        <v>100</v>
      </c>
      <c r="AG3" t="s">
        <v>101</v>
      </c>
    </row>
    <row r="4" spans="1:60" ht="25.15" customHeight="1" x14ac:dyDescent="0.2">
      <c r="A4" s="140" t="s">
        <v>10</v>
      </c>
      <c r="B4" s="141" t="s">
        <v>59</v>
      </c>
      <c r="C4" s="244" t="s">
        <v>60</v>
      </c>
      <c r="D4" s="245"/>
      <c r="E4" s="245"/>
      <c r="F4" s="245"/>
      <c r="G4" s="246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31</v>
      </c>
      <c r="H6" s="146" t="s">
        <v>32</v>
      </c>
      <c r="I6" s="146" t="s">
        <v>109</v>
      </c>
      <c r="J6" s="146" t="s">
        <v>33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  <c r="Y6" s="146" t="s">
        <v>124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125</v>
      </c>
      <c r="B8" s="163" t="s">
        <v>95</v>
      </c>
      <c r="C8" s="176" t="s">
        <v>96</v>
      </c>
      <c r="D8" s="164"/>
      <c r="E8" s="165"/>
      <c r="F8" s="166"/>
      <c r="G8" s="166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7"/>
      <c r="U8" s="161"/>
      <c r="V8" s="161">
        <f>SUM(V9:V19)</f>
        <v>0</v>
      </c>
      <c r="W8" s="161"/>
      <c r="X8" s="161"/>
      <c r="Y8" s="161"/>
      <c r="AG8" t="s">
        <v>126</v>
      </c>
    </row>
    <row r="9" spans="1:60" outlineLevel="1" x14ac:dyDescent="0.2">
      <c r="A9" s="169">
        <v>1</v>
      </c>
      <c r="B9" s="170" t="s">
        <v>127</v>
      </c>
      <c r="C9" s="177" t="s">
        <v>128</v>
      </c>
      <c r="D9" s="171" t="s">
        <v>129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130</v>
      </c>
      <c r="T9" s="175" t="s">
        <v>131</v>
      </c>
      <c r="U9" s="157">
        <v>0</v>
      </c>
      <c r="V9" s="157">
        <f>ROUND(E9*U9,2)</f>
        <v>0</v>
      </c>
      <c r="W9" s="157"/>
      <c r="X9" s="157" t="s">
        <v>132</v>
      </c>
      <c r="Y9" s="157" t="s">
        <v>133</v>
      </c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135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78" t="s">
        <v>137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38" t="s">
        <v>138</v>
      </c>
      <c r="D12" s="239"/>
      <c r="E12" s="239"/>
      <c r="F12" s="239"/>
      <c r="G12" s="23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38" t="s">
        <v>139</v>
      </c>
      <c r="D13" s="239"/>
      <c r="E13" s="239"/>
      <c r="F13" s="239"/>
      <c r="G13" s="23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38" t="s">
        <v>140</v>
      </c>
      <c r="D14" s="239"/>
      <c r="E14" s="239"/>
      <c r="F14" s="239"/>
      <c r="G14" s="23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38" t="s">
        <v>148</v>
      </c>
      <c r="D15" s="239"/>
      <c r="E15" s="239"/>
      <c r="F15" s="239"/>
      <c r="G15" s="23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38" t="s">
        <v>141</v>
      </c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38" t="s">
        <v>142</v>
      </c>
      <c r="D17" s="239"/>
      <c r="E17" s="239"/>
      <c r="F17" s="239"/>
      <c r="G17" s="23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38" t="s">
        <v>143</v>
      </c>
      <c r="D18" s="239"/>
      <c r="E18" s="239"/>
      <c r="F18" s="239"/>
      <c r="G18" s="23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38" t="s">
        <v>144</v>
      </c>
      <c r="D19" s="239"/>
      <c r="E19" s="239"/>
      <c r="F19" s="239"/>
      <c r="G19" s="23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7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111</v>
      </c>
    </row>
    <row r="21" spans="1:60" x14ac:dyDescent="0.2">
      <c r="A21" s="150"/>
      <c r="B21" s="151" t="s">
        <v>31</v>
      </c>
      <c r="C21" s="180"/>
      <c r="D21" s="152"/>
      <c r="E21" s="153"/>
      <c r="F21" s="153"/>
      <c r="G21" s="168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145</v>
      </c>
    </row>
    <row r="22" spans="1:60" x14ac:dyDescent="0.2">
      <c r="A22" s="3"/>
      <c r="B22" s="4"/>
      <c r="C22" s="17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47" t="s">
        <v>146</v>
      </c>
      <c r="B24" s="247"/>
      <c r="C24" s="24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49"/>
      <c r="B25" s="250"/>
      <c r="C25" s="251"/>
      <c r="D25" s="250"/>
      <c r="E25" s="250"/>
      <c r="F25" s="250"/>
      <c r="G25" s="2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147</v>
      </c>
    </row>
    <row r="26" spans="1:60" x14ac:dyDescent="0.2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3"/>
      <c r="B27" s="254"/>
      <c r="C27" s="255"/>
      <c r="D27" s="254"/>
      <c r="E27" s="254"/>
      <c r="F27" s="254"/>
      <c r="G27" s="25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7"/>
      <c r="B29" s="258"/>
      <c r="C29" s="259"/>
      <c r="D29" s="258"/>
      <c r="E29" s="258"/>
      <c r="F29" s="258"/>
      <c r="G29" s="26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1"/>
      <c r="D31" s="10"/>
      <c r="AG31" t="s">
        <v>149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kvmzo8kWm8UrOXzqpbk6DFet9uFb1xUCHc26f++5a4Y3ErrfWG7GVNZI0lM73PIRrESV0xNznC579MoP1f1Ow==" saltValue="ExSz3b/LF/nDYFdsgsvkKA==" spinCount="100000" sheet="1" formatRows="0"/>
  <mergeCells count="15">
    <mergeCell ref="A25:G29"/>
    <mergeCell ref="C10:G10"/>
    <mergeCell ref="C12:G12"/>
    <mergeCell ref="C13:G13"/>
    <mergeCell ref="C14:G14"/>
    <mergeCell ref="A1:G1"/>
    <mergeCell ref="C2:G2"/>
    <mergeCell ref="C3:G3"/>
    <mergeCell ref="C4:G4"/>
    <mergeCell ref="A24:C24"/>
    <mergeCell ref="C15:G15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99</v>
      </c>
    </row>
    <row r="2" spans="1:60" ht="25.15" customHeight="1" x14ac:dyDescent="0.2">
      <c r="A2" s="139" t="s">
        <v>8</v>
      </c>
      <c r="B2" s="48" t="s">
        <v>43</v>
      </c>
      <c r="C2" s="241" t="s">
        <v>44</v>
      </c>
      <c r="D2" s="242"/>
      <c r="E2" s="242"/>
      <c r="F2" s="242"/>
      <c r="G2" s="243"/>
      <c r="AG2" t="s">
        <v>100</v>
      </c>
    </row>
    <row r="3" spans="1:60" ht="25.15" customHeight="1" x14ac:dyDescent="0.2">
      <c r="A3" s="139" t="s">
        <v>9</v>
      </c>
      <c r="B3" s="48" t="s">
        <v>61</v>
      </c>
      <c r="C3" s="241" t="s">
        <v>62</v>
      </c>
      <c r="D3" s="242"/>
      <c r="E3" s="242"/>
      <c r="F3" s="242"/>
      <c r="G3" s="243"/>
      <c r="AC3" s="120" t="s">
        <v>100</v>
      </c>
      <c r="AG3" t="s">
        <v>101</v>
      </c>
    </row>
    <row r="4" spans="1:60" ht="25.15" customHeight="1" x14ac:dyDescent="0.2">
      <c r="A4" s="140" t="s">
        <v>10</v>
      </c>
      <c r="B4" s="141" t="s">
        <v>59</v>
      </c>
      <c r="C4" s="244" t="s">
        <v>60</v>
      </c>
      <c r="D4" s="245"/>
      <c r="E4" s="245"/>
      <c r="F4" s="245"/>
      <c r="G4" s="246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31</v>
      </c>
      <c r="H6" s="146" t="s">
        <v>32</v>
      </c>
      <c r="I6" s="146" t="s">
        <v>109</v>
      </c>
      <c r="J6" s="146" t="s">
        <v>33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  <c r="Y6" s="146" t="s">
        <v>124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125</v>
      </c>
      <c r="B8" s="163" t="s">
        <v>95</v>
      </c>
      <c r="C8" s="176" t="s">
        <v>96</v>
      </c>
      <c r="D8" s="164"/>
      <c r="E8" s="165"/>
      <c r="F8" s="166"/>
      <c r="G8" s="166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7"/>
      <c r="U8" s="161"/>
      <c r="V8" s="161">
        <f>SUM(V9:V19)</f>
        <v>0</v>
      </c>
      <c r="W8" s="161"/>
      <c r="X8" s="161"/>
      <c r="Y8" s="161"/>
      <c r="AG8" t="s">
        <v>126</v>
      </c>
    </row>
    <row r="9" spans="1:60" outlineLevel="1" x14ac:dyDescent="0.2">
      <c r="A9" s="169">
        <v>1</v>
      </c>
      <c r="B9" s="170" t="s">
        <v>127</v>
      </c>
      <c r="C9" s="177" t="s">
        <v>128</v>
      </c>
      <c r="D9" s="171" t="s">
        <v>129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130</v>
      </c>
      <c r="T9" s="175" t="s">
        <v>131</v>
      </c>
      <c r="U9" s="157">
        <v>0</v>
      </c>
      <c r="V9" s="157">
        <f>ROUND(E9*U9,2)</f>
        <v>0</v>
      </c>
      <c r="W9" s="157"/>
      <c r="X9" s="157" t="s">
        <v>132</v>
      </c>
      <c r="Y9" s="157" t="s">
        <v>133</v>
      </c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135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78" t="s">
        <v>137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38" t="s">
        <v>138</v>
      </c>
      <c r="D12" s="239"/>
      <c r="E12" s="239"/>
      <c r="F12" s="239"/>
      <c r="G12" s="23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38" t="s">
        <v>139</v>
      </c>
      <c r="D13" s="239"/>
      <c r="E13" s="239"/>
      <c r="F13" s="239"/>
      <c r="G13" s="23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38" t="s">
        <v>140</v>
      </c>
      <c r="D14" s="239"/>
      <c r="E14" s="239"/>
      <c r="F14" s="239"/>
      <c r="G14" s="23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38" t="s">
        <v>148</v>
      </c>
      <c r="D15" s="239"/>
      <c r="E15" s="239"/>
      <c r="F15" s="239"/>
      <c r="G15" s="23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38" t="s">
        <v>141</v>
      </c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38" t="s">
        <v>142</v>
      </c>
      <c r="D17" s="239"/>
      <c r="E17" s="239"/>
      <c r="F17" s="239"/>
      <c r="G17" s="23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38" t="s">
        <v>143</v>
      </c>
      <c r="D18" s="239"/>
      <c r="E18" s="239"/>
      <c r="F18" s="239"/>
      <c r="G18" s="23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38" t="s">
        <v>144</v>
      </c>
      <c r="D19" s="239"/>
      <c r="E19" s="239"/>
      <c r="F19" s="239"/>
      <c r="G19" s="23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7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111</v>
      </c>
    </row>
    <row r="21" spans="1:60" x14ac:dyDescent="0.2">
      <c r="A21" s="150"/>
      <c r="B21" s="151" t="s">
        <v>31</v>
      </c>
      <c r="C21" s="180"/>
      <c r="D21" s="152"/>
      <c r="E21" s="153"/>
      <c r="F21" s="153"/>
      <c r="G21" s="168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145</v>
      </c>
    </row>
    <row r="22" spans="1:60" x14ac:dyDescent="0.2">
      <c r="A22" s="3"/>
      <c r="B22" s="4"/>
      <c r="C22" s="17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47" t="s">
        <v>146</v>
      </c>
      <c r="B24" s="247"/>
      <c r="C24" s="24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49"/>
      <c r="B25" s="250"/>
      <c r="C25" s="251"/>
      <c r="D25" s="250"/>
      <c r="E25" s="250"/>
      <c r="F25" s="250"/>
      <c r="G25" s="2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147</v>
      </c>
    </row>
    <row r="26" spans="1:60" x14ac:dyDescent="0.2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3"/>
      <c r="B27" s="254"/>
      <c r="C27" s="255"/>
      <c r="D27" s="254"/>
      <c r="E27" s="254"/>
      <c r="F27" s="254"/>
      <c r="G27" s="25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7"/>
      <c r="B29" s="258"/>
      <c r="C29" s="259"/>
      <c r="D29" s="258"/>
      <c r="E29" s="258"/>
      <c r="F29" s="258"/>
      <c r="G29" s="26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1"/>
      <c r="D31" s="10"/>
      <c r="AG31" t="s">
        <v>149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A4V2osCn2hDHZq+QujbchLGABc3bvi3N4+9k6rJEi/ih2c7jeW9NHVYIZp5GlqBCBGu3f4N1MPj8+zDIlnCfA==" saltValue="6beZyaf01HlcBKTzs/Dt3w==" spinCount="100000" sheet="1" formatRows="0"/>
  <mergeCells count="15">
    <mergeCell ref="A25:G29"/>
    <mergeCell ref="C10:G10"/>
    <mergeCell ref="C12:G12"/>
    <mergeCell ref="C13:G13"/>
    <mergeCell ref="C14:G14"/>
    <mergeCell ref="A1:G1"/>
    <mergeCell ref="C2:G2"/>
    <mergeCell ref="C3:G3"/>
    <mergeCell ref="C4:G4"/>
    <mergeCell ref="A24:C24"/>
    <mergeCell ref="C15:G15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99</v>
      </c>
    </row>
    <row r="2" spans="1:60" ht="25.15" customHeight="1" x14ac:dyDescent="0.2">
      <c r="A2" s="139" t="s">
        <v>8</v>
      </c>
      <c r="B2" s="48" t="s">
        <v>43</v>
      </c>
      <c r="C2" s="241" t="s">
        <v>44</v>
      </c>
      <c r="D2" s="242"/>
      <c r="E2" s="242"/>
      <c r="F2" s="242"/>
      <c r="G2" s="243"/>
      <c r="AG2" t="s">
        <v>100</v>
      </c>
    </row>
    <row r="3" spans="1:60" ht="25.15" customHeight="1" x14ac:dyDescent="0.2">
      <c r="A3" s="139" t="s">
        <v>9</v>
      </c>
      <c r="B3" s="48" t="s">
        <v>63</v>
      </c>
      <c r="C3" s="241" t="s">
        <v>64</v>
      </c>
      <c r="D3" s="242"/>
      <c r="E3" s="242"/>
      <c r="F3" s="242"/>
      <c r="G3" s="243"/>
      <c r="AC3" s="120" t="s">
        <v>100</v>
      </c>
      <c r="AG3" t="s">
        <v>101</v>
      </c>
    </row>
    <row r="4" spans="1:60" ht="25.15" customHeight="1" x14ac:dyDescent="0.2">
      <c r="A4" s="140" t="s">
        <v>10</v>
      </c>
      <c r="B4" s="141" t="s">
        <v>59</v>
      </c>
      <c r="C4" s="244" t="s">
        <v>60</v>
      </c>
      <c r="D4" s="245"/>
      <c r="E4" s="245"/>
      <c r="F4" s="245"/>
      <c r="G4" s="246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31</v>
      </c>
      <c r="H6" s="146" t="s">
        <v>32</v>
      </c>
      <c r="I6" s="146" t="s">
        <v>109</v>
      </c>
      <c r="J6" s="146" t="s">
        <v>33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  <c r="Y6" s="146" t="s">
        <v>124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125</v>
      </c>
      <c r="B8" s="163" t="s">
        <v>95</v>
      </c>
      <c r="C8" s="176" t="s">
        <v>96</v>
      </c>
      <c r="D8" s="164"/>
      <c r="E8" s="165"/>
      <c r="F8" s="166"/>
      <c r="G8" s="166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7"/>
      <c r="U8" s="161"/>
      <c r="V8" s="161">
        <f>SUM(V9:V19)</f>
        <v>0</v>
      </c>
      <c r="W8" s="161"/>
      <c r="X8" s="161"/>
      <c r="Y8" s="161"/>
      <c r="AG8" t="s">
        <v>126</v>
      </c>
    </row>
    <row r="9" spans="1:60" outlineLevel="1" x14ac:dyDescent="0.2">
      <c r="A9" s="169">
        <v>1</v>
      </c>
      <c r="B9" s="170" t="s">
        <v>127</v>
      </c>
      <c r="C9" s="177" t="s">
        <v>128</v>
      </c>
      <c r="D9" s="171" t="s">
        <v>129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130</v>
      </c>
      <c r="T9" s="175" t="s">
        <v>131</v>
      </c>
      <c r="U9" s="157">
        <v>0</v>
      </c>
      <c r="V9" s="157">
        <f>ROUND(E9*U9,2)</f>
        <v>0</v>
      </c>
      <c r="W9" s="157"/>
      <c r="X9" s="157" t="s">
        <v>132</v>
      </c>
      <c r="Y9" s="157" t="s">
        <v>133</v>
      </c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135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78" t="s">
        <v>137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38" t="s">
        <v>138</v>
      </c>
      <c r="D12" s="239"/>
      <c r="E12" s="239"/>
      <c r="F12" s="239"/>
      <c r="G12" s="23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38" t="s">
        <v>139</v>
      </c>
      <c r="D13" s="239"/>
      <c r="E13" s="239"/>
      <c r="F13" s="239"/>
      <c r="G13" s="23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38" t="s">
        <v>140</v>
      </c>
      <c r="D14" s="239"/>
      <c r="E14" s="239"/>
      <c r="F14" s="239"/>
      <c r="G14" s="23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38" t="s">
        <v>148</v>
      </c>
      <c r="D15" s="239"/>
      <c r="E15" s="239"/>
      <c r="F15" s="239"/>
      <c r="G15" s="23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38" t="s">
        <v>141</v>
      </c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38" t="s">
        <v>142</v>
      </c>
      <c r="D17" s="239"/>
      <c r="E17" s="239"/>
      <c r="F17" s="239"/>
      <c r="G17" s="23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38" t="s">
        <v>143</v>
      </c>
      <c r="D18" s="239"/>
      <c r="E18" s="239"/>
      <c r="F18" s="239"/>
      <c r="G18" s="23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38" t="s">
        <v>144</v>
      </c>
      <c r="D19" s="239"/>
      <c r="E19" s="239"/>
      <c r="F19" s="239"/>
      <c r="G19" s="23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7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111</v>
      </c>
    </row>
    <row r="21" spans="1:60" x14ac:dyDescent="0.2">
      <c r="A21" s="150"/>
      <c r="B21" s="151" t="s">
        <v>31</v>
      </c>
      <c r="C21" s="180"/>
      <c r="D21" s="152"/>
      <c r="E21" s="153"/>
      <c r="F21" s="153"/>
      <c r="G21" s="168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145</v>
      </c>
    </row>
    <row r="22" spans="1:60" x14ac:dyDescent="0.2">
      <c r="A22" s="3"/>
      <c r="B22" s="4"/>
      <c r="C22" s="17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47" t="s">
        <v>146</v>
      </c>
      <c r="B24" s="247"/>
      <c r="C24" s="24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49"/>
      <c r="B25" s="250"/>
      <c r="C25" s="251"/>
      <c r="D25" s="250"/>
      <c r="E25" s="250"/>
      <c r="F25" s="250"/>
      <c r="G25" s="2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147</v>
      </c>
    </row>
    <row r="26" spans="1:60" x14ac:dyDescent="0.2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3"/>
      <c r="B27" s="254"/>
      <c r="C27" s="255"/>
      <c r="D27" s="254"/>
      <c r="E27" s="254"/>
      <c r="F27" s="254"/>
      <c r="G27" s="25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7"/>
      <c r="B29" s="258"/>
      <c r="C29" s="259"/>
      <c r="D29" s="258"/>
      <c r="E29" s="258"/>
      <c r="F29" s="258"/>
      <c r="G29" s="26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1"/>
      <c r="D31" s="10"/>
      <c r="AG31" t="s">
        <v>149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I7VEWUlRLDKe89u42ePEI87NgZADvcYVJB3DMY10Zr1mzIVgaVlKwCOz3iGlV2jgwnmxZUqG2nyi7Zs17ijqw==" saltValue="V9VLNDBguVaK1tgtb6dEiQ==" spinCount="100000" sheet="1" formatRows="0"/>
  <mergeCells count="15">
    <mergeCell ref="A25:G29"/>
    <mergeCell ref="C10:G10"/>
    <mergeCell ref="C12:G12"/>
    <mergeCell ref="C13:G13"/>
    <mergeCell ref="C14:G14"/>
    <mergeCell ref="A1:G1"/>
    <mergeCell ref="C2:G2"/>
    <mergeCell ref="C3:G3"/>
    <mergeCell ref="C4:G4"/>
    <mergeCell ref="A24:C24"/>
    <mergeCell ref="C15:G15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99</v>
      </c>
    </row>
    <row r="2" spans="1:60" ht="25.15" customHeight="1" x14ac:dyDescent="0.2">
      <c r="A2" s="139" t="s">
        <v>8</v>
      </c>
      <c r="B2" s="48" t="s">
        <v>43</v>
      </c>
      <c r="C2" s="241" t="s">
        <v>44</v>
      </c>
      <c r="D2" s="242"/>
      <c r="E2" s="242"/>
      <c r="F2" s="242"/>
      <c r="G2" s="243"/>
      <c r="AG2" t="s">
        <v>100</v>
      </c>
    </row>
    <row r="3" spans="1:60" ht="25.15" customHeight="1" x14ac:dyDescent="0.2">
      <c r="A3" s="139" t="s">
        <v>9</v>
      </c>
      <c r="B3" s="48" t="s">
        <v>65</v>
      </c>
      <c r="C3" s="241" t="s">
        <v>66</v>
      </c>
      <c r="D3" s="242"/>
      <c r="E3" s="242"/>
      <c r="F3" s="242"/>
      <c r="G3" s="243"/>
      <c r="AC3" s="120" t="s">
        <v>100</v>
      </c>
      <c r="AG3" t="s">
        <v>101</v>
      </c>
    </row>
    <row r="4" spans="1:60" ht="25.15" customHeight="1" x14ac:dyDescent="0.2">
      <c r="A4" s="140" t="s">
        <v>10</v>
      </c>
      <c r="B4" s="141" t="s">
        <v>59</v>
      </c>
      <c r="C4" s="244" t="s">
        <v>60</v>
      </c>
      <c r="D4" s="245"/>
      <c r="E4" s="245"/>
      <c r="F4" s="245"/>
      <c r="G4" s="246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31</v>
      </c>
      <c r="H6" s="146" t="s">
        <v>32</v>
      </c>
      <c r="I6" s="146" t="s">
        <v>109</v>
      </c>
      <c r="J6" s="146" t="s">
        <v>33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  <c r="Y6" s="146" t="s">
        <v>124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125</v>
      </c>
      <c r="B8" s="163" t="s">
        <v>95</v>
      </c>
      <c r="C8" s="176" t="s">
        <v>96</v>
      </c>
      <c r="D8" s="164"/>
      <c r="E8" s="165"/>
      <c r="F8" s="166"/>
      <c r="G8" s="166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7"/>
      <c r="U8" s="161"/>
      <c r="V8" s="161">
        <f>SUM(V9:V19)</f>
        <v>0</v>
      </c>
      <c r="W8" s="161"/>
      <c r="X8" s="161"/>
      <c r="Y8" s="161"/>
      <c r="AG8" t="s">
        <v>126</v>
      </c>
    </row>
    <row r="9" spans="1:60" outlineLevel="1" x14ac:dyDescent="0.2">
      <c r="A9" s="169">
        <v>1</v>
      </c>
      <c r="B9" s="170" t="s">
        <v>127</v>
      </c>
      <c r="C9" s="177" t="s">
        <v>128</v>
      </c>
      <c r="D9" s="171" t="s">
        <v>129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130</v>
      </c>
      <c r="T9" s="175" t="s">
        <v>131</v>
      </c>
      <c r="U9" s="157">
        <v>0</v>
      </c>
      <c r="V9" s="157">
        <f>ROUND(E9*U9,2)</f>
        <v>0</v>
      </c>
      <c r="W9" s="157"/>
      <c r="X9" s="157" t="s">
        <v>132</v>
      </c>
      <c r="Y9" s="157" t="s">
        <v>133</v>
      </c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135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78" t="s">
        <v>137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38" t="s">
        <v>138</v>
      </c>
      <c r="D12" s="239"/>
      <c r="E12" s="239"/>
      <c r="F12" s="239"/>
      <c r="G12" s="23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38" t="s">
        <v>139</v>
      </c>
      <c r="D13" s="239"/>
      <c r="E13" s="239"/>
      <c r="F13" s="239"/>
      <c r="G13" s="23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38" t="s">
        <v>140</v>
      </c>
      <c r="D14" s="239"/>
      <c r="E14" s="239"/>
      <c r="F14" s="239"/>
      <c r="G14" s="23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38" t="s">
        <v>148</v>
      </c>
      <c r="D15" s="239"/>
      <c r="E15" s="239"/>
      <c r="F15" s="239"/>
      <c r="G15" s="23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38" t="s">
        <v>141</v>
      </c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38" t="s">
        <v>142</v>
      </c>
      <c r="D17" s="239"/>
      <c r="E17" s="239"/>
      <c r="F17" s="239"/>
      <c r="G17" s="23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38" t="s">
        <v>143</v>
      </c>
      <c r="D18" s="239"/>
      <c r="E18" s="239"/>
      <c r="F18" s="239"/>
      <c r="G18" s="23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38" t="s">
        <v>144</v>
      </c>
      <c r="D19" s="239"/>
      <c r="E19" s="239"/>
      <c r="F19" s="239"/>
      <c r="G19" s="23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7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111</v>
      </c>
    </row>
    <row r="21" spans="1:60" x14ac:dyDescent="0.2">
      <c r="A21" s="150"/>
      <c r="B21" s="151" t="s">
        <v>31</v>
      </c>
      <c r="C21" s="180"/>
      <c r="D21" s="152"/>
      <c r="E21" s="153"/>
      <c r="F21" s="153"/>
      <c r="G21" s="168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145</v>
      </c>
    </row>
    <row r="22" spans="1:60" x14ac:dyDescent="0.2">
      <c r="A22" s="3"/>
      <c r="B22" s="4"/>
      <c r="C22" s="17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47" t="s">
        <v>146</v>
      </c>
      <c r="B24" s="247"/>
      <c r="C24" s="24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49"/>
      <c r="B25" s="250"/>
      <c r="C25" s="251"/>
      <c r="D25" s="250"/>
      <c r="E25" s="250"/>
      <c r="F25" s="250"/>
      <c r="G25" s="2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147</v>
      </c>
    </row>
    <row r="26" spans="1:60" x14ac:dyDescent="0.2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3"/>
      <c r="B27" s="254"/>
      <c r="C27" s="255"/>
      <c r="D27" s="254"/>
      <c r="E27" s="254"/>
      <c r="F27" s="254"/>
      <c r="G27" s="25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7"/>
      <c r="B29" s="258"/>
      <c r="C29" s="259"/>
      <c r="D29" s="258"/>
      <c r="E29" s="258"/>
      <c r="F29" s="258"/>
      <c r="G29" s="26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1"/>
      <c r="D31" s="10"/>
      <c r="AG31" t="s">
        <v>149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60gZwC9xa8VnbP5V3BsuYBy3L/6NRd8B8coMBWRyf+zismcxJ6/0FmEw6T+YFFrxbDf3dtSSDNxDgUCHia7ZQ==" saltValue="+nzy4pcOuTHDETzY6V0JaA==" spinCount="100000" sheet="1" formatRows="0"/>
  <mergeCells count="15">
    <mergeCell ref="A25:G29"/>
    <mergeCell ref="C10:G10"/>
    <mergeCell ref="C12:G12"/>
    <mergeCell ref="C13:G13"/>
    <mergeCell ref="C14:G14"/>
    <mergeCell ref="A1:G1"/>
    <mergeCell ref="C2:G2"/>
    <mergeCell ref="C3:G3"/>
    <mergeCell ref="C4:G4"/>
    <mergeCell ref="A24:C24"/>
    <mergeCell ref="C15:G15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99</v>
      </c>
    </row>
    <row r="2" spans="1:60" ht="25.15" customHeight="1" x14ac:dyDescent="0.2">
      <c r="A2" s="139" t="s">
        <v>8</v>
      </c>
      <c r="B2" s="48" t="s">
        <v>43</v>
      </c>
      <c r="C2" s="241" t="s">
        <v>44</v>
      </c>
      <c r="D2" s="242"/>
      <c r="E2" s="242"/>
      <c r="F2" s="242"/>
      <c r="G2" s="243"/>
      <c r="AG2" t="s">
        <v>100</v>
      </c>
    </row>
    <row r="3" spans="1:60" ht="25.15" customHeight="1" x14ac:dyDescent="0.2">
      <c r="A3" s="139" t="s">
        <v>9</v>
      </c>
      <c r="B3" s="48" t="s">
        <v>67</v>
      </c>
      <c r="C3" s="241" t="s">
        <v>68</v>
      </c>
      <c r="D3" s="242"/>
      <c r="E3" s="242"/>
      <c r="F3" s="242"/>
      <c r="G3" s="243"/>
      <c r="AC3" s="120" t="s">
        <v>100</v>
      </c>
      <c r="AG3" t="s">
        <v>101</v>
      </c>
    </row>
    <row r="4" spans="1:60" ht="25.15" customHeight="1" x14ac:dyDescent="0.2">
      <c r="A4" s="140" t="s">
        <v>10</v>
      </c>
      <c r="B4" s="141" t="s">
        <v>59</v>
      </c>
      <c r="C4" s="244" t="s">
        <v>60</v>
      </c>
      <c r="D4" s="245"/>
      <c r="E4" s="245"/>
      <c r="F4" s="245"/>
      <c r="G4" s="246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31</v>
      </c>
      <c r="H6" s="146" t="s">
        <v>32</v>
      </c>
      <c r="I6" s="146" t="s">
        <v>109</v>
      </c>
      <c r="J6" s="146" t="s">
        <v>33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  <c r="Y6" s="146" t="s">
        <v>124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125</v>
      </c>
      <c r="B8" s="163" t="s">
        <v>95</v>
      </c>
      <c r="C8" s="176" t="s">
        <v>96</v>
      </c>
      <c r="D8" s="164"/>
      <c r="E8" s="165"/>
      <c r="F8" s="166"/>
      <c r="G8" s="166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7"/>
      <c r="U8" s="161"/>
      <c r="V8" s="161">
        <f>SUM(V9:V19)</f>
        <v>0</v>
      </c>
      <c r="W8" s="161"/>
      <c r="X8" s="161"/>
      <c r="Y8" s="161"/>
      <c r="AG8" t="s">
        <v>126</v>
      </c>
    </row>
    <row r="9" spans="1:60" outlineLevel="1" x14ac:dyDescent="0.2">
      <c r="A9" s="169">
        <v>1</v>
      </c>
      <c r="B9" s="170" t="s">
        <v>127</v>
      </c>
      <c r="C9" s="177" t="s">
        <v>128</v>
      </c>
      <c r="D9" s="171" t="s">
        <v>129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130</v>
      </c>
      <c r="T9" s="175" t="s">
        <v>131</v>
      </c>
      <c r="U9" s="157">
        <v>0</v>
      </c>
      <c r="V9" s="157">
        <f>ROUND(E9*U9,2)</f>
        <v>0</v>
      </c>
      <c r="W9" s="157"/>
      <c r="X9" s="157" t="s">
        <v>132</v>
      </c>
      <c r="Y9" s="157" t="s">
        <v>133</v>
      </c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135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78" t="s">
        <v>137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38" t="s">
        <v>138</v>
      </c>
      <c r="D12" s="239"/>
      <c r="E12" s="239"/>
      <c r="F12" s="239"/>
      <c r="G12" s="23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38" t="s">
        <v>139</v>
      </c>
      <c r="D13" s="239"/>
      <c r="E13" s="239"/>
      <c r="F13" s="239"/>
      <c r="G13" s="23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38" t="s">
        <v>140</v>
      </c>
      <c r="D14" s="239"/>
      <c r="E14" s="239"/>
      <c r="F14" s="239"/>
      <c r="G14" s="23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38" t="s">
        <v>148</v>
      </c>
      <c r="D15" s="239"/>
      <c r="E15" s="239"/>
      <c r="F15" s="239"/>
      <c r="G15" s="23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38" t="s">
        <v>141</v>
      </c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38" t="s">
        <v>142</v>
      </c>
      <c r="D17" s="239"/>
      <c r="E17" s="239"/>
      <c r="F17" s="239"/>
      <c r="G17" s="23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38" t="s">
        <v>143</v>
      </c>
      <c r="D18" s="239"/>
      <c r="E18" s="239"/>
      <c r="F18" s="239"/>
      <c r="G18" s="23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38" t="s">
        <v>144</v>
      </c>
      <c r="D19" s="239"/>
      <c r="E19" s="239"/>
      <c r="F19" s="239"/>
      <c r="G19" s="23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7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111</v>
      </c>
    </row>
    <row r="21" spans="1:60" x14ac:dyDescent="0.2">
      <c r="A21" s="150"/>
      <c r="B21" s="151" t="s">
        <v>31</v>
      </c>
      <c r="C21" s="180"/>
      <c r="D21" s="152"/>
      <c r="E21" s="153"/>
      <c r="F21" s="153"/>
      <c r="G21" s="168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145</v>
      </c>
    </row>
    <row r="22" spans="1:60" x14ac:dyDescent="0.2">
      <c r="A22" s="3"/>
      <c r="B22" s="4"/>
      <c r="C22" s="17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47" t="s">
        <v>146</v>
      </c>
      <c r="B24" s="247"/>
      <c r="C24" s="24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49"/>
      <c r="B25" s="250"/>
      <c r="C25" s="251"/>
      <c r="D25" s="250"/>
      <c r="E25" s="250"/>
      <c r="F25" s="250"/>
      <c r="G25" s="2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147</v>
      </c>
    </row>
    <row r="26" spans="1:60" x14ac:dyDescent="0.2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3"/>
      <c r="B27" s="254"/>
      <c r="C27" s="255"/>
      <c r="D27" s="254"/>
      <c r="E27" s="254"/>
      <c r="F27" s="254"/>
      <c r="G27" s="25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7"/>
      <c r="B29" s="258"/>
      <c r="C29" s="259"/>
      <c r="D29" s="258"/>
      <c r="E29" s="258"/>
      <c r="F29" s="258"/>
      <c r="G29" s="26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1"/>
      <c r="D31" s="10"/>
      <c r="AG31" t="s">
        <v>149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V6Ro+Z2ovTTktRtpcFST4a6b39EDK1n8+2UBYypWj8nXBhB0/eg7Pb1MP5W8mZMN2tsoXqACXM5+QiO0WSwqQ==" saltValue="1SsMuRzrLicqc/32DQVokA==" spinCount="100000" sheet="1" formatRows="0"/>
  <mergeCells count="15">
    <mergeCell ref="A25:G29"/>
    <mergeCell ref="C10:G10"/>
    <mergeCell ref="C12:G12"/>
    <mergeCell ref="C13:G13"/>
    <mergeCell ref="C14:G14"/>
    <mergeCell ref="A1:G1"/>
    <mergeCell ref="C2:G2"/>
    <mergeCell ref="C3:G3"/>
    <mergeCell ref="C4:G4"/>
    <mergeCell ref="A24:C24"/>
    <mergeCell ref="C15:G15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99</v>
      </c>
    </row>
    <row r="2" spans="1:60" ht="25.15" customHeight="1" x14ac:dyDescent="0.2">
      <c r="A2" s="139" t="s">
        <v>8</v>
      </c>
      <c r="B2" s="48" t="s">
        <v>43</v>
      </c>
      <c r="C2" s="241" t="s">
        <v>44</v>
      </c>
      <c r="D2" s="242"/>
      <c r="E2" s="242"/>
      <c r="F2" s="242"/>
      <c r="G2" s="243"/>
      <c r="AG2" t="s">
        <v>100</v>
      </c>
    </row>
    <row r="3" spans="1:60" ht="25.15" customHeight="1" x14ac:dyDescent="0.2">
      <c r="A3" s="139" t="s">
        <v>9</v>
      </c>
      <c r="B3" s="48" t="s">
        <v>69</v>
      </c>
      <c r="C3" s="241" t="s">
        <v>70</v>
      </c>
      <c r="D3" s="242"/>
      <c r="E3" s="242"/>
      <c r="F3" s="242"/>
      <c r="G3" s="243"/>
      <c r="AC3" s="120" t="s">
        <v>100</v>
      </c>
      <c r="AG3" t="s">
        <v>101</v>
      </c>
    </row>
    <row r="4" spans="1:60" ht="25.15" customHeight="1" x14ac:dyDescent="0.2">
      <c r="A4" s="140" t="s">
        <v>10</v>
      </c>
      <c r="B4" s="141" t="s">
        <v>59</v>
      </c>
      <c r="C4" s="244" t="s">
        <v>60</v>
      </c>
      <c r="D4" s="245"/>
      <c r="E4" s="245"/>
      <c r="F4" s="245"/>
      <c r="G4" s="246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31</v>
      </c>
      <c r="H6" s="146" t="s">
        <v>32</v>
      </c>
      <c r="I6" s="146" t="s">
        <v>109</v>
      </c>
      <c r="J6" s="146" t="s">
        <v>33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  <c r="Y6" s="146" t="s">
        <v>124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125</v>
      </c>
      <c r="B8" s="163" t="s">
        <v>95</v>
      </c>
      <c r="C8" s="176" t="s">
        <v>96</v>
      </c>
      <c r="D8" s="164"/>
      <c r="E8" s="165"/>
      <c r="F8" s="166"/>
      <c r="G8" s="166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7"/>
      <c r="U8" s="161"/>
      <c r="V8" s="161">
        <f>SUM(V9:V19)</f>
        <v>0</v>
      </c>
      <c r="W8" s="161"/>
      <c r="X8" s="161"/>
      <c r="Y8" s="161"/>
      <c r="AG8" t="s">
        <v>126</v>
      </c>
    </row>
    <row r="9" spans="1:60" outlineLevel="1" x14ac:dyDescent="0.2">
      <c r="A9" s="169">
        <v>1</v>
      </c>
      <c r="B9" s="170" t="s">
        <v>127</v>
      </c>
      <c r="C9" s="177" t="s">
        <v>128</v>
      </c>
      <c r="D9" s="171" t="s">
        <v>129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130</v>
      </c>
      <c r="T9" s="175" t="s">
        <v>131</v>
      </c>
      <c r="U9" s="157">
        <v>0</v>
      </c>
      <c r="V9" s="157">
        <f>ROUND(E9*U9,2)</f>
        <v>0</v>
      </c>
      <c r="W9" s="157"/>
      <c r="X9" s="157" t="s">
        <v>132</v>
      </c>
      <c r="Y9" s="157" t="s">
        <v>133</v>
      </c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135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78" t="s">
        <v>137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38" t="s">
        <v>138</v>
      </c>
      <c r="D12" s="239"/>
      <c r="E12" s="239"/>
      <c r="F12" s="239"/>
      <c r="G12" s="23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38" t="s">
        <v>139</v>
      </c>
      <c r="D13" s="239"/>
      <c r="E13" s="239"/>
      <c r="F13" s="239"/>
      <c r="G13" s="23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38" t="s">
        <v>140</v>
      </c>
      <c r="D14" s="239"/>
      <c r="E14" s="239"/>
      <c r="F14" s="239"/>
      <c r="G14" s="23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38" t="s">
        <v>148</v>
      </c>
      <c r="D15" s="239"/>
      <c r="E15" s="239"/>
      <c r="F15" s="239"/>
      <c r="G15" s="23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38" t="s">
        <v>141</v>
      </c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38" t="s">
        <v>142</v>
      </c>
      <c r="D17" s="239"/>
      <c r="E17" s="239"/>
      <c r="F17" s="239"/>
      <c r="G17" s="23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38" t="s">
        <v>143</v>
      </c>
      <c r="D18" s="239"/>
      <c r="E18" s="239"/>
      <c r="F18" s="239"/>
      <c r="G18" s="23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38" t="s">
        <v>144</v>
      </c>
      <c r="D19" s="239"/>
      <c r="E19" s="239"/>
      <c r="F19" s="239"/>
      <c r="G19" s="23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7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111</v>
      </c>
    </row>
    <row r="21" spans="1:60" x14ac:dyDescent="0.2">
      <c r="A21" s="150"/>
      <c r="B21" s="151" t="s">
        <v>31</v>
      </c>
      <c r="C21" s="180"/>
      <c r="D21" s="152"/>
      <c r="E21" s="153"/>
      <c r="F21" s="153"/>
      <c r="G21" s="168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145</v>
      </c>
    </row>
    <row r="22" spans="1:60" x14ac:dyDescent="0.2">
      <c r="A22" s="3"/>
      <c r="B22" s="4"/>
      <c r="C22" s="17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47" t="s">
        <v>146</v>
      </c>
      <c r="B24" s="247"/>
      <c r="C24" s="24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49"/>
      <c r="B25" s="250"/>
      <c r="C25" s="251"/>
      <c r="D25" s="250"/>
      <c r="E25" s="250"/>
      <c r="F25" s="250"/>
      <c r="G25" s="2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147</v>
      </c>
    </row>
    <row r="26" spans="1:60" x14ac:dyDescent="0.2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3"/>
      <c r="B27" s="254"/>
      <c r="C27" s="255"/>
      <c r="D27" s="254"/>
      <c r="E27" s="254"/>
      <c r="F27" s="254"/>
      <c r="G27" s="25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7"/>
      <c r="B29" s="258"/>
      <c r="C29" s="259"/>
      <c r="D29" s="258"/>
      <c r="E29" s="258"/>
      <c r="F29" s="258"/>
      <c r="G29" s="26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1"/>
      <c r="D31" s="10"/>
      <c r="AG31" t="s">
        <v>149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Qu6B6sCx+/+47UjcVd9NSv7gwUMPFbfWp/fh0/ue6ZML22cIE2tWkNxnsOuPe/QH3iSW8pb8vsunclNx237Wg==" saltValue="Qsq6cql4N/A75VotG9CTpw==" spinCount="100000" sheet="1" formatRows="0"/>
  <mergeCells count="15">
    <mergeCell ref="A25:G29"/>
    <mergeCell ref="C10:G10"/>
    <mergeCell ref="C12:G12"/>
    <mergeCell ref="C13:G13"/>
    <mergeCell ref="C14:G14"/>
    <mergeCell ref="A1:G1"/>
    <mergeCell ref="C2:G2"/>
    <mergeCell ref="C3:G3"/>
    <mergeCell ref="C4:G4"/>
    <mergeCell ref="A24:C24"/>
    <mergeCell ref="C15:G15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99</v>
      </c>
    </row>
    <row r="2" spans="1:60" ht="25.15" customHeight="1" x14ac:dyDescent="0.2">
      <c r="A2" s="139" t="s">
        <v>8</v>
      </c>
      <c r="B2" s="48" t="s">
        <v>43</v>
      </c>
      <c r="C2" s="241" t="s">
        <v>44</v>
      </c>
      <c r="D2" s="242"/>
      <c r="E2" s="242"/>
      <c r="F2" s="242"/>
      <c r="G2" s="243"/>
      <c r="AG2" t="s">
        <v>100</v>
      </c>
    </row>
    <row r="3" spans="1:60" ht="25.15" customHeight="1" x14ac:dyDescent="0.2">
      <c r="A3" s="139" t="s">
        <v>9</v>
      </c>
      <c r="B3" s="48" t="s">
        <v>71</v>
      </c>
      <c r="C3" s="241" t="s">
        <v>72</v>
      </c>
      <c r="D3" s="242"/>
      <c r="E3" s="242"/>
      <c r="F3" s="242"/>
      <c r="G3" s="243"/>
      <c r="AC3" s="120" t="s">
        <v>100</v>
      </c>
      <c r="AG3" t="s">
        <v>101</v>
      </c>
    </row>
    <row r="4" spans="1:60" ht="25.15" customHeight="1" x14ac:dyDescent="0.2">
      <c r="A4" s="140" t="s">
        <v>10</v>
      </c>
      <c r="B4" s="141" t="s">
        <v>59</v>
      </c>
      <c r="C4" s="244" t="s">
        <v>60</v>
      </c>
      <c r="D4" s="245"/>
      <c r="E4" s="245"/>
      <c r="F4" s="245"/>
      <c r="G4" s="246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31</v>
      </c>
      <c r="H6" s="146" t="s">
        <v>32</v>
      </c>
      <c r="I6" s="146" t="s">
        <v>109</v>
      </c>
      <c r="J6" s="146" t="s">
        <v>33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  <c r="Y6" s="146" t="s">
        <v>124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125</v>
      </c>
      <c r="B8" s="163" t="s">
        <v>95</v>
      </c>
      <c r="C8" s="176" t="s">
        <v>96</v>
      </c>
      <c r="D8" s="164"/>
      <c r="E8" s="165"/>
      <c r="F8" s="166"/>
      <c r="G8" s="166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7"/>
      <c r="U8" s="161"/>
      <c r="V8" s="161">
        <f>SUM(V9:V19)</f>
        <v>0</v>
      </c>
      <c r="W8" s="161"/>
      <c r="X8" s="161"/>
      <c r="Y8" s="161"/>
      <c r="AG8" t="s">
        <v>126</v>
      </c>
    </row>
    <row r="9" spans="1:60" outlineLevel="1" x14ac:dyDescent="0.2">
      <c r="A9" s="169">
        <v>1</v>
      </c>
      <c r="B9" s="170" t="s">
        <v>127</v>
      </c>
      <c r="C9" s="177" t="s">
        <v>128</v>
      </c>
      <c r="D9" s="171" t="s">
        <v>129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130</v>
      </c>
      <c r="T9" s="175" t="s">
        <v>131</v>
      </c>
      <c r="U9" s="157">
        <v>0</v>
      </c>
      <c r="V9" s="157">
        <f>ROUND(E9*U9,2)</f>
        <v>0</v>
      </c>
      <c r="W9" s="157"/>
      <c r="X9" s="157" t="s">
        <v>150</v>
      </c>
      <c r="Y9" s="157" t="s">
        <v>133</v>
      </c>
      <c r="Z9" s="147"/>
      <c r="AA9" s="147"/>
      <c r="AB9" s="147"/>
      <c r="AC9" s="147"/>
      <c r="AD9" s="147"/>
      <c r="AE9" s="147"/>
      <c r="AF9" s="147"/>
      <c r="AG9" s="147" t="s">
        <v>151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135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78" t="s">
        <v>137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38" t="s">
        <v>138</v>
      </c>
      <c r="D12" s="239"/>
      <c r="E12" s="239"/>
      <c r="F12" s="239"/>
      <c r="G12" s="23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38" t="s">
        <v>139</v>
      </c>
      <c r="D13" s="239"/>
      <c r="E13" s="239"/>
      <c r="F13" s="239"/>
      <c r="G13" s="23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38" t="s">
        <v>140</v>
      </c>
      <c r="D14" s="239"/>
      <c r="E14" s="239"/>
      <c r="F14" s="239"/>
      <c r="G14" s="23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38" t="s">
        <v>148</v>
      </c>
      <c r="D15" s="239"/>
      <c r="E15" s="239"/>
      <c r="F15" s="239"/>
      <c r="G15" s="23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38" t="s">
        <v>141</v>
      </c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38" t="s">
        <v>142</v>
      </c>
      <c r="D17" s="239"/>
      <c r="E17" s="239"/>
      <c r="F17" s="239"/>
      <c r="G17" s="23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38" t="s">
        <v>143</v>
      </c>
      <c r="D18" s="239"/>
      <c r="E18" s="239"/>
      <c r="F18" s="239"/>
      <c r="G18" s="23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38" t="s">
        <v>144</v>
      </c>
      <c r="D19" s="239"/>
      <c r="E19" s="239"/>
      <c r="F19" s="239"/>
      <c r="G19" s="23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7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111</v>
      </c>
    </row>
    <row r="21" spans="1:60" x14ac:dyDescent="0.2">
      <c r="A21" s="150"/>
      <c r="B21" s="151" t="s">
        <v>31</v>
      </c>
      <c r="C21" s="180"/>
      <c r="D21" s="152"/>
      <c r="E21" s="153"/>
      <c r="F21" s="153"/>
      <c r="G21" s="168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145</v>
      </c>
    </row>
    <row r="22" spans="1:60" x14ac:dyDescent="0.2">
      <c r="A22" s="3"/>
      <c r="B22" s="4"/>
      <c r="C22" s="17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47" t="s">
        <v>146</v>
      </c>
      <c r="B24" s="247"/>
      <c r="C24" s="24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49"/>
      <c r="B25" s="250"/>
      <c r="C25" s="251"/>
      <c r="D25" s="250"/>
      <c r="E25" s="250"/>
      <c r="F25" s="250"/>
      <c r="G25" s="2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147</v>
      </c>
    </row>
    <row r="26" spans="1:60" x14ac:dyDescent="0.2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3"/>
      <c r="B27" s="254"/>
      <c r="C27" s="255"/>
      <c r="D27" s="254"/>
      <c r="E27" s="254"/>
      <c r="F27" s="254"/>
      <c r="G27" s="25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7"/>
      <c r="B29" s="258"/>
      <c r="C29" s="259"/>
      <c r="D29" s="258"/>
      <c r="E29" s="258"/>
      <c r="F29" s="258"/>
      <c r="G29" s="26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1"/>
      <c r="D31" s="10"/>
      <c r="AG31" t="s">
        <v>149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cW2p3Jdm48NVsDrx5slvWjKfj2HnkbgIDtnKEnsb1KGgooVQW7h+M5KXRn44vL3gLX9o9Y6SbFYFx6SHWCdjg==" saltValue="hSuQPTw23joTyOTkqVIIAw==" spinCount="100000" sheet="1" formatRows="0"/>
  <mergeCells count="15">
    <mergeCell ref="A25:G29"/>
    <mergeCell ref="C10:G10"/>
    <mergeCell ref="C12:G12"/>
    <mergeCell ref="C13:G13"/>
    <mergeCell ref="C14:G14"/>
    <mergeCell ref="A1:G1"/>
    <mergeCell ref="C2:G2"/>
    <mergeCell ref="C3:G3"/>
    <mergeCell ref="C4:G4"/>
    <mergeCell ref="A24:C24"/>
    <mergeCell ref="C15:G15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99</v>
      </c>
    </row>
    <row r="2" spans="1:60" ht="25.15" customHeight="1" x14ac:dyDescent="0.2">
      <c r="A2" s="139" t="s">
        <v>8</v>
      </c>
      <c r="B2" s="48" t="s">
        <v>43</v>
      </c>
      <c r="C2" s="241" t="s">
        <v>44</v>
      </c>
      <c r="D2" s="242"/>
      <c r="E2" s="242"/>
      <c r="F2" s="242"/>
      <c r="G2" s="243"/>
      <c r="AG2" t="s">
        <v>100</v>
      </c>
    </row>
    <row r="3" spans="1:60" ht="25.15" customHeight="1" x14ac:dyDescent="0.2">
      <c r="A3" s="139" t="s">
        <v>9</v>
      </c>
      <c r="B3" s="48" t="s">
        <v>73</v>
      </c>
      <c r="C3" s="241" t="s">
        <v>74</v>
      </c>
      <c r="D3" s="242"/>
      <c r="E3" s="242"/>
      <c r="F3" s="242"/>
      <c r="G3" s="243"/>
      <c r="AC3" s="120" t="s">
        <v>100</v>
      </c>
      <c r="AG3" t="s">
        <v>101</v>
      </c>
    </row>
    <row r="4" spans="1:60" ht="25.15" customHeight="1" x14ac:dyDescent="0.2">
      <c r="A4" s="140" t="s">
        <v>10</v>
      </c>
      <c r="B4" s="141" t="s">
        <v>59</v>
      </c>
      <c r="C4" s="244" t="s">
        <v>60</v>
      </c>
      <c r="D4" s="245"/>
      <c r="E4" s="245"/>
      <c r="F4" s="245"/>
      <c r="G4" s="246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31</v>
      </c>
      <c r="H6" s="146" t="s">
        <v>32</v>
      </c>
      <c r="I6" s="146" t="s">
        <v>109</v>
      </c>
      <c r="J6" s="146" t="s">
        <v>33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  <c r="Y6" s="146" t="s">
        <v>124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125</v>
      </c>
      <c r="B8" s="163" t="s">
        <v>95</v>
      </c>
      <c r="C8" s="176" t="s">
        <v>96</v>
      </c>
      <c r="D8" s="164"/>
      <c r="E8" s="165"/>
      <c r="F8" s="166"/>
      <c r="G8" s="166">
        <f>SUMIF(AG9:AG26,"&lt;&gt;NOR",G9:G26)</f>
        <v>0</v>
      </c>
      <c r="H8" s="166"/>
      <c r="I8" s="166">
        <f>SUM(I9:I26)</f>
        <v>0</v>
      </c>
      <c r="J8" s="166"/>
      <c r="K8" s="166">
        <f>SUM(K9:K26)</f>
        <v>0</v>
      </c>
      <c r="L8" s="166"/>
      <c r="M8" s="166">
        <f>SUM(M9:M26)</f>
        <v>0</v>
      </c>
      <c r="N8" s="165"/>
      <c r="O8" s="165">
        <f>SUM(O9:O26)</f>
        <v>0</v>
      </c>
      <c r="P8" s="165"/>
      <c r="Q8" s="165">
        <f>SUM(Q9:Q26)</f>
        <v>0</v>
      </c>
      <c r="R8" s="166"/>
      <c r="S8" s="166"/>
      <c r="T8" s="167"/>
      <c r="U8" s="161"/>
      <c r="V8" s="161">
        <f>SUM(V9:V26)</f>
        <v>0</v>
      </c>
      <c r="W8" s="161"/>
      <c r="X8" s="161"/>
      <c r="Y8" s="161"/>
      <c r="AG8" t="s">
        <v>126</v>
      </c>
    </row>
    <row r="9" spans="1:60" ht="22.5" outlineLevel="1" x14ac:dyDescent="0.2">
      <c r="A9" s="169">
        <v>1</v>
      </c>
      <c r="B9" s="170" t="s">
        <v>127</v>
      </c>
      <c r="C9" s="177" t="s">
        <v>152</v>
      </c>
      <c r="D9" s="171" t="s">
        <v>129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130</v>
      </c>
      <c r="T9" s="175" t="s">
        <v>131</v>
      </c>
      <c r="U9" s="157">
        <v>0</v>
      </c>
      <c r="V9" s="157">
        <f>ROUND(E9*U9,2)</f>
        <v>0</v>
      </c>
      <c r="W9" s="157"/>
      <c r="X9" s="157" t="s">
        <v>132</v>
      </c>
      <c r="Y9" s="157" t="s">
        <v>133</v>
      </c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153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78" t="s">
        <v>137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38" t="s">
        <v>166</v>
      </c>
      <c r="D12" s="239"/>
      <c r="E12" s="239"/>
      <c r="F12" s="239"/>
      <c r="G12" s="23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38" t="s">
        <v>154</v>
      </c>
      <c r="D13" s="239"/>
      <c r="E13" s="239"/>
      <c r="F13" s="239"/>
      <c r="G13" s="23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38" t="s">
        <v>155</v>
      </c>
      <c r="D14" s="239"/>
      <c r="E14" s="239"/>
      <c r="F14" s="239"/>
      <c r="G14" s="23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38" t="s">
        <v>156</v>
      </c>
      <c r="D15" s="239"/>
      <c r="E15" s="239"/>
      <c r="F15" s="239"/>
      <c r="G15" s="23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38" t="s">
        <v>157</v>
      </c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38" t="s">
        <v>167</v>
      </c>
      <c r="D17" s="239"/>
      <c r="E17" s="239"/>
      <c r="F17" s="239"/>
      <c r="G17" s="23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38" t="s">
        <v>158</v>
      </c>
      <c r="D18" s="239"/>
      <c r="E18" s="239"/>
      <c r="F18" s="239"/>
      <c r="G18" s="23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38" t="s">
        <v>159</v>
      </c>
      <c r="D19" s="239"/>
      <c r="E19" s="239"/>
      <c r="F19" s="239"/>
      <c r="G19" s="23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38" t="s">
        <v>160</v>
      </c>
      <c r="D20" s="239"/>
      <c r="E20" s="239"/>
      <c r="F20" s="239"/>
      <c r="G20" s="239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38" t="s">
        <v>168</v>
      </c>
      <c r="D21" s="239"/>
      <c r="E21" s="239"/>
      <c r="F21" s="239"/>
      <c r="G21" s="239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38" t="s">
        <v>161</v>
      </c>
      <c r="D22" s="239"/>
      <c r="E22" s="239"/>
      <c r="F22" s="239"/>
      <c r="G22" s="239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38" t="s">
        <v>162</v>
      </c>
      <c r="D23" s="239"/>
      <c r="E23" s="239"/>
      <c r="F23" s="239"/>
      <c r="G23" s="239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38" t="s">
        <v>163</v>
      </c>
      <c r="D24" s="239"/>
      <c r="E24" s="239"/>
      <c r="F24" s="239"/>
      <c r="G24" s="239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38" t="s">
        <v>164</v>
      </c>
      <c r="D25" s="239"/>
      <c r="E25" s="239"/>
      <c r="F25" s="239"/>
      <c r="G25" s="239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38" t="s">
        <v>165</v>
      </c>
      <c r="D26" s="239"/>
      <c r="E26" s="239"/>
      <c r="F26" s="239"/>
      <c r="G26" s="23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3"/>
      <c r="B27" s="4"/>
      <c r="C27" s="17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15</v>
      </c>
      <c r="AF27">
        <v>21</v>
      </c>
      <c r="AG27" t="s">
        <v>111</v>
      </c>
    </row>
    <row r="28" spans="1:60" x14ac:dyDescent="0.2">
      <c r="A28" s="150"/>
      <c r="B28" s="151" t="s">
        <v>31</v>
      </c>
      <c r="C28" s="180"/>
      <c r="D28" s="152"/>
      <c r="E28" s="153"/>
      <c r="F28" s="153"/>
      <c r="G28" s="168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145</v>
      </c>
    </row>
    <row r="29" spans="1:60" x14ac:dyDescent="0.2">
      <c r="A29" s="3"/>
      <c r="B29" s="4"/>
      <c r="C29" s="17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47" t="s">
        <v>146</v>
      </c>
      <c r="B31" s="247"/>
      <c r="C31" s="248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49"/>
      <c r="B32" s="250"/>
      <c r="C32" s="251"/>
      <c r="D32" s="250"/>
      <c r="E32" s="250"/>
      <c r="F32" s="250"/>
      <c r="G32" s="25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147</v>
      </c>
    </row>
    <row r="33" spans="1:33" x14ac:dyDescent="0.2">
      <c r="A33" s="253"/>
      <c r="B33" s="254"/>
      <c r="C33" s="255"/>
      <c r="D33" s="254"/>
      <c r="E33" s="254"/>
      <c r="F33" s="254"/>
      <c r="G33" s="25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3"/>
      <c r="B34" s="254"/>
      <c r="C34" s="255"/>
      <c r="D34" s="254"/>
      <c r="E34" s="254"/>
      <c r="F34" s="254"/>
      <c r="G34" s="25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3"/>
      <c r="B35" s="254"/>
      <c r="C35" s="255"/>
      <c r="D35" s="254"/>
      <c r="E35" s="254"/>
      <c r="F35" s="254"/>
      <c r="G35" s="25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57"/>
      <c r="B36" s="258"/>
      <c r="C36" s="259"/>
      <c r="D36" s="258"/>
      <c r="E36" s="258"/>
      <c r="F36" s="258"/>
      <c r="G36" s="26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3"/>
      <c r="B37" s="4"/>
      <c r="C37" s="179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C38" s="181"/>
      <c r="D38" s="10"/>
      <c r="AG38" t="s">
        <v>149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Y+T8k5ucqTc6dmXvr0h+Z/5YoRs6k38BwO0s3BkTA8Ms+kHJ8z7eOvjdyA2IG7Tdh2r115ENigymBqDa2do5w==" saltValue="6FsQYP/vhTqX0HqLh6LnKw==" spinCount="100000" sheet="1" formatRows="0"/>
  <mergeCells count="22">
    <mergeCell ref="A32:G36"/>
    <mergeCell ref="C10:G10"/>
    <mergeCell ref="C12:G12"/>
    <mergeCell ref="C13:G13"/>
    <mergeCell ref="C14:G14"/>
    <mergeCell ref="A1:G1"/>
    <mergeCell ref="C2:G2"/>
    <mergeCell ref="C3:G3"/>
    <mergeCell ref="C4:G4"/>
    <mergeCell ref="A31:C31"/>
    <mergeCell ref="C26:G26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99</v>
      </c>
    </row>
    <row r="2" spans="1:60" ht="25.15" customHeight="1" x14ac:dyDescent="0.2">
      <c r="A2" s="139" t="s">
        <v>8</v>
      </c>
      <c r="B2" s="48" t="s">
        <v>43</v>
      </c>
      <c r="C2" s="241" t="s">
        <v>44</v>
      </c>
      <c r="D2" s="242"/>
      <c r="E2" s="242"/>
      <c r="F2" s="242"/>
      <c r="G2" s="243"/>
      <c r="AG2" t="s">
        <v>100</v>
      </c>
    </row>
    <row r="3" spans="1:60" ht="25.15" customHeight="1" x14ac:dyDescent="0.2">
      <c r="A3" s="139" t="s">
        <v>9</v>
      </c>
      <c r="B3" s="48" t="s">
        <v>75</v>
      </c>
      <c r="C3" s="241" t="s">
        <v>76</v>
      </c>
      <c r="D3" s="242"/>
      <c r="E3" s="242"/>
      <c r="F3" s="242"/>
      <c r="G3" s="243"/>
      <c r="AC3" s="120" t="s">
        <v>100</v>
      </c>
      <c r="AG3" t="s">
        <v>101</v>
      </c>
    </row>
    <row r="4" spans="1:60" ht="25.15" customHeight="1" x14ac:dyDescent="0.2">
      <c r="A4" s="140" t="s">
        <v>10</v>
      </c>
      <c r="B4" s="141" t="s">
        <v>59</v>
      </c>
      <c r="C4" s="244" t="s">
        <v>60</v>
      </c>
      <c r="D4" s="245"/>
      <c r="E4" s="245"/>
      <c r="F4" s="245"/>
      <c r="G4" s="246"/>
      <c r="AG4" t="s">
        <v>102</v>
      </c>
    </row>
    <row r="5" spans="1:60" x14ac:dyDescent="0.2">
      <c r="D5" s="10"/>
    </row>
    <row r="6" spans="1:60" ht="38.25" x14ac:dyDescent="0.2">
      <c r="A6" s="143" t="s">
        <v>103</v>
      </c>
      <c r="B6" s="145" t="s">
        <v>104</v>
      </c>
      <c r="C6" s="145" t="s">
        <v>105</v>
      </c>
      <c r="D6" s="144" t="s">
        <v>106</v>
      </c>
      <c r="E6" s="143" t="s">
        <v>107</v>
      </c>
      <c r="F6" s="142" t="s">
        <v>108</v>
      </c>
      <c r="G6" s="143" t="s">
        <v>31</v>
      </c>
      <c r="H6" s="146" t="s">
        <v>32</v>
      </c>
      <c r="I6" s="146" t="s">
        <v>109</v>
      </c>
      <c r="J6" s="146" t="s">
        <v>33</v>
      </c>
      <c r="K6" s="146" t="s">
        <v>110</v>
      </c>
      <c r="L6" s="146" t="s">
        <v>111</v>
      </c>
      <c r="M6" s="146" t="s">
        <v>112</v>
      </c>
      <c r="N6" s="146" t="s">
        <v>113</v>
      </c>
      <c r="O6" s="146" t="s">
        <v>114</v>
      </c>
      <c r="P6" s="146" t="s">
        <v>115</v>
      </c>
      <c r="Q6" s="146" t="s">
        <v>116</v>
      </c>
      <c r="R6" s="146" t="s">
        <v>117</v>
      </c>
      <c r="S6" s="146" t="s">
        <v>118</v>
      </c>
      <c r="T6" s="146" t="s">
        <v>119</v>
      </c>
      <c r="U6" s="146" t="s">
        <v>120</v>
      </c>
      <c r="V6" s="146" t="s">
        <v>121</v>
      </c>
      <c r="W6" s="146" t="s">
        <v>122</v>
      </c>
      <c r="X6" s="146" t="s">
        <v>123</v>
      </c>
      <c r="Y6" s="146" t="s">
        <v>124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125</v>
      </c>
      <c r="B8" s="163" t="s">
        <v>95</v>
      </c>
      <c r="C8" s="176" t="s">
        <v>96</v>
      </c>
      <c r="D8" s="164"/>
      <c r="E8" s="165"/>
      <c r="F8" s="166"/>
      <c r="G8" s="166">
        <f>SUMIF(AG9:AG20,"&lt;&gt;NOR",G9:G20)</f>
        <v>0</v>
      </c>
      <c r="H8" s="166"/>
      <c r="I8" s="166">
        <f>SUM(I9:I20)</f>
        <v>0</v>
      </c>
      <c r="J8" s="166"/>
      <c r="K8" s="166">
        <f>SUM(K9:K20)</f>
        <v>0</v>
      </c>
      <c r="L8" s="166"/>
      <c r="M8" s="166">
        <f>SUM(M9:M20)</f>
        <v>0</v>
      </c>
      <c r="N8" s="165"/>
      <c r="O8" s="165">
        <f>SUM(O9:O20)</f>
        <v>0</v>
      </c>
      <c r="P8" s="165"/>
      <c r="Q8" s="165">
        <f>SUM(Q9:Q20)</f>
        <v>0</v>
      </c>
      <c r="R8" s="166"/>
      <c r="S8" s="166"/>
      <c r="T8" s="167"/>
      <c r="U8" s="161"/>
      <c r="V8" s="161">
        <f>SUM(V9:V20)</f>
        <v>0</v>
      </c>
      <c r="W8" s="161"/>
      <c r="X8" s="161"/>
      <c r="Y8" s="161"/>
      <c r="AG8" t="s">
        <v>126</v>
      </c>
    </row>
    <row r="9" spans="1:60" outlineLevel="1" x14ac:dyDescent="0.2">
      <c r="A9" s="169">
        <v>1</v>
      </c>
      <c r="B9" s="170" t="s">
        <v>127</v>
      </c>
      <c r="C9" s="177" t="s">
        <v>169</v>
      </c>
      <c r="D9" s="171" t="s">
        <v>129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130</v>
      </c>
      <c r="T9" s="175" t="s">
        <v>131</v>
      </c>
      <c r="U9" s="157">
        <v>0</v>
      </c>
      <c r="V9" s="157">
        <f>ROUND(E9*U9,2)</f>
        <v>0</v>
      </c>
      <c r="W9" s="157"/>
      <c r="X9" s="157" t="s">
        <v>132</v>
      </c>
      <c r="Y9" s="157" t="s">
        <v>133</v>
      </c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135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78" t="s">
        <v>137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38" t="s">
        <v>138</v>
      </c>
      <c r="D12" s="239"/>
      <c r="E12" s="239"/>
      <c r="F12" s="239"/>
      <c r="G12" s="23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38" t="s">
        <v>139</v>
      </c>
      <c r="D13" s="239"/>
      <c r="E13" s="239"/>
      <c r="F13" s="239"/>
      <c r="G13" s="23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38" t="s">
        <v>140</v>
      </c>
      <c r="D14" s="239"/>
      <c r="E14" s="239"/>
      <c r="F14" s="239"/>
      <c r="G14" s="23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38" t="s">
        <v>148</v>
      </c>
      <c r="D15" s="239"/>
      <c r="E15" s="239"/>
      <c r="F15" s="239"/>
      <c r="G15" s="239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38" t="s">
        <v>141</v>
      </c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38" t="s">
        <v>142</v>
      </c>
      <c r="D17" s="239"/>
      <c r="E17" s="239"/>
      <c r="F17" s="239"/>
      <c r="G17" s="239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38" t="s">
        <v>143</v>
      </c>
      <c r="D18" s="239"/>
      <c r="E18" s="239"/>
      <c r="F18" s="239"/>
      <c r="G18" s="23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38" t="s">
        <v>144</v>
      </c>
      <c r="D19" s="239"/>
      <c r="E19" s="239"/>
      <c r="F19" s="239"/>
      <c r="G19" s="23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9">
        <v>2</v>
      </c>
      <c r="B20" s="170" t="s">
        <v>170</v>
      </c>
      <c r="C20" s="177" t="s">
        <v>171</v>
      </c>
      <c r="D20" s="171" t="s">
        <v>172</v>
      </c>
      <c r="E20" s="172">
        <v>1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4"/>
      <c r="S20" s="174" t="s">
        <v>130</v>
      </c>
      <c r="T20" s="175" t="s">
        <v>131</v>
      </c>
      <c r="U20" s="157">
        <v>0</v>
      </c>
      <c r="V20" s="157">
        <f>ROUND(E20*U20,2)</f>
        <v>0</v>
      </c>
      <c r="W20" s="157"/>
      <c r="X20" s="157" t="s">
        <v>132</v>
      </c>
      <c r="Y20" s="157" t="s">
        <v>133</v>
      </c>
      <c r="Z20" s="147"/>
      <c r="AA20" s="147"/>
      <c r="AB20" s="147"/>
      <c r="AC20" s="147"/>
      <c r="AD20" s="147"/>
      <c r="AE20" s="147"/>
      <c r="AF20" s="147"/>
      <c r="AG20" s="147" t="s">
        <v>134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3"/>
      <c r="B21" s="4"/>
      <c r="C21" s="17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15</v>
      </c>
      <c r="AF21">
        <v>21</v>
      </c>
      <c r="AG21" t="s">
        <v>111</v>
      </c>
    </row>
    <row r="22" spans="1:60" x14ac:dyDescent="0.2">
      <c r="A22" s="150"/>
      <c r="B22" s="151" t="s">
        <v>31</v>
      </c>
      <c r="C22" s="180"/>
      <c r="D22" s="152"/>
      <c r="E22" s="153"/>
      <c r="F22" s="153"/>
      <c r="G22" s="168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145</v>
      </c>
    </row>
    <row r="23" spans="1:60" x14ac:dyDescent="0.2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3"/>
      <c r="B24" s="4"/>
      <c r="C24" s="17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47" t="s">
        <v>146</v>
      </c>
      <c r="B25" s="247"/>
      <c r="C25" s="248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49"/>
      <c r="B26" s="250"/>
      <c r="C26" s="251"/>
      <c r="D26" s="250"/>
      <c r="E26" s="250"/>
      <c r="F26" s="250"/>
      <c r="G26" s="25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G26" t="s">
        <v>147</v>
      </c>
    </row>
    <row r="27" spans="1:60" x14ac:dyDescent="0.2">
      <c r="A27" s="253"/>
      <c r="B27" s="254"/>
      <c r="C27" s="255"/>
      <c r="D27" s="254"/>
      <c r="E27" s="254"/>
      <c r="F27" s="254"/>
      <c r="G27" s="25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7"/>
      <c r="B30" s="258"/>
      <c r="C30" s="259"/>
      <c r="D30" s="258"/>
      <c r="E30" s="258"/>
      <c r="F30" s="258"/>
      <c r="G30" s="26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79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C32" s="181"/>
      <c r="D32" s="10"/>
      <c r="AG32" t="s">
        <v>149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+2IETk6yp/UtUxrsRg1R1TUglawE6Pd54hU+CLfzfUGWDIMy39tJkHV0+yWL3ggObqLMNCPkQhJRqFI8d0PZg==" saltValue="GjGOFexfBw1InCP7qR1R3w==" spinCount="100000" sheet="1" formatRows="0"/>
  <mergeCells count="15">
    <mergeCell ref="A26:G30"/>
    <mergeCell ref="C10:G10"/>
    <mergeCell ref="C12:G12"/>
    <mergeCell ref="C13:G13"/>
    <mergeCell ref="C14:G14"/>
    <mergeCell ref="A1:G1"/>
    <mergeCell ref="C2:G2"/>
    <mergeCell ref="C3:G3"/>
    <mergeCell ref="C4:G4"/>
    <mergeCell ref="A25:C25"/>
    <mergeCell ref="C15:G15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SO01 1 Pol</vt:lpstr>
      <vt:lpstr>SO02 1 Pol</vt:lpstr>
      <vt:lpstr>SO03 1 Pol</vt:lpstr>
      <vt:lpstr>SO04 1 Pol</vt:lpstr>
      <vt:lpstr>SO05 1 Pol</vt:lpstr>
      <vt:lpstr>SO06 1 Pol</vt:lpstr>
      <vt:lpstr>SO07 1 Pol</vt:lpstr>
      <vt:lpstr>SO08 1 Pol</vt:lpstr>
      <vt:lpstr>SO10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'SO02 1 Pol'!Názvy_tisku</vt:lpstr>
      <vt:lpstr>'SO03 1 Pol'!Názvy_tisku</vt:lpstr>
      <vt:lpstr>'SO04 1 Pol'!Názvy_tisku</vt:lpstr>
      <vt:lpstr>'SO05 1 Pol'!Názvy_tisku</vt:lpstr>
      <vt:lpstr>'SO06 1 Pol'!Názvy_tisku</vt:lpstr>
      <vt:lpstr>'SO07 1 Pol'!Názvy_tisku</vt:lpstr>
      <vt:lpstr>'SO08 1 Pol'!Názvy_tisku</vt:lpstr>
      <vt:lpstr>'SO10 1 Pol'!Názvy_tisku</vt:lpstr>
      <vt:lpstr>oadresa</vt:lpstr>
      <vt:lpstr>Stavba!Objednatel</vt:lpstr>
      <vt:lpstr>Stavba!Objekt</vt:lpstr>
      <vt:lpstr>'SO01 1 Pol'!Oblast_tisku</vt:lpstr>
      <vt:lpstr>'SO02 1 Pol'!Oblast_tisku</vt:lpstr>
      <vt:lpstr>'SO03 1 Pol'!Oblast_tisku</vt:lpstr>
      <vt:lpstr>'SO04 1 Pol'!Oblast_tisku</vt:lpstr>
      <vt:lpstr>'SO05 1 Pol'!Oblast_tisku</vt:lpstr>
      <vt:lpstr>'SO06 1 Pol'!Oblast_tisku</vt:lpstr>
      <vt:lpstr>'SO07 1 Pol'!Oblast_tisku</vt:lpstr>
      <vt:lpstr>'SO08 1 Pol'!Oblast_tisku</vt:lpstr>
      <vt:lpstr>'SO10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Kampa</dc:creator>
  <cp:lastModifiedBy>Reimer Jiří</cp:lastModifiedBy>
  <cp:lastPrinted>2019-03-19T12:27:02Z</cp:lastPrinted>
  <dcterms:created xsi:type="dcterms:W3CDTF">2009-04-08T07:15:50Z</dcterms:created>
  <dcterms:modified xsi:type="dcterms:W3CDTF">2025-01-17T06:02:54Z</dcterms:modified>
</cp:coreProperties>
</file>