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1_VZMR\VZMR 2025\7 fasada radnice\"/>
    </mc:Choice>
  </mc:AlternateContent>
  <bookViews>
    <workbookView xWindow="0" yWindow="0" windowWidth="23040" windowHeight="8940"/>
  </bookViews>
  <sheets>
    <sheet name="Rekapitulace stavby" sheetId="1" r:id="rId1"/>
    <sheet name="01 - Architektonicko stav..." sheetId="2" r:id="rId2"/>
    <sheet name="02 - Hrubé rozvody elektr..." sheetId="3" r:id="rId3"/>
    <sheet name="03 - Ostatní a vedlejší n..." sheetId="4" r:id="rId4"/>
    <sheet name="Pokyny pro vyplnění" sheetId="5" r:id="rId5"/>
  </sheets>
  <definedNames>
    <definedName name="_xlnm._FilterDatabase" localSheetId="1" hidden="1">'01 - Architektonicko stav...'!$C$92:$K$617</definedName>
    <definedName name="_xlnm._FilterDatabase" localSheetId="2" hidden="1">'02 - Hrubé rozvody elektr...'!$C$98:$K$167</definedName>
    <definedName name="_xlnm._FilterDatabase" localSheetId="3" hidden="1">'03 - Ostatní a vedlejší n...'!$C$80:$K$102</definedName>
    <definedName name="_xlnm.Print_Titles" localSheetId="1">'01 - Architektonicko stav...'!$92:$92</definedName>
    <definedName name="_xlnm.Print_Titles" localSheetId="2">'02 - Hrubé rozvody elektr...'!$98:$98</definedName>
    <definedName name="_xlnm.Print_Titles" localSheetId="3">'03 - Ostatní a vedlejší n...'!$80:$80</definedName>
    <definedName name="_xlnm.Print_Titles" localSheetId="0">'Rekapitulace stavby'!$52:$52</definedName>
    <definedName name="_xlnm.Print_Area" localSheetId="1">'01 - Architektonicko stav...'!$C$4:$J$39,'01 - Architektonicko stav...'!$C$45:$J$74,'01 - Architektonicko stav...'!$C$80:$K$617</definedName>
    <definedName name="_xlnm.Print_Area" localSheetId="2">'02 - Hrubé rozvody elektr...'!$C$4:$J$39,'02 - Hrubé rozvody elektr...'!$C$45:$J$80,'02 - Hrubé rozvody elektr...'!$C$86:$K$167</definedName>
    <definedName name="_xlnm.Print_Area" localSheetId="3">'03 - Ostatní a vedlejší n...'!$C$4:$J$39,'03 - Ostatní a vedlejší n...'!$C$45:$J$62,'03 - Ostatní a vedlejší n...'!$C$68:$K$102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F75" i="4"/>
  <c r="E73" i="4"/>
  <c r="F52" i="4"/>
  <c r="E50" i="4"/>
  <c r="J24" i="4"/>
  <c r="E24" i="4"/>
  <c r="J78" i="4"/>
  <c r="J23" i="4"/>
  <c r="J21" i="4"/>
  <c r="E21" i="4"/>
  <c r="J77" i="4"/>
  <c r="J20" i="4"/>
  <c r="J18" i="4"/>
  <c r="E18" i="4"/>
  <c r="F55" i="4"/>
  <c r="J17" i="4"/>
  <c r="J15" i="4"/>
  <c r="E15" i="4"/>
  <c r="F77" i="4"/>
  <c r="J14" i="4"/>
  <c r="J12" i="4"/>
  <c r="J75" i="4"/>
  <c r="E7" i="4"/>
  <c r="E71" i="4" s="1"/>
  <c r="J37" i="3"/>
  <c r="J36" i="3"/>
  <c r="AY56" i="1"/>
  <c r="J35" i="3"/>
  <c r="AX56" i="1" s="1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T155" i="3"/>
  <c r="R156" i="3"/>
  <c r="R155" i="3" s="1"/>
  <c r="P156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T141" i="3"/>
  <c r="R142" i="3"/>
  <c r="R141" i="3"/>
  <c r="P142" i="3"/>
  <c r="P141" i="3"/>
  <c r="BI140" i="3"/>
  <c r="BH140" i="3"/>
  <c r="BG140" i="3"/>
  <c r="BF140" i="3"/>
  <c r="T140" i="3"/>
  <c r="T139" i="3"/>
  <c r="R140" i="3"/>
  <c r="R139" i="3"/>
  <c r="P140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T122" i="3"/>
  <c r="R123" i="3"/>
  <c r="R122" i="3" s="1"/>
  <c r="P123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T117" i="3"/>
  <c r="R118" i="3"/>
  <c r="R117" i="3" s="1"/>
  <c r="P118" i="3"/>
  <c r="P117" i="3"/>
  <c r="BI116" i="3"/>
  <c r="BH116" i="3"/>
  <c r="BG116" i="3"/>
  <c r="BF116" i="3"/>
  <c r="T116" i="3"/>
  <c r="T115" i="3" s="1"/>
  <c r="R116" i="3"/>
  <c r="R115" i="3"/>
  <c r="P116" i="3"/>
  <c r="P115" i="3" s="1"/>
  <c r="BI114" i="3"/>
  <c r="BH114" i="3"/>
  <c r="BG114" i="3"/>
  <c r="BF114" i="3"/>
  <c r="T114" i="3"/>
  <c r="T113" i="3"/>
  <c r="R114" i="3"/>
  <c r="R113" i="3" s="1"/>
  <c r="P114" i="3"/>
  <c r="P113" i="3"/>
  <c r="BI112" i="3"/>
  <c r="BH112" i="3"/>
  <c r="BG112" i="3"/>
  <c r="BF112" i="3"/>
  <c r="T112" i="3"/>
  <c r="T111" i="3" s="1"/>
  <c r="R112" i="3"/>
  <c r="R111" i="3"/>
  <c r="P112" i="3"/>
  <c r="P111" i="3" s="1"/>
  <c r="BI110" i="3"/>
  <c r="BH110" i="3"/>
  <c r="BG110" i="3"/>
  <c r="BF110" i="3"/>
  <c r="T110" i="3"/>
  <c r="T109" i="3"/>
  <c r="R110" i="3"/>
  <c r="R109" i="3" s="1"/>
  <c r="P110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T101" i="3"/>
  <c r="R102" i="3"/>
  <c r="R101" i="3"/>
  <c r="P102" i="3"/>
  <c r="P101" i="3"/>
  <c r="F93" i="3"/>
  <c r="E91" i="3"/>
  <c r="F52" i="3"/>
  <c r="E50" i="3"/>
  <c r="J24" i="3"/>
  <c r="E24" i="3"/>
  <c r="J96" i="3"/>
  <c r="J23" i="3"/>
  <c r="J21" i="3"/>
  <c r="E21" i="3"/>
  <c r="J54" i="3"/>
  <c r="J20" i="3"/>
  <c r="J18" i="3"/>
  <c r="E18" i="3"/>
  <c r="F55" i="3"/>
  <c r="J17" i="3"/>
  <c r="J15" i="3"/>
  <c r="E15" i="3"/>
  <c r="F54" i="3"/>
  <c r="J14" i="3"/>
  <c r="J12" i="3"/>
  <c r="J93" i="3"/>
  <c r="E7" i="3"/>
  <c r="E89" i="3"/>
  <c r="J37" i="2"/>
  <c r="J36" i="2"/>
  <c r="AY55" i="1"/>
  <c r="J35" i="2"/>
  <c r="AX55" i="1" s="1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7" i="2"/>
  <c r="BH607" i="2"/>
  <c r="BG607" i="2"/>
  <c r="BF607" i="2"/>
  <c r="T607" i="2"/>
  <c r="R607" i="2"/>
  <c r="P607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89" i="2"/>
  <c r="BH589" i="2"/>
  <c r="BG589" i="2"/>
  <c r="BF589" i="2"/>
  <c r="T589" i="2"/>
  <c r="R589" i="2"/>
  <c r="P589" i="2"/>
  <c r="BI581" i="2"/>
  <c r="BH581" i="2"/>
  <c r="BG581" i="2"/>
  <c r="BF581" i="2"/>
  <c r="T581" i="2"/>
  <c r="R581" i="2"/>
  <c r="P581" i="2"/>
  <c r="BI569" i="2"/>
  <c r="BH569" i="2"/>
  <c r="BG569" i="2"/>
  <c r="BF569" i="2"/>
  <c r="T569" i="2"/>
  <c r="R569" i="2"/>
  <c r="P569" i="2"/>
  <c r="BI557" i="2"/>
  <c r="BH557" i="2"/>
  <c r="BG557" i="2"/>
  <c r="BF557" i="2"/>
  <c r="T557" i="2"/>
  <c r="R557" i="2"/>
  <c r="P557" i="2"/>
  <c r="BI549" i="2"/>
  <c r="BH549" i="2"/>
  <c r="BG549" i="2"/>
  <c r="BF549" i="2"/>
  <c r="T549" i="2"/>
  <c r="R549" i="2"/>
  <c r="P549" i="2"/>
  <c r="BI541" i="2"/>
  <c r="BH541" i="2"/>
  <c r="BG541" i="2"/>
  <c r="BF541" i="2"/>
  <c r="T541" i="2"/>
  <c r="R541" i="2"/>
  <c r="P541" i="2"/>
  <c r="BI534" i="2"/>
  <c r="BH534" i="2"/>
  <c r="BG534" i="2"/>
  <c r="BF534" i="2"/>
  <c r="T534" i="2"/>
  <c r="R534" i="2"/>
  <c r="P534" i="2"/>
  <c r="BI510" i="2"/>
  <c r="BH510" i="2"/>
  <c r="BG510" i="2"/>
  <c r="BF510" i="2"/>
  <c r="T510" i="2"/>
  <c r="R510" i="2"/>
  <c r="P510" i="2"/>
  <c r="BI486" i="2"/>
  <c r="BH486" i="2"/>
  <c r="BG486" i="2"/>
  <c r="BF486" i="2"/>
  <c r="T486" i="2"/>
  <c r="R486" i="2"/>
  <c r="P486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2" i="2"/>
  <c r="BH402" i="2"/>
  <c r="BG402" i="2"/>
  <c r="BF402" i="2"/>
  <c r="T402" i="2"/>
  <c r="R402" i="2"/>
  <c r="P402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18" i="2"/>
  <c r="BH318" i="2"/>
  <c r="BG318" i="2"/>
  <c r="BF318" i="2"/>
  <c r="T318" i="2"/>
  <c r="R318" i="2"/>
  <c r="P318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T268" i="2"/>
  <c r="R269" i="2"/>
  <c r="R268" i="2"/>
  <c r="P269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25" i="2"/>
  <c r="F37" i="2" s="1"/>
  <c r="BH125" i="2"/>
  <c r="BG125" i="2"/>
  <c r="BF125" i="2"/>
  <c r="T125" i="2"/>
  <c r="R125" i="2"/>
  <c r="P125" i="2"/>
  <c r="BI113" i="2"/>
  <c r="BH113" i="2"/>
  <c r="BG113" i="2"/>
  <c r="BF113" i="2"/>
  <c r="T113" i="2"/>
  <c r="R113" i="2"/>
  <c r="P113" i="2"/>
  <c r="BI102" i="2"/>
  <c r="BH102" i="2"/>
  <c r="BG102" i="2"/>
  <c r="BF102" i="2"/>
  <c r="F34" i="2" s="1"/>
  <c r="T102" i="2"/>
  <c r="R102" i="2"/>
  <c r="P102" i="2"/>
  <c r="BI96" i="2"/>
  <c r="BH96" i="2"/>
  <c r="F36" i="2" s="1"/>
  <c r="BG96" i="2"/>
  <c r="F35" i="2" s="1"/>
  <c r="BF96" i="2"/>
  <c r="T96" i="2"/>
  <c r="T95" i="2" s="1"/>
  <c r="R96" i="2"/>
  <c r="P96" i="2"/>
  <c r="P95" i="2" s="1"/>
  <c r="J89" i="2"/>
  <c r="F89" i="2"/>
  <c r="F87" i="2"/>
  <c r="E85" i="2"/>
  <c r="J54" i="2"/>
  <c r="F54" i="2"/>
  <c r="F52" i="2"/>
  <c r="E50" i="2"/>
  <c r="J24" i="2"/>
  <c r="E24" i="2"/>
  <c r="J90" i="2"/>
  <c r="J23" i="2"/>
  <c r="J18" i="2"/>
  <c r="E18" i="2"/>
  <c r="F55" i="2"/>
  <c r="J17" i="2"/>
  <c r="J12" i="2"/>
  <c r="J52" i="2" s="1"/>
  <c r="E7" i="2"/>
  <c r="E83" i="2"/>
  <c r="L50" i="1"/>
  <c r="AM50" i="1"/>
  <c r="AM49" i="1"/>
  <c r="L49" i="1"/>
  <c r="AM47" i="1"/>
  <c r="L47" i="1"/>
  <c r="L45" i="1"/>
  <c r="L44" i="1"/>
  <c r="BK198" i="2"/>
  <c r="J510" i="2"/>
  <c r="BK288" i="2"/>
  <c r="BK153" i="3"/>
  <c r="BK121" i="3"/>
  <c r="J534" i="2"/>
  <c r="J379" i="2"/>
  <c r="J86" i="4"/>
  <c r="BK391" i="2"/>
  <c r="J105" i="3"/>
  <c r="J615" i="2"/>
  <c r="J136" i="2"/>
  <c r="BK108" i="3"/>
  <c r="J163" i="3"/>
  <c r="J104" i="3"/>
  <c r="BK269" i="2"/>
  <c r="J358" i="2"/>
  <c r="BK534" i="2"/>
  <c r="BK190" i="2"/>
  <c r="BK165" i="3"/>
  <c r="J211" i="2"/>
  <c r="J132" i="3"/>
  <c r="BK83" i="4"/>
  <c r="J410" i="2"/>
  <c r="BK89" i="4"/>
  <c r="J118" i="3"/>
  <c r="J258" i="2"/>
  <c r="BK226" i="2"/>
  <c r="J423" i="2"/>
  <c r="J253" i="2"/>
  <c r="BK456" i="2"/>
  <c r="BK335" i="2"/>
  <c r="BK136" i="3"/>
  <c r="J134" i="3"/>
  <c r="BK163" i="3"/>
  <c r="BK84" i="4"/>
  <c r="J126" i="3"/>
  <c r="BK130" i="2"/>
  <c r="J383" i="2"/>
  <c r="J169" i="2"/>
  <c r="J160" i="3"/>
  <c r="J612" i="2"/>
  <c r="BK603" i="2"/>
  <c r="J125" i="3"/>
  <c r="BK147" i="3"/>
  <c r="BK598" i="2"/>
  <c r="BK283" i="2"/>
  <c r="BK148" i="2"/>
  <c r="J96" i="2"/>
  <c r="J107" i="3"/>
  <c r="BK145" i="3"/>
  <c r="J142" i="3"/>
  <c r="J116" i="3"/>
  <c r="BK99" i="4"/>
  <c r="J198" i="2"/>
  <c r="BK607" i="2"/>
  <c r="BK107" i="3"/>
  <c r="BK105" i="3"/>
  <c r="J137" i="3"/>
  <c r="J598" i="2"/>
  <c r="BK93" i="4"/>
  <c r="BK432" i="2"/>
  <c r="J302" i="2"/>
  <c r="BK155" i="2"/>
  <c r="BK169" i="2"/>
  <c r="J148" i="3"/>
  <c r="BK510" i="2"/>
  <c r="BK370" i="2"/>
  <c r="BK220" i="2"/>
  <c r="J165" i="3"/>
  <c r="BK140" i="2"/>
  <c r="BK361" i="2"/>
  <c r="J147" i="3"/>
  <c r="J121" i="3"/>
  <c r="BK442" i="2"/>
  <c r="BK92" i="4"/>
  <c r="J442" i="2"/>
  <c r="BK85" i="4"/>
  <c r="J164" i="3"/>
  <c r="BK183" i="2"/>
  <c r="J123" i="3"/>
  <c r="J273" i="2"/>
  <c r="J97" i="4"/>
  <c r="BK402" i="2"/>
  <c r="J176" i="2"/>
  <c r="J432" i="2"/>
  <c r="BK158" i="3"/>
  <c r="BK91" i="4"/>
  <c r="J148" i="2"/>
  <c r="J113" i="2"/>
  <c r="J84" i="4"/>
  <c r="J145" i="3"/>
  <c r="BK126" i="3"/>
  <c r="J486" i="2"/>
  <c r="BK102" i="3"/>
  <c r="J569" i="2"/>
  <c r="BK194" i="2"/>
  <c r="BK102" i="2"/>
  <c r="J90" i="4"/>
  <c r="BK615" i="2"/>
  <c r="J541" i="2"/>
  <c r="BK410" i="2"/>
  <c r="BK231" i="2"/>
  <c r="J114" i="3"/>
  <c r="BK130" i="3"/>
  <c r="BK116" i="3"/>
  <c r="BK486" i="2"/>
  <c r="BK86" i="4"/>
  <c r="J416" i="2"/>
  <c r="J220" i="2"/>
  <c r="J138" i="3"/>
  <c r="BK134" i="3"/>
  <c r="J387" i="2"/>
  <c r="J106" i="3"/>
  <c r="J102" i="2"/>
  <c r="J130" i="2"/>
  <c r="BK96" i="2"/>
  <c r="BK589" i="2"/>
  <c r="AS54" i="1"/>
  <c r="J278" i="2"/>
  <c r="BK307" i="2"/>
  <c r="J146" i="3"/>
  <c r="BK142" i="3"/>
  <c r="BK128" i="3"/>
  <c r="BK95" i="4"/>
  <c r="BK125" i="2"/>
  <c r="BK249" i="2"/>
  <c r="BK136" i="2"/>
  <c r="J244" i="2"/>
  <c r="J154" i="3"/>
  <c r="J87" i="4"/>
  <c r="J447" i="2"/>
  <c r="BK202" i="2"/>
  <c r="BK118" i="3"/>
  <c r="J133" i="3"/>
  <c r="BK164" i="3"/>
  <c r="J92" i="4"/>
  <c r="J162" i="2"/>
  <c r="BK423" i="2"/>
  <c r="BK211" i="2"/>
  <c r="BK278" i="2"/>
  <c r="BK206" i="2"/>
  <c r="J108" i="3"/>
  <c r="J318" i="2"/>
  <c r="J240" i="2"/>
  <c r="BK166" i="3"/>
  <c r="BK416" i="2"/>
  <c r="BK87" i="4"/>
  <c r="BK244" i="2"/>
  <c r="J370" i="2"/>
  <c r="J156" i="3"/>
  <c r="J167" i="3"/>
  <c r="J603" i="2"/>
  <c r="J85" i="4"/>
  <c r="J190" i="2"/>
  <c r="BK612" i="2"/>
  <c r="J130" i="3"/>
  <c r="J94" i="4"/>
  <c r="J366" i="2"/>
  <c r="BK569" i="2"/>
  <c r="BK240" i="2"/>
  <c r="BK379" i="2"/>
  <c r="BK156" i="3"/>
  <c r="J162" i="3"/>
  <c r="J99" i="4"/>
  <c r="BK366" i="2"/>
  <c r="BK419" i="2"/>
  <c r="J589" i="2"/>
  <c r="J269" i="2"/>
  <c r="BK96" i="4"/>
  <c r="BK266" i="2"/>
  <c r="BK120" i="3"/>
  <c r="BK127" i="3"/>
  <c r="BK549" i="2"/>
  <c r="BK235" i="2"/>
  <c r="BK154" i="3"/>
  <c r="J335" i="2"/>
  <c r="J206" i="2"/>
  <c r="J459" i="2"/>
  <c r="BK459" i="2"/>
  <c r="J166" i="3"/>
  <c r="J89" i="4"/>
  <c r="J296" i="2"/>
  <c r="BK150" i="3"/>
  <c r="BK296" i="2"/>
  <c r="J419" i="2"/>
  <c r="J158" i="3"/>
  <c r="BK123" i="3"/>
  <c r="J102" i="3"/>
  <c r="J83" i="4"/>
  <c r="J361" i="2"/>
  <c r="BK302" i="2"/>
  <c r="BK325" i="2"/>
  <c r="J98" i="4"/>
  <c r="BK557" i="2"/>
  <c r="BK462" i="2"/>
  <c r="J231" i="2"/>
  <c r="BK162" i="3"/>
  <c r="BK167" i="3"/>
  <c r="J557" i="2"/>
  <c r="BK137" i="3"/>
  <c r="J581" i="2"/>
  <c r="J215" i="2"/>
  <c r="BK162" i="2"/>
  <c r="J136" i="3"/>
  <c r="BK94" i="4"/>
  <c r="J202" i="2"/>
  <c r="J262" i="2"/>
  <c r="J607" i="2"/>
  <c r="J110" i="3"/>
  <c r="BK262" i="2"/>
  <c r="J456" i="2"/>
  <c r="BK97" i="4"/>
  <c r="BK293" i="2"/>
  <c r="J127" i="3"/>
  <c r="J95" i="4"/>
  <c r="BK541" i="2"/>
  <c r="J249" i="2"/>
  <c r="J150" i="3"/>
  <c r="BK387" i="2"/>
  <c r="J128" i="3"/>
  <c r="J91" i="4"/>
  <c r="J120" i="3"/>
  <c r="J402" i="2"/>
  <c r="J260" i="2"/>
  <c r="BK383" i="2"/>
  <c r="BK176" i="2"/>
  <c r="BK260" i="2"/>
  <c r="BK258" i="2"/>
  <c r="J549" i="2"/>
  <c r="J266" i="2"/>
  <c r="J151" i="3"/>
  <c r="J307" i="2"/>
  <c r="BK114" i="3"/>
  <c r="J125" i="2"/>
  <c r="BK125" i="3"/>
  <c r="BK138" i="3"/>
  <c r="BK148" i="3"/>
  <c r="BK160" i="3"/>
  <c r="BK215" i="2"/>
  <c r="BK113" i="2"/>
  <c r="J194" i="2"/>
  <c r="BK318" i="2"/>
  <c r="J140" i="3"/>
  <c r="BK140" i="3"/>
  <c r="J462" i="2"/>
  <c r="BK581" i="2"/>
  <c r="BK447" i="2"/>
  <c r="BK106" i="3"/>
  <c r="J437" i="2"/>
  <c r="J112" i="3"/>
  <c r="J226" i="2"/>
  <c r="J155" i="2"/>
  <c r="J293" i="2"/>
  <c r="BK104" i="3"/>
  <c r="J391" i="2"/>
  <c r="BK98" i="4"/>
  <c r="BK437" i="2"/>
  <c r="J283" i="2"/>
  <c r="J140" i="2"/>
  <c r="J325" i="2"/>
  <c r="BK253" i="2"/>
  <c r="BK133" i="3"/>
  <c r="BK151" i="3"/>
  <c r="J235" i="2"/>
  <c r="BK358" i="2"/>
  <c r="BK112" i="3"/>
  <c r="J96" i="4"/>
  <c r="BK273" i="2"/>
  <c r="J288" i="2"/>
  <c r="BK146" i="3"/>
  <c r="J93" i="4"/>
  <c r="J183" i="2"/>
  <c r="BK132" i="3"/>
  <c r="J153" i="3"/>
  <c r="BK110" i="3"/>
  <c r="BK90" i="4"/>
  <c r="J34" i="2" l="1"/>
  <c r="R95" i="2"/>
  <c r="R147" i="2"/>
  <c r="T272" i="2"/>
  <c r="P418" i="2"/>
  <c r="P295" i="2"/>
  <c r="R418" i="2"/>
  <c r="P597" i="2"/>
  <c r="BK103" i="3"/>
  <c r="BK119" i="3"/>
  <c r="J119" i="3"/>
  <c r="J68" i="3"/>
  <c r="R124" i="3"/>
  <c r="BK144" i="3"/>
  <c r="J144" i="3"/>
  <c r="J74" i="3"/>
  <c r="P257" i="2"/>
  <c r="T360" i="2"/>
  <c r="BK597" i="2"/>
  <c r="J597" i="2"/>
  <c r="J73" i="2" s="1"/>
  <c r="BK295" i="2"/>
  <c r="J295" i="2"/>
  <c r="J68" i="2"/>
  <c r="T418" i="2"/>
  <c r="T295" i="2"/>
  <c r="T556" i="2"/>
  <c r="P147" i="2"/>
  <c r="T257" i="2"/>
  <c r="R272" i="2"/>
  <c r="R360" i="2"/>
  <c r="BK461" i="2"/>
  <c r="J461" i="2" s="1"/>
  <c r="J71" i="2" s="1"/>
  <c r="R597" i="2"/>
  <c r="T103" i="3"/>
  <c r="R119" i="3"/>
  <c r="BK124" i="3"/>
  <c r="J124" i="3"/>
  <c r="J70" i="3"/>
  <c r="BK131" i="3"/>
  <c r="J131" i="3" s="1"/>
  <c r="J71" i="3" s="1"/>
  <c r="T131" i="3"/>
  <c r="R144" i="3"/>
  <c r="BK149" i="3"/>
  <c r="J149" i="3"/>
  <c r="J75" i="3"/>
  <c r="R149" i="3"/>
  <c r="BK152" i="3"/>
  <c r="J152" i="3"/>
  <c r="J76" i="3"/>
  <c r="T152" i="3"/>
  <c r="BK157" i="3"/>
  <c r="J157" i="3"/>
  <c r="J78" i="3"/>
  <c r="R157" i="3"/>
  <c r="BK161" i="3"/>
  <c r="J161" i="3"/>
  <c r="J79" i="3"/>
  <c r="T161" i="3"/>
  <c r="P112" i="2"/>
  <c r="BK272" i="2"/>
  <c r="J272" i="2" s="1"/>
  <c r="J67" i="2" s="1"/>
  <c r="P461" i="2"/>
  <c r="P103" i="3"/>
  <c r="P119" i="3"/>
  <c r="P131" i="3"/>
  <c r="P144" i="3"/>
  <c r="BK112" i="2"/>
  <c r="J112" i="2" s="1"/>
  <c r="J62" i="2" s="1"/>
  <c r="P272" i="2"/>
  <c r="BK418" i="2"/>
  <c r="J418" i="2" s="1"/>
  <c r="J70" i="2" s="1"/>
  <c r="T597" i="2"/>
  <c r="T147" i="2"/>
  <c r="P360" i="2"/>
  <c r="P556" i="2"/>
  <c r="R103" i="3"/>
  <c r="T119" i="3"/>
  <c r="P124" i="3"/>
  <c r="T124" i="3"/>
  <c r="R131" i="3"/>
  <c r="T144" i="3"/>
  <c r="P149" i="3"/>
  <c r="T149" i="3"/>
  <c r="P152" i="3"/>
  <c r="R152" i="3"/>
  <c r="P157" i="3"/>
  <c r="T157" i="3"/>
  <c r="P161" i="3"/>
  <c r="R161" i="3"/>
  <c r="BK147" i="2"/>
  <c r="J147" i="2"/>
  <c r="J63" i="2"/>
  <c r="R257" i="2"/>
  <c r="T461" i="2"/>
  <c r="T112" i="2"/>
  <c r="BK360" i="2"/>
  <c r="J360" i="2" s="1"/>
  <c r="J69" i="2" s="1"/>
  <c r="BK556" i="2"/>
  <c r="J556" i="2"/>
  <c r="J72" i="2" s="1"/>
  <c r="R82" i="4"/>
  <c r="R112" i="2"/>
  <c r="R94" i="2"/>
  <c r="BK257" i="2"/>
  <c r="J257" i="2" s="1"/>
  <c r="J64" i="2" s="1"/>
  <c r="R461" i="2"/>
  <c r="BK82" i="4"/>
  <c r="T82" i="4"/>
  <c r="R295" i="2"/>
  <c r="R556" i="2"/>
  <c r="P82" i="4"/>
  <c r="BK88" i="4"/>
  <c r="J88" i="4"/>
  <c r="J61" i="4"/>
  <c r="P88" i="4"/>
  <c r="R88" i="4"/>
  <c r="T88" i="4"/>
  <c r="BK268" i="2"/>
  <c r="J268" i="2" s="1"/>
  <c r="J65" i="2" s="1"/>
  <c r="BK109" i="3"/>
  <c r="J109" i="3"/>
  <c r="J63" i="3" s="1"/>
  <c r="BK122" i="3"/>
  <c r="J122" i="3"/>
  <c r="J69" i="3"/>
  <c r="BK95" i="2"/>
  <c r="J95" i="2" s="1"/>
  <c r="J61" i="2" s="1"/>
  <c r="BK113" i="3"/>
  <c r="J113" i="3" s="1"/>
  <c r="J65" i="3" s="1"/>
  <c r="BK115" i="3"/>
  <c r="J115" i="3"/>
  <c r="J66" i="3" s="1"/>
  <c r="BK117" i="3"/>
  <c r="J117" i="3"/>
  <c r="J67" i="3"/>
  <c r="BK141" i="3"/>
  <c r="J141" i="3" s="1"/>
  <c r="J73" i="3" s="1"/>
  <c r="BK101" i="3"/>
  <c r="J101" i="3" s="1"/>
  <c r="J61" i="3" s="1"/>
  <c r="BK111" i="3"/>
  <c r="J111" i="3"/>
  <c r="J64" i="3" s="1"/>
  <c r="BK139" i="3"/>
  <c r="J139" i="3"/>
  <c r="J72" i="3"/>
  <c r="BK155" i="3"/>
  <c r="J155" i="3" s="1"/>
  <c r="J77" i="3" s="1"/>
  <c r="J52" i="4"/>
  <c r="BE86" i="4"/>
  <c r="BE87" i="4"/>
  <c r="BE91" i="4"/>
  <c r="J103" i="3"/>
  <c r="J62" i="3" s="1"/>
  <c r="J54" i="4"/>
  <c r="BE89" i="4"/>
  <c r="BE92" i="4"/>
  <c r="F54" i="4"/>
  <c r="F78" i="4"/>
  <c r="BE84" i="4"/>
  <c r="BE97" i="4"/>
  <c r="BE90" i="4"/>
  <c r="BE98" i="4"/>
  <c r="J55" i="4"/>
  <c r="BE99" i="4"/>
  <c r="BE93" i="4"/>
  <c r="BE96" i="4"/>
  <c r="BE94" i="4"/>
  <c r="E48" i="4"/>
  <c r="BE83" i="4"/>
  <c r="BE95" i="4"/>
  <c r="BE85" i="4"/>
  <c r="BE112" i="3"/>
  <c r="BE120" i="3"/>
  <c r="BE137" i="3"/>
  <c r="BE158" i="3"/>
  <c r="BE162" i="3"/>
  <c r="J55" i="3"/>
  <c r="BE110" i="3"/>
  <c r="BE140" i="3"/>
  <c r="BE165" i="3"/>
  <c r="BE166" i="3"/>
  <c r="E48" i="3"/>
  <c r="F96" i="3"/>
  <c r="BE106" i="3"/>
  <c r="BE108" i="3"/>
  <c r="BE114" i="3"/>
  <c r="J52" i="3"/>
  <c r="BE145" i="3"/>
  <c r="BE163" i="3"/>
  <c r="BE167" i="3"/>
  <c r="BE121" i="3"/>
  <c r="BE128" i="3"/>
  <c r="BE160" i="3"/>
  <c r="J95" i="3"/>
  <c r="BE127" i="3"/>
  <c r="BE132" i="3"/>
  <c r="BE147" i="3"/>
  <c r="BE153" i="3"/>
  <c r="BE107" i="3"/>
  <c r="BE118" i="3"/>
  <c r="BE154" i="3"/>
  <c r="BE126" i="3"/>
  <c r="BE138" i="3"/>
  <c r="BE151" i="3"/>
  <c r="F95" i="3"/>
  <c r="BE133" i="3"/>
  <c r="BE116" i="3"/>
  <c r="BE134" i="3"/>
  <c r="BE164" i="3"/>
  <c r="BE105" i="3"/>
  <c r="BE130" i="3"/>
  <c r="BE142" i="3"/>
  <c r="BE104" i="3"/>
  <c r="BE123" i="3"/>
  <c r="BE136" i="3"/>
  <c r="BE146" i="3"/>
  <c r="BE148" i="3"/>
  <c r="BE102" i="3"/>
  <c r="BE125" i="3"/>
  <c r="BE150" i="3"/>
  <c r="BE156" i="3"/>
  <c r="BE607" i="2"/>
  <c r="BC55" i="1"/>
  <c r="E48" i="2"/>
  <c r="J55" i="2"/>
  <c r="J87" i="2"/>
  <c r="BE125" i="2"/>
  <c r="BE130" i="2"/>
  <c r="BE148" i="2"/>
  <c r="BE155" i="2"/>
  <c r="BE162" i="2"/>
  <c r="BE202" i="2"/>
  <c r="BE262" i="2"/>
  <c r="BE278" i="2"/>
  <c r="BE366" i="2"/>
  <c r="BE391" i="2"/>
  <c r="BE402" i="2"/>
  <c r="BE96" i="2"/>
  <c r="BE102" i="2"/>
  <c r="BE260" i="2"/>
  <c r="BE296" i="2"/>
  <c r="F90" i="2"/>
  <c r="BE113" i="2"/>
  <c r="BE140" i="2"/>
  <c r="BE183" i="2"/>
  <c r="BE231" i="2"/>
  <c r="BE249" i="2"/>
  <c r="BE253" i="2"/>
  <c r="BE273" i="2"/>
  <c r="BE283" i="2"/>
  <c r="BE293" i="2"/>
  <c r="BE307" i="2"/>
  <c r="BE416" i="2"/>
  <c r="BE437" i="2"/>
  <c r="BE447" i="2"/>
  <c r="BE456" i="2"/>
  <c r="BE459" i="2"/>
  <c r="BE510" i="2"/>
  <c r="BE549" i="2"/>
  <c r="BE589" i="2"/>
  <c r="BE603" i="2"/>
  <c r="BE190" i="2"/>
  <c r="BE198" i="2"/>
  <c r="BE211" i="2"/>
  <c r="BE215" i="2"/>
  <c r="BE220" i="2"/>
  <c r="BE226" i="2"/>
  <c r="BE361" i="2"/>
  <c r="BE383" i="2"/>
  <c r="BE598" i="2"/>
  <c r="BE169" i="2"/>
  <c r="BE176" i="2"/>
  <c r="BE258" i="2"/>
  <c r="BE288" i="2"/>
  <c r="BE358" i="2"/>
  <c r="BE379" i="2"/>
  <c r="BA55" i="1"/>
  <c r="BE206" i="2"/>
  <c r="BE235" i="2"/>
  <c r="BE240" i="2"/>
  <c r="BE269" i="2"/>
  <c r="BE302" i="2"/>
  <c r="BE318" i="2"/>
  <c r="BE325" i="2"/>
  <c r="AW55" i="1"/>
  <c r="BE136" i="2"/>
  <c r="BE194" i="2"/>
  <c r="BE244" i="2"/>
  <c r="BE266" i="2"/>
  <c r="BE335" i="2"/>
  <c r="BE370" i="2"/>
  <c r="BE387" i="2"/>
  <c r="BE410" i="2"/>
  <c r="BE419" i="2"/>
  <c r="BE423" i="2"/>
  <c r="BE432" i="2"/>
  <c r="BE442" i="2"/>
  <c r="BE462" i="2"/>
  <c r="BE486" i="2"/>
  <c r="BE534" i="2"/>
  <c r="BE541" i="2"/>
  <c r="BE557" i="2"/>
  <c r="BE569" i="2"/>
  <c r="BE581" i="2"/>
  <c r="BE615" i="2"/>
  <c r="BB55" i="1"/>
  <c r="BE612" i="2"/>
  <c r="BD55" i="1"/>
  <c r="F34" i="3"/>
  <c r="BA56" i="1"/>
  <c r="F35" i="3"/>
  <c r="BB56" i="1" s="1"/>
  <c r="F36" i="3"/>
  <c r="BC56" i="1"/>
  <c r="F35" i="4"/>
  <c r="BB57" i="1" s="1"/>
  <c r="F34" i="4"/>
  <c r="BA57" i="1"/>
  <c r="F37" i="3"/>
  <c r="BD56" i="1" s="1"/>
  <c r="F36" i="4"/>
  <c r="BC57" i="1"/>
  <c r="F37" i="4"/>
  <c r="BD57" i="1" s="1"/>
  <c r="J34" i="4"/>
  <c r="AW57" i="1"/>
  <c r="J34" i="3"/>
  <c r="AW56" i="1" s="1"/>
  <c r="R100" i="3" l="1"/>
  <c r="R99" i="3"/>
  <c r="BK94" i="2"/>
  <c r="J94" i="2"/>
  <c r="J60" i="2" s="1"/>
  <c r="P81" i="4"/>
  <c r="AU57" i="1"/>
  <c r="T81" i="4"/>
  <c r="BK271" i="2"/>
  <c r="J271" i="2"/>
  <c r="J66" i="2"/>
  <c r="BK81" i="4"/>
  <c r="J81" i="4" s="1"/>
  <c r="J59" i="4" s="1"/>
  <c r="T94" i="2"/>
  <c r="P94" i="2"/>
  <c r="R81" i="4"/>
  <c r="BK100" i="3"/>
  <c r="J100" i="3"/>
  <c r="J60" i="3"/>
  <c r="T100" i="3"/>
  <c r="T99" i="3"/>
  <c r="R271" i="2"/>
  <c r="R93" i="2"/>
  <c r="P100" i="3"/>
  <c r="P99" i="3" s="1"/>
  <c r="AU56" i="1" s="1"/>
  <c r="P271" i="2"/>
  <c r="T271" i="2"/>
  <c r="J82" i="4"/>
  <c r="J60" i="4"/>
  <c r="BK93" i="2"/>
  <c r="J93" i="2" s="1"/>
  <c r="J59" i="2" s="1"/>
  <c r="BA54" i="1"/>
  <c r="W30" i="1"/>
  <c r="F33" i="2"/>
  <c r="AZ55" i="1" s="1"/>
  <c r="J33" i="3"/>
  <c r="AV56" i="1"/>
  <c r="AT56" i="1" s="1"/>
  <c r="J33" i="4"/>
  <c r="AV57" i="1"/>
  <c r="AT57" i="1"/>
  <c r="BC54" i="1"/>
  <c r="AY54" i="1" s="1"/>
  <c r="BD54" i="1"/>
  <c r="W33" i="1"/>
  <c r="F33" i="4"/>
  <c r="AZ57" i="1" s="1"/>
  <c r="BB54" i="1"/>
  <c r="AX54" i="1"/>
  <c r="F33" i="3"/>
  <c r="AZ56" i="1" s="1"/>
  <c r="J33" i="2"/>
  <c r="AV55" i="1"/>
  <c r="AT55" i="1" s="1"/>
  <c r="T93" i="2" l="1"/>
  <c r="P93" i="2"/>
  <c r="AU55" i="1"/>
  <c r="BK99" i="3"/>
  <c r="J99" i="3" s="1"/>
  <c r="J59" i="3" s="1"/>
  <c r="AU54" i="1"/>
  <c r="W31" i="1"/>
  <c r="W32" i="1"/>
  <c r="AZ54" i="1"/>
  <c r="AV54" i="1"/>
  <c r="AK29" i="1"/>
  <c r="J30" i="4"/>
  <c r="AG57" i="1"/>
  <c r="AW54" i="1"/>
  <c r="AK30" i="1"/>
  <c r="J30" i="2"/>
  <c r="AG55" i="1"/>
  <c r="J39" i="4" l="1"/>
  <c r="J39" i="2"/>
  <c r="AN55" i="1"/>
  <c r="AN57" i="1"/>
  <c r="J30" i="3"/>
  <c r="AG56" i="1"/>
  <c r="AN56" i="1"/>
  <c r="AT54" i="1"/>
  <c r="W29" i="1"/>
  <c r="J39" i="3" l="1"/>
  <c r="AG54" i="1"/>
  <c r="AK26" i="1"/>
  <c r="AK35" i="1"/>
  <c r="AN54" i="1" l="1"/>
</calcChain>
</file>

<file path=xl/sharedStrings.xml><?xml version="1.0" encoding="utf-8"?>
<sst xmlns="http://schemas.openxmlformats.org/spreadsheetml/2006/main" count="6994" uniqueCount="1030">
  <si>
    <t>Export Komplet</t>
  </si>
  <si>
    <t>VZ</t>
  </si>
  <si>
    <t>2.0</t>
  </si>
  <si>
    <t>ZAMOK</t>
  </si>
  <si>
    <t>False</t>
  </si>
  <si>
    <t>{5c4688c3-40d2-49c9-9d2a-25fe8fc47c3b}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</si>
  <si>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</si>
  <si>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</si>
  <si>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</si>
  <si>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</si>
  <si>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</si>
  <si>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</si>
  <si>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</si>
  <si>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</si>
  <si>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N11332025a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</si>
  <si>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</si>
  <si>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</si>
  <si>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fasády MěÚ Valašské Meziříčí</t>
  </si>
  <si>
    <t>KSO:</t>
  </si>
  <si>
    <t/>
  </si>
  <si>
    <t>CC-CZ:</t>
  </si>
  <si>
    <t>Místo:</t>
  </si>
  <si>
    <t xml:space="preserve"> </t>
  </si>
  <si>
    <t>Datum:</t>
  </si>
  <si>
    <t>19. 2. 2025</t>
  </si>
  <si>
    <t>Zadavatel:</t>
  </si>
  <si>
    <t>IČ:</t>
  </si>
  <si>
    <t>00304387</t>
  </si>
  <si>
    <t>Město Valašské Meziříčí, Náměstí 7/5,757 01 VM</t>
  </si>
  <si>
    <t>DIČ:</t>
  </si>
  <si>
    <t>Účastník:</t>
  </si>
  <si>
    <t>Vyplň údaj</t>
  </si>
  <si>
    <t>Projektant:</t>
  </si>
  <si>
    <t>Ing.arch.Barbora Císařová,Slavíčkova 7, Brno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</si>
  <si>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</si>
  <si>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</si>
  <si>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</si>
  <si>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</si>
  <si>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</si>
  <si>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</si>
  <si>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</si>
  <si>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</si>
  <si>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</si>
  <si>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</si>
  <si>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</si>
  <si>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</si>
  <si>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</si>
  <si>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</si>
  <si>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</si>
  <si>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</si>
  <si>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</si>
  <si>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</si>
  <si>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</si>
  <si>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</si>
  <si>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</si>
  <si>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</si>
  <si>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</si>
  <si>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</si>
  <si>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</si>
  <si>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</si>
  <si>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</si>
  <si>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</si>
  <si>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</si>
  <si>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</si>
  <si>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</si>
  <si>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</si>
  <si>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</si>
  <si>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</si>
  <si>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</si>
  <si>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</si>
  <si>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</si>
  <si>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</si>
  <si>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</si>
  <si>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</si>
  <si>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</si>
  <si>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</si>
  <si>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</si>
  <si>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</si>
  <si>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</si>
  <si>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</si>
  <si>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</si>
  <si>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{499e6873-c52b-4e8f-b7f1-bca2ad426ed3}</t>
  </si>
  <si>
    <t>2</t>
  </si>
  <si>
    <t>02</t>
  </si>
  <si>
    <t>Hrubé rozvody elektroinstalace pro osvětlení fasády, bez dodávky svítidel a rozvaděčů</t>
  </si>
  <si>
    <t>{064390cb-9f99-442e-979a-96ef2ae147fa}</t>
  </si>
  <si>
    <t>03</t>
  </si>
  <si>
    <t>Ostatní a vedlejší náklady</t>
  </si>
  <si>
    <t>{2de94c4c-52a4-48f1-b4c8-89831105f444}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</si>
  <si>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</si>
  <si>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</si>
  <si>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</si>
  <si>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</si>
  <si>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</si>
  <si>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</si>
  <si>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</si>
  <si>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</si>
  <si>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</si>
  <si>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</si>
  <si>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</si>
  <si>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</si>
  <si>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</si>
  <si>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</si>
  <si>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</si>
  <si>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</si>
  <si>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</si>
  <si>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</si>
  <si>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</si>
  <si>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</si>
  <si>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</si>
  <si>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</si>
  <si>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</si>
  <si>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</si>
  <si>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</si>
  <si>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</si>
  <si>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</si>
  <si>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</si>
  <si>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</si>
  <si>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</si>
  <si>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</si>
  <si>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</si>
  <si>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</si>
  <si>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</si>
  <si>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</si>
  <si>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</si>
  <si>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</si>
  <si>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</si>
  <si>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</si>
  <si>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</si>
  <si>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</si>
  <si>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ve zdivu nadzákladovém cihlami pálenými plochy do 0,0225 m2, ve zdi tl. do 300 mm</t>
  </si>
  <si>
    <t>kus</t>
  </si>
  <si>
    <t>CS ÚRS 2025 01</t>
  </si>
  <si>
    <t>4</t>
  </si>
  <si>
    <t>1637069130</t>
  </si>
  <si>
    <t>Online PSC</t>
  </si>
  <si>
    <t>https://podminky.urs.cz/item/CS_URS_2025_01/310235241</t>
  </si>
  <si>
    <t>P</t>
  </si>
  <si>
    <t>Poznámka k položce:_x000D_
- zapravení vzniknutých děr po demontáži konzol vlajek</t>
  </si>
  <si>
    <t>VV</t>
  </si>
  <si>
    <t>UPd změna žerdí</t>
  </si>
  <si>
    <t>1+1</t>
  </si>
  <si>
    <t>Součet</t>
  </si>
  <si>
    <t>317235R</t>
  </si>
  <si>
    <t>Restaurováníí zdiva hlavních a kordonových říms s dodáním hmot</t>
  </si>
  <si>
    <t>m2</t>
  </si>
  <si>
    <t>vlastní</t>
  </si>
  <si>
    <t>15625905</t>
  </si>
  <si>
    <t>nad okny 2.np</t>
  </si>
  <si>
    <t>(1,906*0,564)*4</t>
  </si>
  <si>
    <t>kordonová římsa</t>
  </si>
  <si>
    <t>14,65*0,35</t>
  </si>
  <si>
    <t>korunní římsa</t>
  </si>
  <si>
    <t>14,65*0,15</t>
  </si>
  <si>
    <t>římsa pod střechou</t>
  </si>
  <si>
    <t>3,6</t>
  </si>
  <si>
    <t>6</t>
  </si>
  <si>
    <t>Úpravy povrchů, podlahy a osazování výplní</t>
  </si>
  <si>
    <t>612315302</t>
  </si>
  <si>
    <t>Vápenná omítka ostění nebo nadpraží štuková dvouvrstvá</t>
  </si>
  <si>
    <t>1872701549</t>
  </si>
  <si>
    <t>https://podminky.urs.cz/item/CS_URS_2025_01/612315302</t>
  </si>
  <si>
    <t>okna</t>
  </si>
  <si>
    <t>O1 1.NP</t>
  </si>
  <si>
    <t>(1,3+2*2)*1*4</t>
  </si>
  <si>
    <t>O2 2.NP</t>
  </si>
  <si>
    <t>(1,24+1,87*2)*1*4</t>
  </si>
  <si>
    <t>O3 2.NP obj. č. 6</t>
  </si>
  <si>
    <t>(1,12+2,14*2)*1*4</t>
  </si>
  <si>
    <t>O4 podkrovní okénka</t>
  </si>
  <si>
    <t>(1+0,65*2)*1*4</t>
  </si>
  <si>
    <t>619996117</t>
  </si>
  <si>
    <t>Ochrana stavebních konstrukcí a samostatných prvků včetně pozdějšího odstranění obedněním z OSB desek podlahy</t>
  </si>
  <si>
    <t>1118254381</t>
  </si>
  <si>
    <t>https://podminky.urs.cz/item/CS_URS_2025_01/619996117</t>
  </si>
  <si>
    <t>chodník</t>
  </si>
  <si>
    <t>16,65*2</t>
  </si>
  <si>
    <t>5</t>
  </si>
  <si>
    <t>622325259</t>
  </si>
  <si>
    <t>Oprava vápenné omítky s celoplošným přeštukováním vnějších ploch stupně členitosti 1, v rozsahu opravované plochy přes 80 do 100%</t>
  </si>
  <si>
    <t>-2054479957</t>
  </si>
  <si>
    <t>https://podminky.urs.cz/item/CS_URS_2025_01/622325259</t>
  </si>
  <si>
    <t>ostění oken budova č.6</t>
  </si>
  <si>
    <t>O3</t>
  </si>
  <si>
    <t>(1,12+2,14*2)*0,15*4</t>
  </si>
  <si>
    <t>622325658</t>
  </si>
  <si>
    <t>Oprava vápenné omítky s celoplošným přeštukováním vnějších ploch stupně členitosti 5, v rozsahu opravované plochy přes 65 do 80%</t>
  </si>
  <si>
    <t>164292550</t>
  </si>
  <si>
    <t>https://podminky.urs.cz/item/CS_URS_2025_01/622325658</t>
  </si>
  <si>
    <t>77,73+3,07+5,62</t>
  </si>
  <si>
    <t>7</t>
  </si>
  <si>
    <t>629991011</t>
  </si>
  <si>
    <t>Zakrytí vnějších ploch před znečištěním včetně pozdějšího odkrytí výplní otvorů a svislých ploch fólií přilepenou lepící páskou</t>
  </si>
  <si>
    <t>-979578083</t>
  </si>
  <si>
    <t>https://podminky.urs.cz/item/CS_URS_2025_01/629991011</t>
  </si>
  <si>
    <t>1,3*2*4</t>
  </si>
  <si>
    <t>1,24*1,87*4</t>
  </si>
  <si>
    <t>1,12*2,14*4</t>
  </si>
  <si>
    <t>1*0,6*4</t>
  </si>
  <si>
    <t>9</t>
  </si>
  <si>
    <t>Ostatní konstrukce a práce, bourání</t>
  </si>
  <si>
    <t>8</t>
  </si>
  <si>
    <t>941111112</t>
  </si>
  <si>
    <t>Lešení řadové trubkové lehké pracovní s podlahami s provozním zatížením tř. 3 do 200 kg/m2 šířky tř. W06 od 0,6 do 0,9 m výšky přes 10 do 25 m montáž</t>
  </si>
  <si>
    <t>-1971407195</t>
  </si>
  <si>
    <t>https://podminky.urs.cz/item/CS_URS_2025_01/941111112</t>
  </si>
  <si>
    <t>objekt č.7</t>
  </si>
  <si>
    <t>16,65*11,3</t>
  </si>
  <si>
    <t>objekt č.6</t>
  </si>
  <si>
    <t>10,5*9,8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</si>
  <si>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</si>
  <si>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</si>
  <si>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-2075288528</t>
  </si>
  <si>
    <t>https://podminky.urs.cz/item/CS_URS_2025_01/941111212</t>
  </si>
  <si>
    <t>(16,65*11,3)*120</t>
  </si>
  <si>
    <t>(10,5*9,8)*120</t>
  </si>
  <si>
    <t>10</t>
  </si>
  <si>
    <t>941111812</t>
  </si>
  <si>
    <t>Lešení řadové trubkové lehké pracovní s podlahami s provozním zatížením tř. 3 do 200 kg/m2 šířky tř. W06 od 0,6 do 0,9 m výšky přes 10 do 25 m demontáž</t>
  </si>
  <si>
    <t>2004505399</t>
  </si>
  <si>
    <t>https://podminky.urs.cz/item/CS_URS_2025_01/941111812</t>
  </si>
  <si>
    <t>11</t>
  </si>
  <si>
    <t>944611111</t>
  </si>
  <si>
    <t>Plachta ochranná zavěšená na konstrukci lešení z textilie z umělých vláken montáž</t>
  </si>
  <si>
    <t>-1254995468</t>
  </si>
  <si>
    <t>https://podminky.urs.cz/item/CS_URS_2025_01/944611111</t>
  </si>
  <si>
    <t>944611211</t>
  </si>
  <si>
    <t>Plachta ochranná zavěšená na konstrukci lešení z textilie z umělých vláken příplatek k ceně za každý den použití</t>
  </si>
  <si>
    <t>2127035858</t>
  </si>
  <si>
    <t>https://podminky.urs.cz/item/CS_URS_2025_01/944611211</t>
  </si>
  <si>
    <t>13</t>
  </si>
  <si>
    <t>944611811</t>
  </si>
  <si>
    <t>Plachta ochranná zavěšená na konstrukci lešení z textilie z umělých vláken demontáž</t>
  </si>
  <si>
    <t>1754495955</t>
  </si>
  <si>
    <t>https://podminky.urs.cz/item/CS_URS_2025_01/944611811</t>
  </si>
  <si>
    <t>14</t>
  </si>
  <si>
    <t>944711112</t>
  </si>
  <si>
    <t>Stříška záchytná zřizovaná současně s lehkým nebo těžkým lešením šířky přes 1,5 do 2,0 m montáž</t>
  </si>
  <si>
    <t>m</t>
  </si>
  <si>
    <t>-608041870</t>
  </si>
  <si>
    <t>https://podminky.urs.cz/item/CS_URS_2025_01/944711112</t>
  </si>
  <si>
    <t>16,65</t>
  </si>
  <si>
    <t>15</t>
  </si>
  <si>
    <t>944711212</t>
  </si>
  <si>
    <t>Stříška záchytná zřizovaná současně s lehkým nebo těžkým lešením šířky přes 1,5 do 2,0 m příplatek k ceně za každý den použití</t>
  </si>
  <si>
    <t>12142991</t>
  </si>
  <si>
    <t>https://podminky.urs.cz/item/CS_URS_2025_01/944711212</t>
  </si>
  <si>
    <t>16,65*120</t>
  </si>
  <si>
    <t>16</t>
  </si>
  <si>
    <t>944711812</t>
  </si>
  <si>
    <t>Stříška záchytná zřizovaná současně s lehkým nebo těžkým lešením šířky přes 1,5 do 2,0 m demontáž</t>
  </si>
  <si>
    <t>316533449</t>
  </si>
  <si>
    <t>https://podminky.urs.cz/item/CS_URS_2025_01/944711812</t>
  </si>
  <si>
    <t>17</t>
  </si>
  <si>
    <t>949101111</t>
  </si>
  <si>
    <t>Lešení pomocné pracovní pro objekty pozemních staveb pro zatížení do 150 kg/m2, o výšce lešeňové podlahy do 1,9 m</t>
  </si>
  <si>
    <t>-816532122</t>
  </si>
  <si>
    <t>https://podminky.urs.cz/item/CS_URS_2025_01/949101111</t>
  </si>
  <si>
    <t>1,5*4*4</t>
  </si>
  <si>
    <t>18</t>
  </si>
  <si>
    <t>953942627</t>
  </si>
  <si>
    <t>Osazování drobných kovových předmětů se zalitím maltou cementovou, do vysekaných kapes nebo připravených otvorů praporových konzol</t>
  </si>
  <si>
    <t>-2116525711</t>
  </si>
  <si>
    <t>https://podminky.urs.cz/item/CS_URS_2025_01/953942627</t>
  </si>
  <si>
    <t>UPd</t>
  </si>
  <si>
    <t>19</t>
  </si>
  <si>
    <t>M</t>
  </si>
  <si>
    <t>RMAT0001</t>
  </si>
  <si>
    <t>FASÁDNÍ DRŽÁK NA VLAJKU - KOVOVÝ JEDNORAMENNÝ</t>
  </si>
  <si>
    <t>ks</t>
  </si>
  <si>
    <t>264490984</t>
  </si>
  <si>
    <t>20</t>
  </si>
  <si>
    <t>966032911</t>
  </si>
  <si>
    <t>Odsekání říms podokenních nebo nadokenních předsazených přes líc zdiva do 80 mm</t>
  </si>
  <si>
    <t>-1536774513</t>
  </si>
  <si>
    <t>https://podminky.urs.cz/item/CS_URS_2025_01/966032911</t>
  </si>
  <si>
    <t>římsa pod erbem</t>
  </si>
  <si>
    <t>0,55</t>
  </si>
  <si>
    <t>968062356</t>
  </si>
  <si>
    <t>Vybourání dřevěných rámů oken s křídly, dveřních zárubní, vrat, stěn, ostění nebo obkladů rámů oken s křídly dvojitých, plochy do 4 m2</t>
  </si>
  <si>
    <t>803114389</t>
  </si>
  <si>
    <t>https://podminky.urs.cz/item/CS_URS_2025_01/968062356</t>
  </si>
  <si>
    <t>22</t>
  </si>
  <si>
    <t>976082131</t>
  </si>
  <si>
    <t>Vybourání drobných zámečnických a jiných konstrukcí objímek, držáků, věšáků, záclonových konzol, lustrových skob apod., ze zdiva cihelného</t>
  </si>
  <si>
    <t>-1640749315</t>
  </si>
  <si>
    <t>https://podminky.urs.cz/item/CS_URS_2025_01/976082131</t>
  </si>
  <si>
    <t>UPd držák vlajek</t>
  </si>
  <si>
    <t>23</t>
  </si>
  <si>
    <t>978019381</t>
  </si>
  <si>
    <t>Otlučení vápenných nebo vápenocementových omítek vnějších ploch s vyškrabáním spar a s očištěním zdiva stupně členitosti 3 až 5, v rozsahu přes 65 do 80 %</t>
  </si>
  <si>
    <t>1329804156</t>
  </si>
  <si>
    <t>https://podminky.urs.cz/item/CS_URS_2025_01/978019381</t>
  </si>
  <si>
    <t>24</t>
  </si>
  <si>
    <t>978059241</t>
  </si>
  <si>
    <t>Odsekání obkladů stěn včetně otlučení podkladní omítky až na zdivo z kamene přes 1 m2</t>
  </si>
  <si>
    <t>-408780669</t>
  </si>
  <si>
    <t>https://podminky.urs.cz/item/CS_URS_2025_01/978059241</t>
  </si>
  <si>
    <t>UPe odstranění stávajícího soklu</t>
  </si>
  <si>
    <t>15,7+1,8</t>
  </si>
  <si>
    <t>25</t>
  </si>
  <si>
    <t>985131111</t>
  </si>
  <si>
    <t>Očištění ploch stěn, rubu kleneb a podlah tlakovou vodou</t>
  </si>
  <si>
    <t>459270873</t>
  </si>
  <si>
    <t>https://podminky.urs.cz/item/CS_URS_2025_01/985131111</t>
  </si>
  <si>
    <t>26</t>
  </si>
  <si>
    <t>985131311</t>
  </si>
  <si>
    <t>Očištění ploch stěn, rubu kleneb a podlah ruční dočištění ocelovými kartáči</t>
  </si>
  <si>
    <t>-315523173</t>
  </si>
  <si>
    <t>https://podminky.urs.cz/item/CS_URS_2025_01/985131311</t>
  </si>
  <si>
    <t>UPe sokl</t>
  </si>
  <si>
    <t>14,7</t>
  </si>
  <si>
    <t>27</t>
  </si>
  <si>
    <t>993111111</t>
  </si>
  <si>
    <t>Dovoz a odvoz lešení včetně naložení a složení řadového, na vzdálenost do 10 km</t>
  </si>
  <si>
    <t>453175542</t>
  </si>
  <si>
    <t>https://podminky.urs.cz/item/CS_URS_2025_01/993111111</t>
  </si>
  <si>
    <t>28</t>
  </si>
  <si>
    <t>993111119</t>
  </si>
  <si>
    <t>Dovoz a odvoz lešení včetně naložení a složení řadového, na vzdálenost Příplatek k ceně za každých dalších i započatých 10 km přes 10 km</t>
  </si>
  <si>
    <t>-1655953966</t>
  </si>
  <si>
    <t>https://podminky.urs.cz/item/CS_URS_2025_01/993111119</t>
  </si>
  <si>
    <t>997</t>
  </si>
  <si>
    <t>Doprava suti a vybouraných hmot</t>
  </si>
  <si>
    <t>29</t>
  </si>
  <si>
    <t>997013213</t>
  </si>
  <si>
    <t>Vnitrostaveništní doprava suti a vybouraných hmot vodorovně do 50 m s naložením ručně pro budovy a haly výšky přes 9 do 12 m</t>
  </si>
  <si>
    <t>t</t>
  </si>
  <si>
    <t>-1431743616</t>
  </si>
  <si>
    <t>https://podminky.urs.cz/item/CS_URS_2025_01/997013213</t>
  </si>
  <si>
    <t>30</t>
  </si>
  <si>
    <t>997013501</t>
  </si>
  <si>
    <t>Odvoz suti a vybouraných hmot na skládku nebo meziskládku se složením, na vzdálenost do 1 km</t>
  </si>
  <si>
    <t>-864079600</t>
  </si>
  <si>
    <t>https://podminky.urs.cz/item/CS_URS_2025_01/997013501</t>
  </si>
  <si>
    <t>31</t>
  </si>
  <si>
    <t>997013509</t>
  </si>
  <si>
    <t>Odvoz suti a vybouraných hmot na skládku nebo meziskládku se složením, na vzdálenost Příplatek k ceně za každý další započatý 1 km přes 1 km</t>
  </si>
  <si>
    <t>2035696163</t>
  </si>
  <si>
    <t>https://podminky.urs.cz/item/CS_URS_2025_01/997013509</t>
  </si>
  <si>
    <t>11,755*14</t>
  </si>
  <si>
    <t>32</t>
  </si>
  <si>
    <t>997013871</t>
  </si>
  <si>
    <t>Poplatek za uložení stavebního odpadu na recyklační skládce (skládkovné) směsného stavebního a demoličního zatříděného do Katalogu odpadů pod kódem 17 09 04</t>
  </si>
  <si>
    <t>1033106941</t>
  </si>
  <si>
    <t>https://podminky.urs.cz/item/CS_URS_2025_01/997013871</t>
  </si>
  <si>
    <t>998</t>
  </si>
  <si>
    <t>Přesun hmot</t>
  </si>
  <si>
    <t>33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</si>
  <si>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</si>
  <si>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</si>
  <si>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1299018143</t>
  </si>
  <si>
    <t>https://podminky.urs.cz/item/CS_URS_2025_01/998011009</t>
  </si>
  <si>
    <t>PSV</t>
  </si>
  <si>
    <t>Práce a dodávky PSV</t>
  </si>
  <si>
    <t>711</t>
  </si>
  <si>
    <t>Izolace proti vodě, vlhkosti a plynům</t>
  </si>
  <si>
    <t>34</t>
  </si>
  <si>
    <t>711112053</t>
  </si>
  <si>
    <t>Provedení izolace proti zemní vlhkosti natěradly a tmely za studena na ploše svislé S dvojnásobným nátěrem krystalickou hydroizolací</t>
  </si>
  <si>
    <t>1277011728</t>
  </si>
  <si>
    <t>https://podminky.urs.cz/item/CS_URS_2025_01/711112053</t>
  </si>
  <si>
    <t>Upe výměna soklu</t>
  </si>
  <si>
    <t>35</t>
  </si>
  <si>
    <t>23241004</t>
  </si>
  <si>
    <t>nátěr hydroizolační polymerní elastomerový</t>
  </si>
  <si>
    <t>kg</t>
  </si>
  <si>
    <t>-1540717446</t>
  </si>
  <si>
    <t>11*2 'Přepočtené koeficientem množství</t>
  </si>
  <si>
    <t>36</t>
  </si>
  <si>
    <t>711191011</t>
  </si>
  <si>
    <t>Provedení nátěru adhezního můstku na ploše svislé S</t>
  </si>
  <si>
    <t>481305170</t>
  </si>
  <si>
    <t>https://podminky.urs.cz/item/CS_URS_2025_01/711191011</t>
  </si>
  <si>
    <t>37</t>
  </si>
  <si>
    <t>58581220</t>
  </si>
  <si>
    <t>adhezní můstek pod izolační a vyrovnávací lepící hmoty</t>
  </si>
  <si>
    <t>2058458154</t>
  </si>
  <si>
    <t>11*0,1265 'Přepočtené koeficientem množství</t>
  </si>
  <si>
    <t>38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</si>
  <si>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</si>
  <si>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</si>
  <si>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935626395</t>
  </si>
  <si>
    <t>https://podminky.urs.cz/item/CS_URS_2025_01/998711122</t>
  </si>
  <si>
    <t>764</t>
  </si>
  <si>
    <t>Konstrukce klempířské</t>
  </si>
  <si>
    <t>39</t>
  </si>
  <si>
    <t>764002851</t>
  </si>
  <si>
    <t>Demontáž klempířských konstrukcí oplechování parapetů do suti</t>
  </si>
  <si>
    <t>886712948</t>
  </si>
  <si>
    <t>https://podminky.urs.cz/item/CS_URS_2025_01/764002851</t>
  </si>
  <si>
    <t>1,12*4*2</t>
  </si>
  <si>
    <t>1,3*4</t>
  </si>
  <si>
    <t>0,9*4</t>
  </si>
  <si>
    <t>40</t>
  </si>
  <si>
    <t>764002861</t>
  </si>
  <si>
    <t>Demontáž klempířských konstrukcí oplechování říms do suti</t>
  </si>
  <si>
    <t>-1785667759</t>
  </si>
  <si>
    <t>https://podminky.urs.cz/item/CS_URS_2025_01/764002861</t>
  </si>
  <si>
    <t>14,65*2</t>
  </si>
  <si>
    <t>2,4*4</t>
  </si>
  <si>
    <t>41</t>
  </si>
  <si>
    <t>764206105</t>
  </si>
  <si>
    <t>Montáž oplechování parapetů rovných, bez rohů, rozvinuté šířky do 400 mm</t>
  </si>
  <si>
    <t>1322462649</t>
  </si>
  <si>
    <t>https://podminky.urs.cz/item/CS_URS_2025_01/764206105</t>
  </si>
  <si>
    <t xml:space="preserve">parapet </t>
  </si>
  <si>
    <t>r.š.200mm</t>
  </si>
  <si>
    <t>K1</t>
  </si>
  <si>
    <t>1,12*4</t>
  </si>
  <si>
    <t>K2</t>
  </si>
  <si>
    <t>okno O1</t>
  </si>
  <si>
    <t>42</t>
  </si>
  <si>
    <t>764206107</t>
  </si>
  <si>
    <t>Montáž oplechování parapetů rovných, bez rohů, rozvinuté šířky přes 400 mm</t>
  </si>
  <si>
    <t>-1696092669</t>
  </si>
  <si>
    <t>https://podminky.urs.cz/item/CS_URS_2025_01/764206107</t>
  </si>
  <si>
    <t>r.š.500mm</t>
  </si>
  <si>
    <t>K3</t>
  </si>
  <si>
    <t>43</t>
  </si>
  <si>
    <t>764208105</t>
  </si>
  <si>
    <t>Montáž oplechování říms a ozdobných prvků rovných, bez rohů, rozvinuté šířky do 400 mm</t>
  </si>
  <si>
    <t>-162452165</t>
  </si>
  <si>
    <t>https://podminky.urs.cz/item/CS_URS_2025_01/764208105</t>
  </si>
  <si>
    <t>římsy</t>
  </si>
  <si>
    <t>K4 kordonová římsa r.š.330mm</t>
  </si>
  <si>
    <t>14,65</t>
  </si>
  <si>
    <t>K5 korunní římsa r.š.200mm</t>
  </si>
  <si>
    <t>K6 frontonová římsa r.š. 250mm</t>
  </si>
  <si>
    <t>2,2*4</t>
  </si>
  <si>
    <t>44</t>
  </si>
  <si>
    <t>19112006</t>
  </si>
  <si>
    <t>plech TiZn "modrošedý" tabule tl 0,7mm</t>
  </si>
  <si>
    <t>810923257</t>
  </si>
  <si>
    <t>(1,12*4)*0,2</t>
  </si>
  <si>
    <t>Mezisoučet</t>
  </si>
  <si>
    <t>(0,9*4)*0,5</t>
  </si>
  <si>
    <t>(1,3*4)*0,2</t>
  </si>
  <si>
    <t>14,65*0,33</t>
  </si>
  <si>
    <t>14,65*0,2</t>
  </si>
  <si>
    <t>(2,2*4)*0,25</t>
  </si>
  <si>
    <t>45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</si>
  <si>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</si>
  <si>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</si>
  <si>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-946889673</t>
  </si>
  <si>
    <t>https://podminky.urs.cz/item/CS_URS_2025_01/998764122</t>
  </si>
  <si>
    <t>766</t>
  </si>
  <si>
    <t>Konstrukce truhlářské</t>
  </si>
  <si>
    <t>46</t>
  </si>
  <si>
    <t>766002</t>
  </si>
  <si>
    <t>REPASE PODKROVNÍCH OKÉNEK dvoukřídlé jednoduché okno, otvíravé dovnitř, stávající, 1000x650mm O4</t>
  </si>
  <si>
    <t>-1365945487</t>
  </si>
  <si>
    <t>Poznámka k položce:_x000D_
- odstranění stávajícího nátěru_x000D_
- odstranění kovových držáků_x000D_
- důkladné obroušení celého okna_x000D_
- nahrazení poškozené dřevní hmoty výspravou z nového dřeva, zatmelení drobných prasklin_x000D_
- kontrola skla a nahrazení starých sklenářských tmelů_x000D_
- závěrečné přebroušení_x000D_
- impregnační nátěr na surové dřevo_x000D_
- 2x finální nátěr (nestékavá lazura na všechny typy dřeva pro venkovní i vnitřní použití - bílá)_x000D_
- instalace chybějícího kování (obrtlík- mosaz)_x000D_
-výměna parapetů_x000D_
_x000D_
Přesný typ a odstín nátěru bude odsouhlasen projektantem,investorem a zástupci NPÚ na vzorcích před započetím prací.</t>
  </si>
  <si>
    <t>UPa okno O4</t>
  </si>
  <si>
    <t>47</t>
  </si>
  <si>
    <t>766003</t>
  </si>
  <si>
    <t>REPASE VSTUPNÍCH DVEŘÍ _x000D_
- odstranění stávajícího nátěru a důkladné obroušení celých dveří_x000D_
- nahrazení poškozené dřevní hmoty výspravou z nového dřeva, zatmelení drobných prasklin_x000D_
- doplnění chybějících kusů vitráží a nahrazení starých sklenářských tmelů_x000D_
- závěrečné přebroušení_x000D_
- impregnační nátěr na surové dřevo_x000D_
- 2x finální nátěr (nestékavá lazura na všechny typy dřeva pro venkovní i vnitřní použití - hnědá)</t>
  </si>
  <si>
    <t>697325342</t>
  </si>
  <si>
    <t>UPh vstupní dveře</t>
  </si>
  <si>
    <t>48</t>
  </si>
  <si>
    <t>766621212</t>
  </si>
  <si>
    <t>Montáž oken dřevěných včetně montáže rámu plochy přes 1 m2 otevíravých do zdiva, výšky přes 1,5 do 2,5 m</t>
  </si>
  <si>
    <t>-1453950820</t>
  </si>
  <si>
    <t>https://podminky.urs.cz/item/CS_URS_2025_01/766621212</t>
  </si>
  <si>
    <t>(1,3*2)*4</t>
  </si>
  <si>
    <t>okno O2</t>
  </si>
  <si>
    <t>(1,24*1,87)*4</t>
  </si>
  <si>
    <t>okno O3</t>
  </si>
  <si>
    <t>(1,12*2,14)*4</t>
  </si>
  <si>
    <t>49</t>
  </si>
  <si>
    <t>61110R</t>
  </si>
  <si>
    <t>6 tabulkové čtyřkřídlé kastlové okno s poutcem, vnější křídla otvíravé ven, dvojsklo,vnitřní křídla otvíravé dovnitř, zavírání dolních křídel rozvorou v klapačce, horní křídla na jazýčkový uzávěr, rozměr 1300x2000mm,    O1</t>
  </si>
  <si>
    <t>951997922</t>
  </si>
  <si>
    <t>50</t>
  </si>
  <si>
    <t>61111R</t>
  </si>
  <si>
    <t>6 tabulkové čtyřkřídlé kastlové okno s poutcem, vnější křídla otvíravé ven, dvojsklo,vnitřní křídla otvíravé dovnitř, zavírání dolních křídel rozvorou v klapačce, horní křídla na jazýčkový uzávěr, rozměr 1240x1870 mm,   O2</t>
  </si>
  <si>
    <t>-535020844</t>
  </si>
  <si>
    <t>51</t>
  </si>
  <si>
    <t>61112R</t>
  </si>
  <si>
    <t>6 tabulkové čtyřkřídlé kastlové okno s poutcem, vnější křídla otvíravé ven, dvojsklo,vnitřní křídla otvíravé dovnitř, zavírání dolních křídel rozvorou v klapačce, horní křídla na jazýčkový uzávěr, rozměr 1120x2140 mm,   O3</t>
  </si>
  <si>
    <t>1898462688</t>
  </si>
  <si>
    <t>52</t>
  </si>
  <si>
    <t>766691911</t>
  </si>
  <si>
    <t>Ostatní práce vyvěšení nebo zavěšení křídel dřevěných okenních, plochy do 1,5 m2</t>
  </si>
  <si>
    <t>764757031</t>
  </si>
  <si>
    <t>https://podminky.urs.cz/item/CS_URS_2025_01/766691911</t>
  </si>
  <si>
    <t>O1</t>
  </si>
  <si>
    <t>4*4*2</t>
  </si>
  <si>
    <t>O2</t>
  </si>
  <si>
    <t>O4</t>
  </si>
  <si>
    <t>2*4</t>
  </si>
  <si>
    <t>53</t>
  </si>
  <si>
    <t>766694116</t>
  </si>
  <si>
    <t>Montáž ostatních truhlářských konstrukcí parapetních desek dřevěných nebo plastových šířky do 300 mm</t>
  </si>
  <si>
    <t>2046231758</t>
  </si>
  <si>
    <t>https://podminky.urs.cz/item/CS_URS_2025_01/766694116</t>
  </si>
  <si>
    <t>Poznámka k položce:_x000D_
na montážní pěnu, zapravení omítky pod parapetem, těsnění spáry mezi parapetem a rámem okna, dodávka silikonu</t>
  </si>
  <si>
    <t>místnost 2.05,2.06</t>
  </si>
  <si>
    <t>1,92+1,87+1,91+1,935</t>
  </si>
  <si>
    <t>místnost 2.10, 2.11</t>
  </si>
  <si>
    <t>1,56+1,565+1,15*2</t>
  </si>
  <si>
    <t>54</t>
  </si>
  <si>
    <t>60516101</t>
  </si>
  <si>
    <t>řezivo smrkové sušené tl 50mm</t>
  </si>
  <si>
    <t>m3</t>
  </si>
  <si>
    <t>519761723</t>
  </si>
  <si>
    <t>(1,92+1,87+1,91+1,935)*0,27*0,05</t>
  </si>
  <si>
    <t>(1,56+1,565+1,15*2)*0,2*0,05</t>
  </si>
  <si>
    <t>55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</si>
  <si>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</si>
  <si>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</si>
  <si>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-123238432</t>
  </si>
  <si>
    <t>https://podminky.urs.cz/item/CS_URS_2025_01/998766122</t>
  </si>
  <si>
    <t>782</t>
  </si>
  <si>
    <t>Dokončovací práce - obklady z kamene</t>
  </si>
  <si>
    <t>56</t>
  </si>
  <si>
    <t>7821E</t>
  </si>
  <si>
    <t>Montáž obkladů stěn z tvrdých kamenů na nerezové kotvy, pískovec rovný tl. přes 40 do 50 mm</t>
  </si>
  <si>
    <t>1134583451</t>
  </si>
  <si>
    <t>57</t>
  </si>
  <si>
    <t>5838R</t>
  </si>
  <si>
    <t>kámen pravidelný pískovec obkladový broušený tl 50mm</t>
  </si>
  <si>
    <t>485382478</t>
  </si>
  <si>
    <t>Upe výměna soklu parapety</t>
  </si>
  <si>
    <t>3,7</t>
  </si>
  <si>
    <t>14,7*1,15 'Přepočtené koeficientem množství</t>
  </si>
  <si>
    <t>58</t>
  </si>
  <si>
    <t>782191141</t>
  </si>
  <si>
    <t>Příplatek k cenám obkladů stěn z kamene a betonu za použití kovových kotev k uchycení obkladu</t>
  </si>
  <si>
    <t>1447919706</t>
  </si>
  <si>
    <t>https://podminky.urs.cz/item/CS_URS_2025_01/782191141</t>
  </si>
  <si>
    <t>59</t>
  </si>
  <si>
    <t>782632113</t>
  </si>
  <si>
    <t>Montáž obkladů parapetů z tvrdých kamenů kladených do lepidla z nejvýše dvou rozdílných druhů pravoúhlých desek ve skladbě se pravidelně opakujících tl. přes 30 do 50 mm</t>
  </si>
  <si>
    <t>-127295901</t>
  </si>
  <si>
    <t>https://podminky.urs.cz/item/CS_URS_2025_01/782632113</t>
  </si>
  <si>
    <t>60</t>
  </si>
  <si>
    <t>782691131</t>
  </si>
  <si>
    <t>Příplatek k cenám obkladů parapetů z kamene za vyrovnání nerovného povrchu</t>
  </si>
  <si>
    <t>-2038669903</t>
  </si>
  <si>
    <t>https://podminky.urs.cz/item/CS_URS_2025_01/782691131</t>
  </si>
  <si>
    <t>61</t>
  </si>
  <si>
    <t>782991422</t>
  </si>
  <si>
    <t>Obklady z kamene - ostatní práce impregnační nátěr včetně základního čištění dvouvrstvý</t>
  </si>
  <si>
    <t>381392618</t>
  </si>
  <si>
    <t>https://podminky.urs.cz/item/CS_URS_2025_01/782991422</t>
  </si>
  <si>
    <t>62</t>
  </si>
  <si>
    <t>782001</t>
  </si>
  <si>
    <t>Osazení revizních dvířek s kamenným obkladem z pískovce</t>
  </si>
  <si>
    <t>1295893669</t>
  </si>
  <si>
    <t>63</t>
  </si>
  <si>
    <t>998782122</t>
  </si>
  <si>
    <t>Přesun hmot pro obklady kamenné stanovený z hmotnosti přesunovaného materiálu vodorovná dopravní vzdálenost do 50 m ruční (bez užití mechanizace) v objektech výšky přes 6 do 12 m</t>
  </si>
  <si>
    <t>511513059</t>
  </si>
  <si>
    <t>https://podminky.urs.cz/item/CS_URS_2025_01/998782122</t>
  </si>
  <si>
    <t>783</t>
  </si>
  <si>
    <t>Dokončovací práce - nátěry</t>
  </si>
  <si>
    <t>64</t>
  </si>
  <si>
    <t>783401311</t>
  </si>
  <si>
    <t>Příprava podkladu klempířských konstrukcí před provedením nátěru odmaštěním odmašťovačem vodou ředitelným</t>
  </si>
  <si>
    <t>1323259464</t>
  </si>
  <si>
    <t>https://podminky.urs.cz/item/CS_URS_2025_01/783401311</t>
  </si>
  <si>
    <t>65</t>
  </si>
  <si>
    <t>783414101</t>
  </si>
  <si>
    <t>Základní nátěr klempířských konstrukcí jednonásobný syntetický</t>
  </si>
  <si>
    <t>-743332910</t>
  </si>
  <si>
    <t>https://podminky.urs.cz/item/CS_URS_2025_01/783414101</t>
  </si>
  <si>
    <t>66</t>
  </si>
  <si>
    <t>783417101</t>
  </si>
  <si>
    <t>Krycí nátěr (email) klempířských konstrukcí jednonásobný syntetický standardní</t>
  </si>
  <si>
    <t>1910294025</t>
  </si>
  <si>
    <t>https://podminky.urs.cz/item/CS_URS_2025_01/783417101</t>
  </si>
  <si>
    <t>(1,12*4)*0,2*2</t>
  </si>
  <si>
    <t>(0,9*4)*0,5*2</t>
  </si>
  <si>
    <t>(1,3*4)*0,2*2</t>
  </si>
  <si>
    <t>14,65*0,33*2</t>
  </si>
  <si>
    <t>14,65*0,2*2</t>
  </si>
  <si>
    <t>(2,2*4)*0,25*2</t>
  </si>
  <si>
    <t>67</t>
  </si>
  <si>
    <t>783823187</t>
  </si>
  <si>
    <t>Penetrační nátěr omítek hladkých omítek hladkých, zrnitých tenkovrstvých nebo štukových stupně členitosti 5 vápenný</t>
  </si>
  <si>
    <t>326241091</t>
  </si>
  <si>
    <t>https://podminky.urs.cz/item/CS_URS_2025_01/783823187</t>
  </si>
  <si>
    <t>68</t>
  </si>
  <si>
    <t>783827487</t>
  </si>
  <si>
    <t>Krycí (ochranný) nátěr omítek dvojnásobný hladkých omítek hladkých, zrnitých tenkovrstvých nebo štukových stupně členitosti 5 vápenný</t>
  </si>
  <si>
    <t>1282551481</t>
  </si>
  <si>
    <t>https://podminky.urs.cz/item/CS_URS_2025_01/783827487</t>
  </si>
  <si>
    <t>Poznámka k položce:_x000D_
Fasádní odstín bude potvrzen po kompletně provedeném a vyhodnoceném průzkumu za účasti zástupců památkového ústavu, restaurátora, projektanta a investora na základě vzorků provedených přímo na fasádě ve všech podlažních úrovních.</t>
  </si>
  <si>
    <t>69</t>
  </si>
  <si>
    <t>783827489</t>
  </si>
  <si>
    <t>Krycí (ochranný) nátěr omítek dvojnásobný hladkých omítek hladkých, zrnitých tenkovrstvých nebo štukových stupně členitosti 5 Příplatek k cenám -7481 až -7487 za biocidní přísadu</t>
  </si>
  <si>
    <t>1318787844</t>
  </si>
  <si>
    <t>https://podminky.urs.cz/item/CS_URS_2025_01/783827489</t>
  </si>
  <si>
    <t>784</t>
  </si>
  <si>
    <t>Dokončovací práce - malby a tapety</t>
  </si>
  <si>
    <t>70</t>
  </si>
  <si>
    <t>784171101</t>
  </si>
  <si>
    <t>Zakrytí nemalovaných ploch (materiál ve specifikaci) včetně pozdějšího odkrytí podlah</t>
  </si>
  <si>
    <t>692480783</t>
  </si>
  <si>
    <t>https://podminky.urs.cz/item/CS_URS_2025_01/784171101</t>
  </si>
  <si>
    <t>výměna oken</t>
  </si>
  <si>
    <t>(2*1,2)*4</t>
  </si>
  <si>
    <t>71</t>
  </si>
  <si>
    <t>28323156</t>
  </si>
  <si>
    <t>fólie pro malířské potřeby zakrývací tl 41µ 4x5m</t>
  </si>
  <si>
    <t>-1676895607</t>
  </si>
  <si>
    <t>38,4*1,05 'Přepočtené koeficientem množství</t>
  </si>
  <si>
    <t>72</t>
  </si>
  <si>
    <t>784171111</t>
  </si>
  <si>
    <t>Zakrytí nemalovaných ploch (materiál ve specifikaci) včetně pozdějšího odkrytí svislých ploch např. stěn, oken, dveří v místnostech výšky do 3,80</t>
  </si>
  <si>
    <t>536317865</t>
  </si>
  <si>
    <t>https://podminky.urs.cz/item/CS_URS_2025_01/784171111</t>
  </si>
  <si>
    <t>73</t>
  </si>
  <si>
    <t>28323157</t>
  </si>
  <si>
    <t>fólie pro malířské potřeby zakrývací tl 14µ 4x5m</t>
  </si>
  <si>
    <t>-618453685</t>
  </si>
  <si>
    <t>31,662*1,05 'Přepočtené koeficientem množství</t>
  </si>
  <si>
    <t>OST</t>
  </si>
  <si>
    <t>Ostatní</t>
  </si>
  <si>
    <t>74</t>
  </si>
  <si>
    <t>OST01</t>
  </si>
  <si>
    <t>RESTAUROVÁNÍ PLASTICKÉ DEKORATIVNÍ VÝZDOBY</t>
  </si>
  <si>
    <t>soubor</t>
  </si>
  <si>
    <t>512</t>
  </si>
  <si>
    <t>799501807</t>
  </si>
  <si>
    <t>Poznámka k položce:_x000D_
- očištění od hrubých nečistot a odstranění olupujících se partií nátěru_x000D_
- pečlivé odstranění nesoudržných druhotných doplňků_x000D_
- injektáž případných dutin a trhlinek pomocí injekční restaurátorské maltoviny pro strukturální zpevnění_x000D_
historických omítek i zdiva_x000D_
- domodelování a tmelení defektů povrchu reliéfu bílým cementem s mramorovou moučkou, nebo jiným_x000D_
vhodným materiálem, povrch tmelů musí mít charakter shodný s původním povrchem a být zarovnán do_x000D_
úrovně původního povrchu_x000D_
- nový nátěr vápennou omítkou_x000D_
- hydrofobní ochrana prvků na exponovaných částech</t>
  </si>
  <si>
    <t>UPb</t>
  </si>
  <si>
    <t>75</t>
  </si>
  <si>
    <t>OST02</t>
  </si>
  <si>
    <t>RESTAUROVÁNÍ ERBU</t>
  </si>
  <si>
    <t>766345985</t>
  </si>
  <si>
    <t>Poznámka k položce:_x000D_
- očištění od hrubých nečistot a odstranění olupujících se partií nátěru_x000D_
- odstranění římsy pod erbem_x000D_
- stratigrafický průzkum - na základě průzkumu bude po konzultaci s odpovědnými pracovníky NPÚ, zástupci_x000D_
investora stanovena výslední podoba polychromie_x000D_
- tmelení defektů povrchu vhodným materiálem, povrch tmelů musí mít charakter shodný s původním_x000D_
povrchem_x000D_
- rekonstrukce původní polychromie_x000D_
- hydrofobizace silikátovým prostředkem</t>
  </si>
  <si>
    <t>76</t>
  </si>
  <si>
    <t>OST03</t>
  </si>
  <si>
    <t>PLASTICKÁ VÝZDOBA OKEN V 2. NP</t>
  </si>
  <si>
    <t>496817677</t>
  </si>
  <si>
    <t>Poznámka k položce:_x000D_
- před zahájením obnovy bude proveden restaurátorský průzkum a vypracován restaurátorský záměr				_x000D_
- provedení demontáže stávajících prvků a zajištění_x000D_
- odvození tvarosloví prvků dle historických fotografií, kresebního návrhu a podobné štukové výzdoby na okolních stavbách bude analogicky odvozeno tvarosloví výzdoby_x000D_
- bude zhotoven sádrový model v měřítku 1:1				_x000D_
- výsledné řešení bude schváleno na místě za účasti zástupců NPÚ, projektanta a investora	- schválené sádrové prvky se zaformují a nalepí se na místo, kotví se pomocí nerezových kotev_x000D_
- vyhotovení plastických prvků v omítce s použitím nerezových armatur_x000D_
- zaštukování 2 vrstvami vápenné omítky, odstín dle barevného řešení_x000D_
- osazení oplechování frontonových říms - viz klempířské práce_x000D_
_x000D_
_x000D_
Přesný typ a odstín nátěru bude odsouhlasen projektantem, investorem a zástupci NPÚ na vzorcích před započetím prací</t>
  </si>
  <si>
    <t>UPf plastická výzdoba oken</t>
  </si>
  <si>
    <t>77</t>
  </si>
  <si>
    <t>OST04</t>
  </si>
  <si>
    <t>Sjednocení infografiky ve vstupu</t>
  </si>
  <si>
    <t>-229644438</t>
  </si>
  <si>
    <t>78</t>
  </si>
  <si>
    <t>OST05</t>
  </si>
  <si>
    <t>Průběžný a zavěrečný úklid stavby</t>
  </si>
  <si>
    <t>-1072318211</t>
  </si>
  <si>
    <t>02 - Hrubé rozvody elektroinstalace pro osvětlení fasády, bez dodávky svítidel a rozvaděčů</t>
  </si>
  <si>
    <t xml:space="preserve">Pro montáž nasvícení radnice bude využito lešení profese stavební - souběh stavebních prací - nová fasáda radnice Kabeláž přívodního vedení jednotlivých linek venkovního nasvícení bude popsána a uložena ve smotku v m.č.2.05 sekretariát do doby rekonstrukce prostor podlaží vedení radnice. </t>
  </si>
  <si>
    <t>D1 - Elektromontáže, materiál - začátek</t>
  </si>
  <si>
    <t xml:space="preserve">    D2 - KOORDINACE POSTUPU PRACI</t>
  </si>
  <si>
    <t xml:space="preserve">    D3 - HODINOVE ZUCTOVACI SAZBY</t>
  </si>
  <si>
    <t xml:space="preserve">    D4 - VYBOURANI OTVORU VE STENE BETONOVE DO PLOCHY 9 dm2</t>
  </si>
  <si>
    <t xml:space="preserve">    D5 - VYBOURANI OTVORU VE STENE BETONOVE DO PLOCHY 2.25 dm2_x000D_
</t>
  </si>
  <si>
    <t xml:space="preserve">    D7 - KRABICOVÁ ROZVODKA, IP 54, PRÁZDNÁ, S VÍČKEM</t>
  </si>
  <si>
    <t xml:space="preserve">    D8 - Montáž krabic elektroinstalačních protahovacích nebo odbočných  zapuštěných plastových čtyřhranných</t>
  </si>
  <si>
    <t xml:space="preserve">    D9 - VYSEKANI RYH VE ZDIVU CIHELNEM - HLOUBKA 30mm</t>
  </si>
  <si>
    <t xml:space="preserve">    D11 - VYSEKANI RYH VE ZDIVU - PRO LED PÁSEK V LIŠTĚ CIHELNEM - HLOUBKA 30mm</t>
  </si>
  <si>
    <t xml:space="preserve">    D12 - VYSEKANI RYH VE ZDIVU CIHELNEM - HLOUBKA 50mm</t>
  </si>
  <si>
    <t xml:space="preserve">    D13 - TRUBKA OHEBNÁ STŘEDNÍ MECHANICKÁ O   DOLNOST</t>
  </si>
  <si>
    <t xml:space="preserve">    D14 - UKONČENÍ VODIČŮ NA SVORKOVNICI</t>
  </si>
  <si>
    <t xml:space="preserve">    D15 - ZAZDIVKA OTVORU O PLOSE DO 2.25 dm2 VE ZDIVU</t>
  </si>
  <si>
    <t xml:space="preserve">    D17 - HRUBA VYPLN RYH MALTOU</t>
  </si>
  <si>
    <t xml:space="preserve">    D18 - VYBOURANI OTVORU VE ZDIVU CIHELNEM DO PRUMERU 60mm</t>
  </si>
  <si>
    <t xml:space="preserve">    D20 - CISTENI BUDOV ZAMETANIM</t>
  </si>
  <si>
    <t xml:space="preserve">    D21 - Zkoušky a prohlídky elektrických rozvodů a zařízení celková prohlídka a vyhotovení revizní zprávy pr</t>
  </si>
  <si>
    <t xml:space="preserve">    D22 - PROVEDENI REVIZNICH ZKOUSEK DLE ČSN 33 2000-6 ed.2</t>
  </si>
  <si>
    <t>D1</t>
  </si>
  <si>
    <t>Elektromontáže, materiál - začátek</t>
  </si>
  <si>
    <t>D2</t>
  </si>
  <si>
    <t>KOORDINACE POSTUPU PRACI</t>
  </si>
  <si>
    <t>Pol1</t>
  </si>
  <si>
    <t>S ostatnimi profesemi - stavební profese</t>
  </si>
  <si>
    <t>hod</t>
  </si>
  <si>
    <t>D3</t>
  </si>
  <si>
    <t>HODINOVE ZUCTOVACI SAZBY</t>
  </si>
  <si>
    <t>Pol2</t>
  </si>
  <si>
    <t>Zabezpeceni pracoviste</t>
  </si>
  <si>
    <t>Pol3</t>
  </si>
  <si>
    <t>Demontaz stavajiciho zarizeni - stávající vnější elektroinstalace na fasádě</t>
  </si>
  <si>
    <t>Pol4</t>
  </si>
  <si>
    <t>Uprava stavajiciho zarizeni</t>
  </si>
  <si>
    <t>Pol5</t>
  </si>
  <si>
    <t>Rozměrové stanovení tras, napojovacích míst pro elektroistalaci nasvícení radnice</t>
  </si>
  <si>
    <t>hod.</t>
  </si>
  <si>
    <t>Pol6</t>
  </si>
  <si>
    <t>Vyhledani pripojovaciho mista</t>
  </si>
  <si>
    <t>D4</t>
  </si>
  <si>
    <t>VYBOURANI OTVORU VE STENE BETONOVE DO PLOCHY 9 dm2</t>
  </si>
  <si>
    <t>Pol7</t>
  </si>
  <si>
    <t>Stena do 450mm</t>
  </si>
  <si>
    <t>D5</t>
  </si>
  <si>
    <t xml:space="preserve">VYBOURANI OTVORU VE STENE BETONOVE DO PLOCHY 2.25 dm2_x000D_
</t>
  </si>
  <si>
    <t>Pol8</t>
  </si>
  <si>
    <t>D7</t>
  </si>
  <si>
    <t>KRABICOVÁ ROZVODKA, IP 54, PRÁZDNÁ, S VÍČKEM</t>
  </si>
  <si>
    <t>Pol9</t>
  </si>
  <si>
    <t>A14 100x100 mm, hloubka 50mm</t>
  </si>
  <si>
    <t>D8</t>
  </si>
  <si>
    <t>Montáž krabic elektroinstalačních protahovacích nebo odbočných  zapuštěných plastových čtyřhranných</t>
  </si>
  <si>
    <t>Pol10</t>
  </si>
  <si>
    <t>do 100x100mm</t>
  </si>
  <si>
    <t>D9</t>
  </si>
  <si>
    <t>VYSEKANI RYH VE ZDIVU CIHELNEM - HLOUBKA 30mm</t>
  </si>
  <si>
    <t>Pol11</t>
  </si>
  <si>
    <t>Sire 30 mm</t>
  </si>
  <si>
    <t>D11</t>
  </si>
  <si>
    <t>VYSEKANI RYH VE ZDIVU - PRO LED PÁSEK V LIŠTĚ CIHELNEM - HLOUBKA 30mm</t>
  </si>
  <si>
    <t>Pol12</t>
  </si>
  <si>
    <t>Osazení lišty pro LED Pásek, tmelení, hrubé zapravení omítky</t>
  </si>
  <si>
    <t>D12</t>
  </si>
  <si>
    <t>VYSEKANI RYH VE ZDIVU CIHELNEM - HLOUBKA 50mm</t>
  </si>
  <si>
    <t>Pol13</t>
  </si>
  <si>
    <t>Sire 70 mm</t>
  </si>
  <si>
    <t>D13</t>
  </si>
  <si>
    <t>TRUBKA OHEBNÁ STŘEDNÍ MECHANICKÁ O   DOLNOST</t>
  </si>
  <si>
    <t>Pol14</t>
  </si>
  <si>
    <t>1216E d 13,5 mm, pevně</t>
  </si>
  <si>
    <t>Pol15</t>
  </si>
  <si>
    <t>1216E d 16 mm, pevně</t>
  </si>
  <si>
    <t>Pol16</t>
  </si>
  <si>
    <t>1220 d 20 mm, pevně</t>
  </si>
  <si>
    <t>Pol17</t>
  </si>
  <si>
    <t>Kabel 48V SJTW 5x AWG14 - přívodní kabel jednotlivých linek</t>
  </si>
  <si>
    <t>Poznámka k položce:_x000D_
Kabel 48V SJTW 5x AWG14 bude v m.č. sekretariát smotán jednotlivé linky a zajištěn do doby rekonstrukce ptra starosty a provedení kompletního zprovoznění venkovního nasvícení radnice</t>
  </si>
  <si>
    <t>Pol18</t>
  </si>
  <si>
    <t>Kabel 48V SJTW 5x AWG20 - propojovací kabel</t>
  </si>
  <si>
    <t>D14</t>
  </si>
  <si>
    <t>UKONČENÍ VODIČŮ NA SVORKOVNICI</t>
  </si>
  <si>
    <t>Pol19</t>
  </si>
  <si>
    <t>Do 1,5 mm2</t>
  </si>
  <si>
    <t>Pol20</t>
  </si>
  <si>
    <t>Svorka kabelová 3-5x do 1,5mm2</t>
  </si>
  <si>
    <t>Pol21</t>
  </si>
  <si>
    <t>Popisky, štítky, označení</t>
  </si>
  <si>
    <t>Poznámka k položce:_x000D_
Svítidla nasvícení radnice nejsou součástí tohoto rozpočtu, budou dodána k montáži. Tento rozpočet pouze zohleňuje jejich montáž a zprovoznění, včetně revize elektro.</t>
  </si>
  <si>
    <t>Pol22</t>
  </si>
  <si>
    <t>Montáž LED pásku do lišty včetně krycího difuzoru</t>
  </si>
  <si>
    <t>Pol23</t>
  </si>
  <si>
    <t>Montáž svítidel</t>
  </si>
  <si>
    <t>Pol24</t>
  </si>
  <si>
    <t>Sádra montážní</t>
  </si>
  <si>
    <t>D15</t>
  </si>
  <si>
    <t>ZAZDIVKA OTVORU O PLOSE DO 2.25 dm2 VE ZDIVU</t>
  </si>
  <si>
    <t>Pol25</t>
  </si>
  <si>
    <t>Stena do 650mm</t>
  </si>
  <si>
    <t>D17</t>
  </si>
  <si>
    <t>HRUBA VYPLN RYH MALTOU</t>
  </si>
  <si>
    <t>Pol26</t>
  </si>
  <si>
    <t>Jakekoliv sire</t>
  </si>
  <si>
    <t>Poznámka k položce:_x000D_
Finální fasáda bude provedena profesí stavební v rámci opravy fasády.</t>
  </si>
  <si>
    <t>D18</t>
  </si>
  <si>
    <t>VYBOURANI OTVORU VE ZDIVU CIHELNEM DO PRUMERU 60mm</t>
  </si>
  <si>
    <t>Pol27</t>
  </si>
  <si>
    <t>Pol28</t>
  </si>
  <si>
    <t>Plastové vázací pásky 250x4mm, černá</t>
  </si>
  <si>
    <t>Pol29</t>
  </si>
  <si>
    <t>Vrtání děr do zdiva pro hmoždinu d=8mm, hloubka 80mm</t>
  </si>
  <si>
    <t>Pol30</t>
  </si>
  <si>
    <t>EI 60 Kabel. přepážka protipožární - I</t>
  </si>
  <si>
    <t>D20</t>
  </si>
  <si>
    <t>CISTENI BUDOV ZAMETANIM</t>
  </si>
  <si>
    <t>Pol36</t>
  </si>
  <si>
    <t>Zametání</t>
  </si>
  <si>
    <t>141533868</t>
  </si>
  <si>
    <t>Pol31</t>
  </si>
  <si>
    <t>Likvidace suti - cihlové zdivo, omítky</t>
  </si>
  <si>
    <t>Pol32</t>
  </si>
  <si>
    <t>Montaz jinde neuvedená</t>
  </si>
  <si>
    <t>Pol33</t>
  </si>
  <si>
    <t>Projektová dokumentace elektro pro realizaci, výběr zhotovitele</t>
  </si>
  <si>
    <t>D21</t>
  </si>
  <si>
    <t>Zkoušky a prohlídky elektrických rozvodů a zařízení celková prohlídka a vyhotovení revizní zprávy pr</t>
  </si>
  <si>
    <t>Pol34</t>
  </si>
  <si>
    <t>do 100 tis.Kč</t>
  </si>
  <si>
    <t>D22</t>
  </si>
  <si>
    <t>PROVEDENI REVIZNICH ZKOUSEK DLE ČSN 33 2000-6 ed.2</t>
  </si>
  <si>
    <t>Pol35</t>
  </si>
  <si>
    <t>Spoluprace s reviz.technikem</t>
  </si>
  <si>
    <t>651040946</t>
  </si>
  <si>
    <t>Poznámka k položce:_x000D_
Podružný materiál</t>
  </si>
  <si>
    <t>Pol37</t>
  </si>
  <si>
    <t>Podružný materiál</t>
  </si>
  <si>
    <t>kpl</t>
  </si>
  <si>
    <t>-1944353785</t>
  </si>
  <si>
    <t>Pol38</t>
  </si>
  <si>
    <t>PPV 2,00% z montáže: materiál + práce</t>
  </si>
  <si>
    <t>-599232418</t>
  </si>
  <si>
    <t>Pol39</t>
  </si>
  <si>
    <t>Dodav. dokumentace</t>
  </si>
  <si>
    <t>-1065427012</t>
  </si>
  <si>
    <t>Pol40</t>
  </si>
  <si>
    <t xml:space="preserve">Rizika a pojištění </t>
  </si>
  <si>
    <t>-666385120</t>
  </si>
  <si>
    <t>Pol41</t>
  </si>
  <si>
    <t>Opravy v záruce</t>
  </si>
  <si>
    <t>762776789</t>
  </si>
  <si>
    <t>Pol42</t>
  </si>
  <si>
    <t xml:space="preserve">GZS 2,00% </t>
  </si>
  <si>
    <t>413371271</t>
  </si>
  <si>
    <t>Pol43</t>
  </si>
  <si>
    <t xml:space="preserve">Provozní vlivy 1,00% </t>
  </si>
  <si>
    <t>-2131499047</t>
  </si>
  <si>
    <t>03 - Ostatní a vedlejší náklady</t>
  </si>
  <si>
    <t>VN - Vedlejší náklady</t>
  </si>
  <si>
    <t>ON - Ostatní náklady</t>
  </si>
  <si>
    <t>VN</t>
  </si>
  <si>
    <t>Vedlejší náklady</t>
  </si>
  <si>
    <t>005111021R</t>
  </si>
  <si>
    <t>Vytyčení inženýrských sítí</t>
  </si>
  <si>
    <t>Soubor</t>
  </si>
  <si>
    <t>00511 R</t>
  </si>
  <si>
    <t>Geodetické práce</t>
  </si>
  <si>
    <t>005121 R</t>
  </si>
  <si>
    <t>Zařízení staveniště</t>
  </si>
  <si>
    <t>005124010R</t>
  </si>
  <si>
    <t>Koordinační činnost</t>
  </si>
  <si>
    <t>00523  R</t>
  </si>
  <si>
    <t>Zkoušky a revize</t>
  </si>
  <si>
    <t>ON</t>
  </si>
  <si>
    <t>Ostatní náklady</t>
  </si>
  <si>
    <t>004111010R</t>
  </si>
  <si>
    <t>Průzkumné práce</t>
  </si>
  <si>
    <t>005122 R</t>
  </si>
  <si>
    <t>Provozní vlivy</t>
  </si>
  <si>
    <t>005211080R</t>
  </si>
  <si>
    <t>Bezpečnostní a hygienická opatření na staveništi</t>
  </si>
  <si>
    <t>005211030R</t>
  </si>
  <si>
    <t>Dočasná dopravní opatření</t>
  </si>
  <si>
    <t>005211010R</t>
  </si>
  <si>
    <t>Předání a převzetí staveniště</t>
  </si>
  <si>
    <t>005211040R</t>
  </si>
  <si>
    <t>Užívání veřejných ploch a prostranství</t>
  </si>
  <si>
    <t>005241010R</t>
  </si>
  <si>
    <t>Dokumentace skutečného provedení</t>
  </si>
  <si>
    <t>00524 R</t>
  </si>
  <si>
    <t>Předání a převzetí díla</t>
  </si>
  <si>
    <t>005261010R</t>
  </si>
  <si>
    <t>Pojištění dodavatele a pojištění díla</t>
  </si>
  <si>
    <t>00528 R</t>
  </si>
  <si>
    <t>Podmínky dotačních programů</t>
  </si>
  <si>
    <t>00529R</t>
  </si>
  <si>
    <t xml:space="preserve">Zpracování a odsouhlasení podrobného restauratérského záměru - provede restaurátor s příslušnou licencí MK ČR. </t>
  </si>
  <si>
    <t>299497290</t>
  </si>
  <si>
    <t>Poznámka k položce:_x000D_
Všechny práce budou probíhat pod dozorem restaurátora s licencí MK ČR.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</si>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</sst>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44711112" TargetMode="External"/><Relationship Id="rId18" Type="http://schemas.openxmlformats.org/officeDocument/2006/relationships/hyperlink" Target="https://podminky.urs.cz/item/CS_URS_2025_01/966032911" TargetMode="External"/><Relationship Id="rId26" Type="http://schemas.openxmlformats.org/officeDocument/2006/relationships/hyperlink" Target="https://podminky.urs.cz/item/CS_URS_2025_01/993111119" TargetMode="External"/><Relationship Id="rId39" Type="http://schemas.openxmlformats.org/officeDocument/2006/relationships/hyperlink" Target="https://podminky.urs.cz/item/CS_URS_2025_01/764208105" TargetMode="External"/><Relationship Id="rId21" Type="http://schemas.openxmlformats.org/officeDocument/2006/relationships/hyperlink" Target="https://podminky.urs.cz/item/CS_URS_2025_01/978019381" TargetMode="External"/><Relationship Id="rId34" Type="http://schemas.openxmlformats.org/officeDocument/2006/relationships/hyperlink" Target="https://podminky.urs.cz/item/CS_URS_2025_01/998711122" TargetMode="External"/><Relationship Id="rId42" Type="http://schemas.openxmlformats.org/officeDocument/2006/relationships/hyperlink" Target="https://podminky.urs.cz/item/CS_URS_2025_01/766691911" TargetMode="External"/><Relationship Id="rId47" Type="http://schemas.openxmlformats.org/officeDocument/2006/relationships/hyperlink" Target="https://podminky.urs.cz/item/CS_URS_2025_01/782691131" TargetMode="External"/><Relationship Id="rId50" Type="http://schemas.openxmlformats.org/officeDocument/2006/relationships/hyperlink" Target="https://podminky.urs.cz/item/CS_URS_2025_01/783401311" TargetMode="External"/><Relationship Id="rId55" Type="http://schemas.openxmlformats.org/officeDocument/2006/relationships/hyperlink" Target="https://podminky.urs.cz/item/CS_URS_2025_01/783827489" TargetMode="External"/><Relationship Id="rId7" Type="http://schemas.openxmlformats.org/officeDocument/2006/relationships/hyperlink" Target="https://podminky.urs.cz/item/CS_URS_2025_01/941111112" TargetMode="External"/><Relationship Id="rId12" Type="http://schemas.openxmlformats.org/officeDocument/2006/relationships/hyperlink" Target="https://podminky.urs.cz/item/CS_URS_2025_01/944611811" TargetMode="External"/><Relationship Id="rId17" Type="http://schemas.openxmlformats.org/officeDocument/2006/relationships/hyperlink" Target="https://podminky.urs.cz/item/CS_URS_2025_01/953942627" TargetMode="External"/><Relationship Id="rId25" Type="http://schemas.openxmlformats.org/officeDocument/2006/relationships/hyperlink" Target="https://podminky.urs.cz/item/CS_URS_2025_01/993111111" TargetMode="External"/><Relationship Id="rId33" Type="http://schemas.openxmlformats.org/officeDocument/2006/relationships/hyperlink" Target="https://podminky.urs.cz/item/CS_URS_2025_01/711191011" TargetMode="External"/><Relationship Id="rId38" Type="http://schemas.openxmlformats.org/officeDocument/2006/relationships/hyperlink" Target="https://podminky.urs.cz/item/CS_URS_2025_01/764206107" TargetMode="External"/><Relationship Id="rId46" Type="http://schemas.openxmlformats.org/officeDocument/2006/relationships/hyperlink" Target="https://podminky.urs.cz/item/CS_URS_2025_01/782632113" TargetMode="External"/><Relationship Id="rId2" Type="http://schemas.openxmlformats.org/officeDocument/2006/relationships/hyperlink" Target="https://podminky.urs.cz/item/CS_URS_2025_01/612315302" TargetMode="External"/><Relationship Id="rId16" Type="http://schemas.openxmlformats.org/officeDocument/2006/relationships/hyperlink" Target="https://podminky.urs.cz/item/CS_URS_2025_01/949101111" TargetMode="External"/><Relationship Id="rId20" Type="http://schemas.openxmlformats.org/officeDocument/2006/relationships/hyperlink" Target="https://podminky.urs.cz/item/CS_URS_2025_01/976082131" TargetMode="External"/><Relationship Id="rId29" Type="http://schemas.openxmlformats.org/officeDocument/2006/relationships/hyperlink" Target="https://podminky.urs.cz/item/CS_URS_2025_01/997013509" TargetMode="External"/><Relationship Id="rId41" Type="http://schemas.openxmlformats.org/officeDocument/2006/relationships/hyperlink" Target="https://podminky.urs.cz/item/CS_URS_2025_01/766621212" TargetMode="External"/><Relationship Id="rId54" Type="http://schemas.openxmlformats.org/officeDocument/2006/relationships/hyperlink" Target="https://podminky.urs.cz/item/CS_URS_2025_01/783827487" TargetMode="External"/><Relationship Id="rId1" Type="http://schemas.openxmlformats.org/officeDocument/2006/relationships/hyperlink" Target="https://podminky.urs.cz/item/CS_URS_2025_01/310235241" TargetMode="External"/><Relationship Id="rId6" Type="http://schemas.openxmlformats.org/officeDocument/2006/relationships/hyperlink" Target="https://podminky.urs.cz/item/CS_URS_2025_01/629991011" TargetMode="External"/><Relationship Id="rId11" Type="http://schemas.openxmlformats.org/officeDocument/2006/relationships/hyperlink" Target="https://podminky.urs.cz/item/CS_URS_2025_01/944611211" TargetMode="External"/><Relationship Id="rId24" Type="http://schemas.openxmlformats.org/officeDocument/2006/relationships/hyperlink" Target="https://podminky.urs.cz/item/CS_URS_2025_01/985131311" TargetMode="External"/><Relationship Id="rId32" Type="http://schemas.openxmlformats.org/officeDocument/2006/relationships/hyperlink" Target="https://podminky.urs.cz/item/CS_URS_2025_01/711112053" TargetMode="External"/><Relationship Id="rId37" Type="http://schemas.openxmlformats.org/officeDocument/2006/relationships/hyperlink" Target="https://podminky.urs.cz/item/CS_URS_2025_01/764206105" TargetMode="External"/><Relationship Id="rId40" Type="http://schemas.openxmlformats.org/officeDocument/2006/relationships/hyperlink" Target="https://podminky.urs.cz/item/CS_URS_2025_01/998764122" TargetMode="External"/><Relationship Id="rId45" Type="http://schemas.openxmlformats.org/officeDocument/2006/relationships/hyperlink" Target="https://podminky.urs.cz/item/CS_URS_2025_01/782191141" TargetMode="External"/><Relationship Id="rId53" Type="http://schemas.openxmlformats.org/officeDocument/2006/relationships/hyperlink" Target="https://podminky.urs.cz/item/CS_URS_2025_01/783823187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622325658" TargetMode="External"/><Relationship Id="rId15" Type="http://schemas.openxmlformats.org/officeDocument/2006/relationships/hyperlink" Target="https://podminky.urs.cz/item/CS_URS_2025_01/944711812" TargetMode="External"/><Relationship Id="rId23" Type="http://schemas.openxmlformats.org/officeDocument/2006/relationships/hyperlink" Target="https://podminky.urs.cz/item/CS_URS_2025_01/985131111" TargetMode="External"/><Relationship Id="rId28" Type="http://schemas.openxmlformats.org/officeDocument/2006/relationships/hyperlink" Target="https://podminky.urs.cz/item/CS_URS_2025_01/997013501" TargetMode="External"/><Relationship Id="rId36" Type="http://schemas.openxmlformats.org/officeDocument/2006/relationships/hyperlink" Target="https://podminky.urs.cz/item/CS_URS_2025_01/764002861" TargetMode="External"/><Relationship Id="rId49" Type="http://schemas.openxmlformats.org/officeDocument/2006/relationships/hyperlink" Target="https://podminky.urs.cz/item/CS_URS_2025_01/998782122" TargetMode="External"/><Relationship Id="rId57" Type="http://schemas.openxmlformats.org/officeDocument/2006/relationships/hyperlink" Target="https://podminky.urs.cz/item/CS_URS_2025_01/784171111" TargetMode="External"/><Relationship Id="rId10" Type="http://schemas.openxmlformats.org/officeDocument/2006/relationships/hyperlink" Target="https://podminky.urs.cz/item/CS_URS_2025_01/944611111" TargetMode="External"/><Relationship Id="rId19" Type="http://schemas.openxmlformats.org/officeDocument/2006/relationships/hyperlink" Target="https://podminky.urs.cz/item/CS_URS_2025_01/968062356" TargetMode="External"/><Relationship Id="rId31" Type="http://schemas.openxmlformats.org/officeDocument/2006/relationships/hyperlink" Target="https://podminky.urs.cz/item/CS_URS_2025_01/998011009" TargetMode="External"/><Relationship Id="rId44" Type="http://schemas.openxmlformats.org/officeDocument/2006/relationships/hyperlink" Target="https://podminky.urs.cz/item/CS_URS_2025_01/998766122" TargetMode="External"/><Relationship Id="rId52" Type="http://schemas.openxmlformats.org/officeDocument/2006/relationships/hyperlink" Target="https://podminky.urs.cz/item/CS_URS_2025_01/783417101" TargetMode="External"/><Relationship Id="rId4" Type="http://schemas.openxmlformats.org/officeDocument/2006/relationships/hyperlink" Target="https://podminky.urs.cz/item/CS_URS_2025_01/622325259" TargetMode="External"/><Relationship Id="rId9" Type="http://schemas.openxmlformats.org/officeDocument/2006/relationships/hyperlink" Target="https://podminky.urs.cz/item/CS_URS_2025_01/941111812" TargetMode="External"/><Relationship Id="rId14" Type="http://schemas.openxmlformats.org/officeDocument/2006/relationships/hyperlink" Target="https://podminky.urs.cz/item/CS_URS_2025_01/944711212" TargetMode="External"/><Relationship Id="rId22" Type="http://schemas.openxmlformats.org/officeDocument/2006/relationships/hyperlink" Target="https://podminky.urs.cz/item/CS_URS_2025_01/978059241" TargetMode="External"/><Relationship Id="rId27" Type="http://schemas.openxmlformats.org/officeDocument/2006/relationships/hyperlink" Target="https://podminky.urs.cz/item/CS_URS_2025_01/997013213" TargetMode="External"/><Relationship Id="rId30" Type="http://schemas.openxmlformats.org/officeDocument/2006/relationships/hyperlink" Target="https://podminky.urs.cz/item/CS_URS_2025_01/997013871" TargetMode="External"/><Relationship Id="rId35" Type="http://schemas.openxmlformats.org/officeDocument/2006/relationships/hyperlink" Target="https://podminky.urs.cz/item/CS_URS_2025_01/764002851" TargetMode="External"/><Relationship Id="rId43" Type="http://schemas.openxmlformats.org/officeDocument/2006/relationships/hyperlink" Target="https://podminky.urs.cz/item/CS_URS_2025_01/766694116" TargetMode="External"/><Relationship Id="rId48" Type="http://schemas.openxmlformats.org/officeDocument/2006/relationships/hyperlink" Target="https://podminky.urs.cz/item/CS_URS_2025_01/782991422" TargetMode="External"/><Relationship Id="rId56" Type="http://schemas.openxmlformats.org/officeDocument/2006/relationships/hyperlink" Target="https://podminky.urs.cz/item/CS_URS_2025_01/784171101" TargetMode="External"/><Relationship Id="rId8" Type="http://schemas.openxmlformats.org/officeDocument/2006/relationships/hyperlink" Target="https://podminky.urs.cz/item/CS_URS_2025_01/941111212" TargetMode="External"/><Relationship Id="rId51" Type="http://schemas.openxmlformats.org/officeDocument/2006/relationships/hyperlink" Target="https://podminky.urs.cz/item/CS_URS_2025_01/783414101" TargetMode="External"/><Relationship Id="rId3" Type="http://schemas.openxmlformats.org/officeDocument/2006/relationships/hyperlink" Target="https://podminky.urs.cz/item/CS_URS_2025_01/6199961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7" t="s">
        <v>14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5"/>
      <c r="AQ5" s="25"/>
      <c r="AR5" s="23"/>
      <c r="BE5" s="34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9" t="s">
        <v>17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5"/>
      <c r="AQ6" s="25"/>
      <c r="AR6" s="23"/>
      <c r="BE6" s="34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5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5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5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45"/>
      <c r="BS13" s="20" t="s">
        <v>6</v>
      </c>
    </row>
    <row r="14" spans="1:74" ht="12.75">
      <c r="B14" s="24"/>
      <c r="C14" s="25"/>
      <c r="D14" s="25"/>
      <c r="E14" s="350" t="s">
        <v>31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4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5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5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5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5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5"/>
    </row>
    <row r="23" spans="1:71" s="1" customFormat="1" ht="47.25" customHeight="1">
      <c r="B23" s="24"/>
      <c r="C23" s="25"/>
      <c r="D23" s="25"/>
      <c r="E23" s="352" t="s">
        <v>37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25"/>
      <c r="AP23" s="25"/>
      <c r="AQ23" s="25"/>
      <c r="AR23" s="23"/>
      <c r="BE23" s="34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5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3">
        <f>ROUND(AG54,2)</f>
        <v>0</v>
      </c>
      <c r="AL26" s="354"/>
      <c r="AM26" s="354"/>
      <c r="AN26" s="354"/>
      <c r="AO26" s="354"/>
      <c r="AP26" s="39"/>
      <c r="AQ26" s="39"/>
      <c r="AR26" s="42"/>
      <c r="BE26" s="34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5" t="s">
        <v>39</v>
      </c>
      <c r="M28" s="355"/>
      <c r="N28" s="355"/>
      <c r="O28" s="355"/>
      <c r="P28" s="355"/>
      <c r="Q28" s="39"/>
      <c r="R28" s="39"/>
      <c r="S28" s="39"/>
      <c r="T28" s="39"/>
      <c r="U28" s="39"/>
      <c r="V28" s="39"/>
      <c r="W28" s="355" t="s">
        <v>40</v>
      </c>
      <c r="X28" s="355"/>
      <c r="Y28" s="355"/>
      <c r="Z28" s="355"/>
      <c r="AA28" s="355"/>
      <c r="AB28" s="355"/>
      <c r="AC28" s="355"/>
      <c r="AD28" s="355"/>
      <c r="AE28" s="355"/>
      <c r="AF28" s="39"/>
      <c r="AG28" s="39"/>
      <c r="AH28" s="39"/>
      <c r="AI28" s="39"/>
      <c r="AJ28" s="39"/>
      <c r="AK28" s="355" t="s">
        <v>41</v>
      </c>
      <c r="AL28" s="355"/>
      <c r="AM28" s="355"/>
      <c r="AN28" s="355"/>
      <c r="AO28" s="355"/>
      <c r="AP28" s="39"/>
      <c r="AQ28" s="39"/>
      <c r="AR28" s="42"/>
      <c r="BE28" s="345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58">
        <v>0.21</v>
      </c>
      <c r="M29" s="357"/>
      <c r="N29" s="357"/>
      <c r="O29" s="357"/>
      <c r="P29" s="357"/>
      <c r="Q29" s="44"/>
      <c r="R29" s="44"/>
      <c r="S29" s="44"/>
      <c r="T29" s="44"/>
      <c r="U29" s="44"/>
      <c r="V29" s="44"/>
      <c r="W29" s="356">
        <f>ROUND(AZ54, 2)</f>
        <v>0</v>
      </c>
      <c r="X29" s="357"/>
      <c r="Y29" s="357"/>
      <c r="Z29" s="357"/>
      <c r="AA29" s="357"/>
      <c r="AB29" s="357"/>
      <c r="AC29" s="357"/>
      <c r="AD29" s="357"/>
      <c r="AE29" s="357"/>
      <c r="AF29" s="44"/>
      <c r="AG29" s="44"/>
      <c r="AH29" s="44"/>
      <c r="AI29" s="44"/>
      <c r="AJ29" s="44"/>
      <c r="AK29" s="356">
        <f>ROUND(AV54, 2)</f>
        <v>0</v>
      </c>
      <c r="AL29" s="357"/>
      <c r="AM29" s="357"/>
      <c r="AN29" s="357"/>
      <c r="AO29" s="357"/>
      <c r="AP29" s="44"/>
      <c r="AQ29" s="44"/>
      <c r="AR29" s="45"/>
      <c r="BE29" s="346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58">
        <v>0.12</v>
      </c>
      <c r="M30" s="357"/>
      <c r="N30" s="357"/>
      <c r="O30" s="357"/>
      <c r="P30" s="357"/>
      <c r="Q30" s="44"/>
      <c r="R30" s="44"/>
      <c r="S30" s="44"/>
      <c r="T30" s="44"/>
      <c r="U30" s="44"/>
      <c r="V30" s="44"/>
      <c r="W30" s="356">
        <f>ROUND(BA54, 2)</f>
        <v>0</v>
      </c>
      <c r="X30" s="357"/>
      <c r="Y30" s="357"/>
      <c r="Z30" s="357"/>
      <c r="AA30" s="357"/>
      <c r="AB30" s="357"/>
      <c r="AC30" s="357"/>
      <c r="AD30" s="357"/>
      <c r="AE30" s="357"/>
      <c r="AF30" s="44"/>
      <c r="AG30" s="44"/>
      <c r="AH30" s="44"/>
      <c r="AI30" s="44"/>
      <c r="AJ30" s="44"/>
      <c r="AK30" s="356">
        <f>ROUND(AW54, 2)</f>
        <v>0</v>
      </c>
      <c r="AL30" s="357"/>
      <c r="AM30" s="357"/>
      <c r="AN30" s="357"/>
      <c r="AO30" s="357"/>
      <c r="AP30" s="44"/>
      <c r="AQ30" s="44"/>
      <c r="AR30" s="45"/>
      <c r="BE30" s="346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58">
        <v>0.21</v>
      </c>
      <c r="M31" s="357"/>
      <c r="N31" s="357"/>
      <c r="O31" s="357"/>
      <c r="P31" s="357"/>
      <c r="Q31" s="44"/>
      <c r="R31" s="44"/>
      <c r="S31" s="44"/>
      <c r="T31" s="44"/>
      <c r="U31" s="44"/>
      <c r="V31" s="44"/>
      <c r="W31" s="356">
        <f>ROUND(BB54, 2)</f>
        <v>0</v>
      </c>
      <c r="X31" s="357"/>
      <c r="Y31" s="357"/>
      <c r="Z31" s="357"/>
      <c r="AA31" s="357"/>
      <c r="AB31" s="357"/>
      <c r="AC31" s="357"/>
      <c r="AD31" s="357"/>
      <c r="AE31" s="357"/>
      <c r="AF31" s="44"/>
      <c r="AG31" s="44"/>
      <c r="AH31" s="44"/>
      <c r="AI31" s="44"/>
      <c r="AJ31" s="44"/>
      <c r="AK31" s="356">
        <v>0</v>
      </c>
      <c r="AL31" s="357"/>
      <c r="AM31" s="357"/>
      <c r="AN31" s="357"/>
      <c r="AO31" s="357"/>
      <c r="AP31" s="44"/>
      <c r="AQ31" s="44"/>
      <c r="AR31" s="45"/>
      <c r="BE31" s="346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58">
        <v>0.12</v>
      </c>
      <c r="M32" s="357"/>
      <c r="N32" s="357"/>
      <c r="O32" s="357"/>
      <c r="P32" s="357"/>
      <c r="Q32" s="44"/>
      <c r="R32" s="44"/>
      <c r="S32" s="44"/>
      <c r="T32" s="44"/>
      <c r="U32" s="44"/>
      <c r="V32" s="44"/>
      <c r="W32" s="356">
        <f>ROUND(BC54, 2)</f>
        <v>0</v>
      </c>
      <c r="X32" s="357"/>
      <c r="Y32" s="357"/>
      <c r="Z32" s="357"/>
      <c r="AA32" s="357"/>
      <c r="AB32" s="357"/>
      <c r="AC32" s="357"/>
      <c r="AD32" s="357"/>
      <c r="AE32" s="357"/>
      <c r="AF32" s="44"/>
      <c r="AG32" s="44"/>
      <c r="AH32" s="44"/>
      <c r="AI32" s="44"/>
      <c r="AJ32" s="44"/>
      <c r="AK32" s="356">
        <v>0</v>
      </c>
      <c r="AL32" s="357"/>
      <c r="AM32" s="357"/>
      <c r="AN32" s="357"/>
      <c r="AO32" s="357"/>
      <c r="AP32" s="44"/>
      <c r="AQ32" s="44"/>
      <c r="AR32" s="45"/>
      <c r="BE32" s="346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58">
        <v>0</v>
      </c>
      <c r="M33" s="357"/>
      <c r="N33" s="357"/>
      <c r="O33" s="357"/>
      <c r="P33" s="357"/>
      <c r="Q33" s="44"/>
      <c r="R33" s="44"/>
      <c r="S33" s="44"/>
      <c r="T33" s="44"/>
      <c r="U33" s="44"/>
      <c r="V33" s="44"/>
      <c r="W33" s="356">
        <f>ROUND(BD54, 2)</f>
        <v>0</v>
      </c>
      <c r="X33" s="357"/>
      <c r="Y33" s="357"/>
      <c r="Z33" s="357"/>
      <c r="AA33" s="357"/>
      <c r="AB33" s="357"/>
      <c r="AC33" s="357"/>
      <c r="AD33" s="357"/>
      <c r="AE33" s="357"/>
      <c r="AF33" s="44"/>
      <c r="AG33" s="44"/>
      <c r="AH33" s="44"/>
      <c r="AI33" s="44"/>
      <c r="AJ33" s="44"/>
      <c r="AK33" s="356">
        <v>0</v>
      </c>
      <c r="AL33" s="357"/>
      <c r="AM33" s="357"/>
      <c r="AN33" s="357"/>
      <c r="AO33" s="35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9" t="s">
        <v>50</v>
      </c>
      <c r="Y35" s="360"/>
      <c r="Z35" s="360"/>
      <c r="AA35" s="360"/>
      <c r="AB35" s="360"/>
      <c r="AC35" s="48"/>
      <c r="AD35" s="48"/>
      <c r="AE35" s="48"/>
      <c r="AF35" s="48"/>
      <c r="AG35" s="48"/>
      <c r="AH35" s="48"/>
      <c r="AI35" s="48"/>
      <c r="AJ35" s="48"/>
      <c r="AK35" s="361">
        <f>SUM(AK26:AK33)</f>
        <v>0</v>
      </c>
      <c r="AL35" s="360"/>
      <c r="AM35" s="360"/>
      <c r="AN35" s="360"/>
      <c r="AO35" s="362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N11332025a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3" t="str">
        <f>K6</f>
        <v>Rekonstrukce fasády MěÚ Valašské Meziříčí</v>
      </c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5" t="str">
        <f>IF(AN8= "","",AN8)</f>
        <v>19. 2. 2025</v>
      </c>
      <c r="AN47" s="36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Meziříčí, Náměstí 7/5,757 01 VM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6" t="str">
        <f>IF(E17="","",E17)</f>
        <v>Ing.arch.Barbora Císařová,Slavíčkova 7, Brno</v>
      </c>
      <c r="AN49" s="367"/>
      <c r="AO49" s="367"/>
      <c r="AP49" s="367"/>
      <c r="AQ49" s="39"/>
      <c r="AR49" s="42"/>
      <c r="AS49" s="368" t="s">
        <v>52</v>
      </c>
      <c r="AT49" s="36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6" t="str">
        <f>IF(E20="","",E20)</f>
        <v xml:space="preserve"> </v>
      </c>
      <c r="AN50" s="367"/>
      <c r="AO50" s="367"/>
      <c r="AP50" s="367"/>
      <c r="AQ50" s="39"/>
      <c r="AR50" s="42"/>
      <c r="AS50" s="370"/>
      <c r="AT50" s="37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2"/>
      <c r="AT51" s="37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4" t="s">
        <v>53</v>
      </c>
      <c r="D52" s="375"/>
      <c r="E52" s="375"/>
      <c r="F52" s="375"/>
      <c r="G52" s="375"/>
      <c r="H52" s="69"/>
      <c r="I52" s="376" t="s">
        <v>54</v>
      </c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7" t="s">
        <v>55</v>
      </c>
      <c r="AH52" s="375"/>
      <c r="AI52" s="375"/>
      <c r="AJ52" s="375"/>
      <c r="AK52" s="375"/>
      <c r="AL52" s="375"/>
      <c r="AM52" s="375"/>
      <c r="AN52" s="376" t="s">
        <v>56</v>
      </c>
      <c r="AO52" s="375"/>
      <c r="AP52" s="375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1">
        <f>ROUND(SUM(AG55:AG57),2)</f>
        <v>0</v>
      </c>
      <c r="AH54" s="381"/>
      <c r="AI54" s="381"/>
      <c r="AJ54" s="381"/>
      <c r="AK54" s="381"/>
      <c r="AL54" s="381"/>
      <c r="AM54" s="381"/>
      <c r="AN54" s="382">
        <f>SUM(AG54,AT54)</f>
        <v>0</v>
      </c>
      <c r="AO54" s="382"/>
      <c r="AP54" s="382"/>
      <c r="AQ54" s="81" t="s">
        <v>19</v>
      </c>
      <c r="AR54" s="82"/>
      <c r="AS54" s="83">
        <f>ROUND(SUM(AS55:AS57),2)</f>
        <v>0</v>
      </c>
      <c r="AT54" s="84">
        <f>ROUND(SUM(AV54:AW54),2)</f>
        <v>0</v>
      </c>
      <c r="AU54" s="85">
        <f>ROUND(SUM(AU55:AU57),5)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ROUND(SUM(AZ55:AZ57),2)</f>
        <v>0</v>
      </c>
      <c r="BA54" s="84">
        <f>ROUND(SUM(BA55:BA57),2)</f>
        <v>0</v>
      </c>
      <c r="BB54" s="84">
        <f>ROUND(SUM(BB55:BB57),2)</f>
        <v>0</v>
      </c>
      <c r="BC54" s="84">
        <f>ROUND(SUM(BC55:BC57),2)</f>
        <v>0</v>
      </c>
      <c r="BD54" s="86">
        <f>ROUND(SUM(BD55:BD57),2)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80" t="s">
        <v>77</v>
      </c>
      <c r="E55" s="380"/>
      <c r="F55" s="380"/>
      <c r="G55" s="380"/>
      <c r="H55" s="380"/>
      <c r="I55" s="92"/>
      <c r="J55" s="380" t="s">
        <v>78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8">
        <f>'01 - Architektonicko stav...'!J30</f>
        <v>0</v>
      </c>
      <c r="AH55" s="379"/>
      <c r="AI55" s="379"/>
      <c r="AJ55" s="379"/>
      <c r="AK55" s="379"/>
      <c r="AL55" s="379"/>
      <c r="AM55" s="379"/>
      <c r="AN55" s="378">
        <f>SUM(AG55,AT55)</f>
        <v>0</v>
      </c>
      <c r="AO55" s="379"/>
      <c r="AP55" s="379"/>
      <c r="AQ55" s="93" t="s">
        <v>79</v>
      </c>
      <c r="AR55" s="94"/>
      <c r="AS55" s="95">
        <v>0</v>
      </c>
      <c r="AT55" s="96">
        <f>ROUND(SUM(AV55:AW55),2)</f>
        <v>0</v>
      </c>
      <c r="AU55" s="97">
        <f>'01 - Architektonicko stav...'!P93</f>
        <v>0</v>
      </c>
      <c r="AV55" s="96">
        <f>'01 - Architektonicko stav...'!J33</f>
        <v>0</v>
      </c>
      <c r="AW55" s="96">
        <f>'01 - Architektonicko stav...'!J34</f>
        <v>0</v>
      </c>
      <c r="AX55" s="96">
        <f>'01 - Architektonicko stav...'!J35</f>
        <v>0</v>
      </c>
      <c r="AY55" s="96">
        <f>'01 - Architektonicko stav...'!J36</f>
        <v>0</v>
      </c>
      <c r="AZ55" s="96">
        <f>'01 - Architektonicko stav...'!F33</f>
        <v>0</v>
      </c>
      <c r="BA55" s="96">
        <f>'01 - Architektonicko stav...'!F34</f>
        <v>0</v>
      </c>
      <c r="BB55" s="96">
        <f>'01 - Architektonicko stav...'!F35</f>
        <v>0</v>
      </c>
      <c r="BC55" s="96">
        <f>'01 - Architektonicko stav...'!F36</f>
        <v>0</v>
      </c>
      <c r="BD55" s="98">
        <f>'01 - Architektonicko stav...'!F37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82</v>
      </c>
    </row>
    <row r="56" spans="1:91" s="7" customFormat="1" ht="37.5" customHeight="1">
      <c r="A56" s="89" t="s">
        <v>76</v>
      </c>
      <c r="B56" s="90"/>
      <c r="C56" s="91"/>
      <c r="D56" s="380" t="s">
        <v>83</v>
      </c>
      <c r="E56" s="380"/>
      <c r="F56" s="380"/>
      <c r="G56" s="380"/>
      <c r="H56" s="380"/>
      <c r="I56" s="92"/>
      <c r="J56" s="380" t="s">
        <v>84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8">
        <f>'02 - Hrubé rozvody elektr...'!J30</f>
        <v>0</v>
      </c>
      <c r="AH56" s="379"/>
      <c r="AI56" s="379"/>
      <c r="AJ56" s="379"/>
      <c r="AK56" s="379"/>
      <c r="AL56" s="379"/>
      <c r="AM56" s="379"/>
      <c r="AN56" s="378">
        <f>SUM(AG56,AT56)</f>
        <v>0</v>
      </c>
      <c r="AO56" s="379"/>
      <c r="AP56" s="379"/>
      <c r="AQ56" s="93" t="s">
        <v>79</v>
      </c>
      <c r="AR56" s="94"/>
      <c r="AS56" s="95">
        <v>0</v>
      </c>
      <c r="AT56" s="96">
        <f>ROUND(SUM(AV56:AW56),2)</f>
        <v>0</v>
      </c>
      <c r="AU56" s="97">
        <f>'02 - Hrubé rozvody elektr...'!P99</f>
        <v>0</v>
      </c>
      <c r="AV56" s="96">
        <f>'02 - Hrubé rozvody elektr...'!J33</f>
        <v>0</v>
      </c>
      <c r="AW56" s="96">
        <f>'02 - Hrubé rozvody elektr...'!J34</f>
        <v>0</v>
      </c>
      <c r="AX56" s="96">
        <f>'02 - Hrubé rozvody elektr...'!J35</f>
        <v>0</v>
      </c>
      <c r="AY56" s="96">
        <f>'02 - Hrubé rozvody elektr...'!J36</f>
        <v>0</v>
      </c>
      <c r="AZ56" s="96">
        <f>'02 - Hrubé rozvody elektr...'!F33</f>
        <v>0</v>
      </c>
      <c r="BA56" s="96">
        <f>'02 - Hrubé rozvody elektr...'!F34</f>
        <v>0</v>
      </c>
      <c r="BB56" s="96">
        <f>'02 - Hrubé rozvody elektr...'!F35</f>
        <v>0</v>
      </c>
      <c r="BC56" s="96">
        <f>'02 - Hrubé rozvody elektr...'!F36</f>
        <v>0</v>
      </c>
      <c r="BD56" s="98">
        <f>'02 - Hrubé rozvody elektr...'!F37</f>
        <v>0</v>
      </c>
      <c r="BT56" s="99" t="s">
        <v>80</v>
      </c>
      <c r="BV56" s="99" t="s">
        <v>74</v>
      </c>
      <c r="BW56" s="99" t="s">
        <v>85</v>
      </c>
      <c r="BX56" s="99" t="s">
        <v>5</v>
      </c>
      <c r="CL56" s="99" t="s">
        <v>19</v>
      </c>
      <c r="CM56" s="99" t="s">
        <v>82</v>
      </c>
    </row>
    <row r="57" spans="1:91" s="7" customFormat="1" ht="16.5" customHeight="1">
      <c r="A57" s="89" t="s">
        <v>76</v>
      </c>
      <c r="B57" s="90"/>
      <c r="C57" s="91"/>
      <c r="D57" s="380" t="s">
        <v>86</v>
      </c>
      <c r="E57" s="380"/>
      <c r="F57" s="380"/>
      <c r="G57" s="380"/>
      <c r="H57" s="380"/>
      <c r="I57" s="92"/>
      <c r="J57" s="380" t="s">
        <v>87</v>
      </c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78">
        <f>'03 - Ostatní a vedlejší n...'!J30</f>
        <v>0</v>
      </c>
      <c r="AH57" s="379"/>
      <c r="AI57" s="379"/>
      <c r="AJ57" s="379"/>
      <c r="AK57" s="379"/>
      <c r="AL57" s="379"/>
      <c r="AM57" s="379"/>
      <c r="AN57" s="378">
        <f>SUM(AG57,AT57)</f>
        <v>0</v>
      </c>
      <c r="AO57" s="379"/>
      <c r="AP57" s="379"/>
      <c r="AQ57" s="93" t="s">
        <v>79</v>
      </c>
      <c r="AR57" s="94"/>
      <c r="AS57" s="100">
        <v>0</v>
      </c>
      <c r="AT57" s="101">
        <f>ROUND(SUM(AV57:AW57),2)</f>
        <v>0</v>
      </c>
      <c r="AU57" s="102">
        <f>'03 - Ostatní a vedlejší n...'!P81</f>
        <v>0</v>
      </c>
      <c r="AV57" s="101">
        <f>'03 - Ostatní a vedlejší n...'!J33</f>
        <v>0</v>
      </c>
      <c r="AW57" s="101">
        <f>'03 - Ostatní a vedlejší n...'!J34</f>
        <v>0</v>
      </c>
      <c r="AX57" s="101">
        <f>'03 - Ostatní a vedlejší n...'!J35</f>
        <v>0</v>
      </c>
      <c r="AY57" s="101">
        <f>'03 - Ostatní a vedlejší n...'!J36</f>
        <v>0</v>
      </c>
      <c r="AZ57" s="101">
        <f>'03 - Ostatní a vedlejší n...'!F33</f>
        <v>0</v>
      </c>
      <c r="BA57" s="101">
        <f>'03 - Ostatní a vedlejší n...'!F34</f>
        <v>0</v>
      </c>
      <c r="BB57" s="101">
        <f>'03 - Ostatní a vedlejší n...'!F35</f>
        <v>0</v>
      </c>
      <c r="BC57" s="101">
        <f>'03 - Ostatní a vedlejší n...'!F36</f>
        <v>0</v>
      </c>
      <c r="BD57" s="103">
        <f>'03 - Ostatní a vedlejší n...'!F37</f>
        <v>0</v>
      </c>
      <c r="BT57" s="99" t="s">
        <v>80</v>
      </c>
      <c r="BV57" s="99" t="s">
        <v>74</v>
      </c>
      <c r="BW57" s="99" t="s">
        <v>88</v>
      </c>
      <c r="BX57" s="99" t="s">
        <v>5</v>
      </c>
      <c r="CL57" s="99" t="s">
        <v>19</v>
      </c>
      <c r="CM57" s="99" t="s">
        <v>82</v>
      </c>
    </row>
    <row r="58" spans="1:91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91" s="2" customFormat="1" ht="6.95" customHeight="1">
      <c r="A59" s="37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algorithmName="SHA-512" hashValue="6AwCMXqZIwdwx3xUVEFYxL06pszIM4PGjZdR4UbDGaicESjn/uKPWcljwr8+gW/ccc4ic1409yOqQXQ39q7iug==" saltValue="u3KXkxd5p651+/3VFg3Q20Swd8UkEiHnKAN7fKhdNpT5fvBOwD47F/QaDNdtKtuzN40fuAe7XPwEVCIW7Q5SF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Architektonicko stav...'!C2" display="/"/>
    <hyperlink ref="A56" location="'02 - Hrubé rozvody elektr...'!C2" display="/"/>
    <hyperlink ref="A57" location="'03 - Ostatní a vedlejš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89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Rekonstrukce fasády MěÚ Valašské Meziříčí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90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91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19. 2. 2025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ROUND((SUM(BE93:BE617)),  2)</f>
        <v>0</v>
      </c>
      <c r="G33" s="37"/>
      <c r="H33" s="37"/>
      <c r="I33" s="121">
        <v>0.21</v>
      </c>
      <c r="J33" s="120">
        <f>ROUND(((SUM(BE93:BE617))*I33),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ROUND((SUM(BF93:BF617)),  2)</f>
        <v>0</v>
      </c>
      <c r="G34" s="37"/>
      <c r="H34" s="37"/>
      <c r="I34" s="121">
        <v>0.12</v>
      </c>
      <c r="J34" s="120">
        <f>ROUND(((SUM(BF93:BF617))*I34),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ROUND((SUM(BG93:BG617)),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ROUND((SUM(BH93:BH617)),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ROUND((SUM(BI93:BI617)),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Rekonstrukce fasády MěÚ Valašské Meziříčí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90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3" t="str">
        <f>E9</f>
        <v>01 - Architektonicko stavební řešení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Ing.arch.Barbora Císařová,Slavíčkova 7, Brno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J94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J95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J112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J147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100</v>
      </c>
      <c r="E64" s="146"/>
      <c r="F64" s="146"/>
      <c r="G64" s="146"/>
      <c r="H64" s="146"/>
      <c r="I64" s="146"/>
      <c r="J64" s="147">
        <f>J257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101</v>
      </c>
      <c r="E65" s="146"/>
      <c r="F65" s="146"/>
      <c r="G65" s="146"/>
      <c r="H65" s="146"/>
      <c r="I65" s="146"/>
      <c r="J65" s="147">
        <f>J268</f>
        <v>0</v>
      </c>
      <c r="K65" s="144"/>
      <c r="L65" s="148"/>
    </row>
    <row r="66" spans="1:31" s="9" customFormat="1" ht="24.95" customHeight="1">
      <c r="B66" s="137"/>
      <c r="C66" s="138"/>
      <c r="D66" s="139" t="s">
        <v>102</v>
      </c>
      <c r="E66" s="140"/>
      <c r="F66" s="140"/>
      <c r="G66" s="140"/>
      <c r="H66" s="140"/>
      <c r="I66" s="140"/>
      <c r="J66" s="141">
        <f>J271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103</v>
      </c>
      <c r="E67" s="146"/>
      <c r="F67" s="146"/>
      <c r="G67" s="146"/>
      <c r="H67" s="146"/>
      <c r="I67" s="146"/>
      <c r="J67" s="147">
        <f>J272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104</v>
      </c>
      <c r="E68" s="146"/>
      <c r="F68" s="146"/>
      <c r="G68" s="146"/>
      <c r="H68" s="146"/>
      <c r="I68" s="146"/>
      <c r="J68" s="147">
        <f>J295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105</v>
      </c>
      <c r="E69" s="146"/>
      <c r="F69" s="146"/>
      <c r="G69" s="146"/>
      <c r="H69" s="146"/>
      <c r="I69" s="146"/>
      <c r="J69" s="147">
        <f>J360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106</v>
      </c>
      <c r="E70" s="146"/>
      <c r="F70" s="146"/>
      <c r="G70" s="146"/>
      <c r="H70" s="146"/>
      <c r="I70" s="146"/>
      <c r="J70" s="147">
        <f>J418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107</v>
      </c>
      <c r="E71" s="146"/>
      <c r="F71" s="146"/>
      <c r="G71" s="146"/>
      <c r="H71" s="146"/>
      <c r="I71" s="146"/>
      <c r="J71" s="147">
        <f>J461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108</v>
      </c>
      <c r="E72" s="146"/>
      <c r="F72" s="146"/>
      <c r="G72" s="146"/>
      <c r="H72" s="146"/>
      <c r="I72" s="146"/>
      <c r="J72" s="147">
        <f>J556</f>
        <v>0</v>
      </c>
      <c r="K72" s="144"/>
      <c r="L72" s="148"/>
    </row>
    <row r="73" spans="1:31" s="9" customFormat="1" ht="24.95" customHeight="1">
      <c r="B73" s="137"/>
      <c r="C73" s="138"/>
      <c r="D73" s="139" t="s">
        <v>109</v>
      </c>
      <c r="E73" s="140"/>
      <c r="F73" s="140"/>
      <c r="G73" s="140"/>
      <c r="H73" s="140"/>
      <c r="I73" s="140"/>
      <c r="J73" s="141">
        <f>J597</f>
        <v>0</v>
      </c>
      <c r="K73" s="138"/>
      <c r="L73" s="142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110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91" t="str">
        <f>E7</f>
        <v>Rekonstrukce fasády MěÚ Valašské Meziříčí</v>
      </c>
      <c r="F83" s="392"/>
      <c r="G83" s="392"/>
      <c r="H83" s="392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90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63" t="str">
        <f>E9</f>
        <v>01 - Architektonicko stavební řešení</v>
      </c>
      <c r="F85" s="393"/>
      <c r="G85" s="393"/>
      <c r="H85" s="393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21</v>
      </c>
      <c r="D87" s="39"/>
      <c r="E87" s="39"/>
      <c r="F87" s="30" t="str">
        <f>F12</f>
        <v xml:space="preserve"> </v>
      </c>
      <c r="G87" s="39"/>
      <c r="H87" s="39"/>
      <c r="I87" s="32" t="s">
        <v>23</v>
      </c>
      <c r="J87" s="62" t="str">
        <f>IF(J12="","",J12)</f>
        <v>19. 2. 2025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40.15" customHeight="1">
      <c r="A89" s="37"/>
      <c r="B89" s="38"/>
      <c r="C89" s="32" t="s">
        <v>25</v>
      </c>
      <c r="D89" s="39"/>
      <c r="E89" s="39"/>
      <c r="F89" s="30" t="str">
        <f>E15</f>
        <v>Město Valašské Meziříčí, Náměstí 7/5,757 01 VM</v>
      </c>
      <c r="G89" s="39"/>
      <c r="H89" s="39"/>
      <c r="I89" s="32" t="s">
        <v>32</v>
      </c>
      <c r="J89" s="35" t="str">
        <f>E21</f>
        <v>Ing.arch.Barbora Císařová,Slavíčkova 7, Brno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IF(E18="","",E18)</f>
        <v>Vyplň údaj</v>
      </c>
      <c r="G90" s="39"/>
      <c r="H90" s="39"/>
      <c r="I90" s="32" t="s">
        <v>35</v>
      </c>
      <c r="J90" s="35" t="str">
        <f>E24</f>
        <v xml:space="preserve"> 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49"/>
      <c r="B92" s="150"/>
      <c r="C92" s="151" t="s">
        <v>111</v>
      </c>
      <c r="D92" s="152" t="s">
        <v>57</v>
      </c>
      <c r="E92" s="152" t="s">
        <v>53</v>
      </c>
      <c r="F92" s="152" t="s">
        <v>54</v>
      </c>
      <c r="G92" s="152" t="s">
        <v>112</v>
      </c>
      <c r="H92" s="152" t="s">
        <v>113</v>
      </c>
      <c r="I92" s="152" t="s">
        <v>114</v>
      </c>
      <c r="J92" s="152" t="s">
        <v>94</v>
      </c>
      <c r="K92" s="153" t="s">
        <v>115</v>
      </c>
      <c r="L92" s="154"/>
      <c r="M92" s="71" t="s">
        <v>19</v>
      </c>
      <c r="N92" s="72" t="s">
        <v>42</v>
      </c>
      <c r="O92" s="72" t="s">
        <v>116</v>
      </c>
      <c r="P92" s="72" t="s">
        <v>117</v>
      </c>
      <c r="Q92" s="72" t="s">
        <v>118</v>
      </c>
      <c r="R92" s="72" t="s">
        <v>119</v>
      </c>
      <c r="S92" s="72" t="s">
        <v>120</v>
      </c>
      <c r="T92" s="73" t="s">
        <v>121</v>
      </c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</row>
    <row r="93" spans="1:65" s="2" customFormat="1" ht="22.9" customHeight="1">
      <c r="A93" s="37"/>
      <c r="B93" s="38"/>
      <c r="C93" s="78" t="s">
        <v>122</v>
      </c>
      <c r="D93" s="39"/>
      <c r="E93" s="39"/>
      <c r="F93" s="39"/>
      <c r="G93" s="39"/>
      <c r="H93" s="39"/>
      <c r="I93" s="39"/>
      <c r="J93" s="155">
        <f>BK93</f>
        <v>0</v>
      </c>
      <c r="K93" s="39"/>
      <c r="L93" s="42"/>
      <c r="M93" s="74"/>
      <c r="N93" s="156"/>
      <c r="O93" s="75"/>
      <c r="P93" s="157">
        <f>P94+P271+P597</f>
        <v>0</v>
      </c>
      <c r="Q93" s="75"/>
      <c r="R93" s="157">
        <f>R94+R271+R597</f>
        <v>42.460819220000005</v>
      </c>
      <c r="S93" s="75"/>
      <c r="T93" s="158">
        <f>T94+T271+T597</f>
        <v>11.755262680000001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71</v>
      </c>
      <c r="AU93" s="20" t="s">
        <v>95</v>
      </c>
      <c r="BK93" s="159">
        <f>BK94+BK271+BK597</f>
        <v>0</v>
      </c>
    </row>
    <row r="94" spans="1:65" s="12" customFormat="1" ht="25.9" customHeight="1">
      <c r="B94" s="160"/>
      <c r="C94" s="161"/>
      <c r="D94" s="162" t="s">
        <v>71</v>
      </c>
      <c r="E94" s="163" t="s">
        <v>123</v>
      </c>
      <c r="F94" s="163" t="s">
        <v>124</v>
      </c>
      <c r="G94" s="161"/>
      <c r="H94" s="161"/>
      <c r="I94" s="164"/>
      <c r="J94" s="165">
        <f>BK94</f>
        <v>0</v>
      </c>
      <c r="K94" s="161"/>
      <c r="L94" s="166"/>
      <c r="M94" s="167"/>
      <c r="N94" s="168"/>
      <c r="O94" s="168"/>
      <c r="P94" s="169">
        <f>P95+P112+P147+P257+P268</f>
        <v>0</v>
      </c>
      <c r="Q94" s="168"/>
      <c r="R94" s="169">
        <f>R95+R112+R147+R257+R268</f>
        <v>39.368234240000007</v>
      </c>
      <c r="S94" s="168"/>
      <c r="T94" s="170">
        <f>T95+T112+T147+T257+T268</f>
        <v>10.336754620000001</v>
      </c>
      <c r="AR94" s="171" t="s">
        <v>80</v>
      </c>
      <c r="AT94" s="172" t="s">
        <v>71</v>
      </c>
      <c r="AU94" s="172" t="s">
        <v>72</v>
      </c>
      <c r="AY94" s="171" t="s">
        <v>125</v>
      </c>
      <c r="BK94" s="173">
        <f>BK95+BK112+BK147+BK257+BK268</f>
        <v>0</v>
      </c>
    </row>
    <row r="95" spans="1:65" s="12" customFormat="1" ht="22.9" customHeight="1">
      <c r="B95" s="160"/>
      <c r="C95" s="161"/>
      <c r="D95" s="162" t="s">
        <v>71</v>
      </c>
      <c r="E95" s="174" t="s">
        <v>126</v>
      </c>
      <c r="F95" s="174" t="s">
        <v>127</v>
      </c>
      <c r="G95" s="161"/>
      <c r="H95" s="161"/>
      <c r="I95" s="164"/>
      <c r="J95" s="175">
        <f>BK95</f>
        <v>0</v>
      </c>
      <c r="K95" s="161"/>
      <c r="L95" s="166"/>
      <c r="M95" s="167"/>
      <c r="N95" s="168"/>
      <c r="O95" s="168"/>
      <c r="P95" s="169">
        <f>SUM(P96:P111)</f>
        <v>0</v>
      </c>
      <c r="Q95" s="168"/>
      <c r="R95" s="169">
        <f>SUM(R96:R111)</f>
        <v>29.084061000000002</v>
      </c>
      <c r="S95" s="168"/>
      <c r="T95" s="170">
        <f>SUM(T96:T111)</f>
        <v>0</v>
      </c>
      <c r="AR95" s="171" t="s">
        <v>80</v>
      </c>
      <c r="AT95" s="172" t="s">
        <v>71</v>
      </c>
      <c r="AU95" s="172" t="s">
        <v>80</v>
      </c>
      <c r="AY95" s="171" t="s">
        <v>125</v>
      </c>
      <c r="BK95" s="173">
        <f>SUM(BK96:BK111)</f>
        <v>0</v>
      </c>
    </row>
    <row r="96" spans="1:65" s="2" customFormat="1" ht="21.75" customHeight="1">
      <c r="A96" s="37"/>
      <c r="B96" s="38"/>
      <c r="C96" s="176" t="s">
        <v>80</v>
      </c>
      <c r="D96" s="176" t="s">
        <v>128</v>
      </c>
      <c r="E96" s="177" t="s">
        <v>129</v>
      </c>
      <c r="F96" s="178" t="s">
        <v>130</v>
      </c>
      <c r="G96" s="179" t="s">
        <v>131</v>
      </c>
      <c r="H96" s="180">
        <v>2</v>
      </c>
      <c r="I96" s="181"/>
      <c r="J96" s="182">
        <f>ROUND(I96*H96,2)</f>
        <v>0</v>
      </c>
      <c r="K96" s="178" t="s">
        <v>132</v>
      </c>
      <c r="L96" s="42"/>
      <c r="M96" s="183" t="s">
        <v>19</v>
      </c>
      <c r="N96" s="184" t="s">
        <v>43</v>
      </c>
      <c r="O96" s="67"/>
      <c r="P96" s="185">
        <f>O96*H96</f>
        <v>0</v>
      </c>
      <c r="Q96" s="185">
        <v>1.2619999999999999E-2</v>
      </c>
      <c r="R96" s="185">
        <f>Q96*H96</f>
        <v>2.5239999999999999E-2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133</v>
      </c>
      <c r="AT96" s="187" t="s">
        <v>128</v>
      </c>
      <c r="AU96" s="187" t="s">
        <v>82</v>
      </c>
      <c r="AY96" s="20" t="s">
        <v>125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80</v>
      </c>
      <c r="BK96" s="188">
        <f>ROUND(I96*H96,2)</f>
        <v>0</v>
      </c>
      <c r="BL96" s="20" t="s">
        <v>133</v>
      </c>
      <c r="BM96" s="187" t="s">
        <v>134</v>
      </c>
    </row>
    <row r="97" spans="1:65" s="2" customFormat="1" ht="11.25">
      <c r="A97" s="37"/>
      <c r="B97" s="38"/>
      <c r="C97" s="39"/>
      <c r="D97" s="189" t="s">
        <v>135</v>
      </c>
      <c r="E97" s="39"/>
      <c r="F97" s="190" t="s">
        <v>136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135</v>
      </c>
      <c r="AU97" s="20" t="s">
        <v>82</v>
      </c>
    </row>
    <row r="98" spans="1:65" s="2" customFormat="1" ht="19.5">
      <c r="A98" s="37"/>
      <c r="B98" s="38"/>
      <c r="C98" s="39"/>
      <c r="D98" s="194" t="s">
        <v>137</v>
      </c>
      <c r="E98" s="39"/>
      <c r="F98" s="195" t="s">
        <v>138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137</v>
      </c>
      <c r="AU98" s="20" t="s">
        <v>82</v>
      </c>
    </row>
    <row r="99" spans="1:65" s="13" customFormat="1" ht="11.25">
      <c r="B99" s="196"/>
      <c r="C99" s="197"/>
      <c r="D99" s="194" t="s">
        <v>139</v>
      </c>
      <c r="E99" s="198" t="s">
        <v>19</v>
      </c>
      <c r="F99" s="199" t="s">
        <v>140</v>
      </c>
      <c r="G99" s="197"/>
      <c r="H99" s="198" t="s">
        <v>19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139</v>
      </c>
      <c r="AU99" s="205" t="s">
        <v>82</v>
      </c>
      <c r="AV99" s="13" t="s">
        <v>80</v>
      </c>
      <c r="AW99" s="13" t="s">
        <v>34</v>
      </c>
      <c r="AX99" s="13" t="s">
        <v>72</v>
      </c>
      <c r="AY99" s="205" t="s">
        <v>125</v>
      </c>
    </row>
    <row r="100" spans="1:65" s="14" customFormat="1" ht="11.25">
      <c r="B100" s="206"/>
      <c r="C100" s="207"/>
      <c r="D100" s="194" t="s">
        <v>139</v>
      </c>
      <c r="E100" s="208" t="s">
        <v>19</v>
      </c>
      <c r="F100" s="209" t="s">
        <v>141</v>
      </c>
      <c r="G100" s="207"/>
      <c r="H100" s="210">
        <v>2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139</v>
      </c>
      <c r="AU100" s="216" t="s">
        <v>82</v>
      </c>
      <c r="AV100" s="14" t="s">
        <v>82</v>
      </c>
      <c r="AW100" s="14" t="s">
        <v>34</v>
      </c>
      <c r="AX100" s="14" t="s">
        <v>72</v>
      </c>
      <c r="AY100" s="216" t="s">
        <v>125</v>
      </c>
    </row>
    <row r="101" spans="1:65" s="15" customFormat="1" ht="11.25">
      <c r="B101" s="217"/>
      <c r="C101" s="218"/>
      <c r="D101" s="194" t="s">
        <v>139</v>
      </c>
      <c r="E101" s="219" t="s">
        <v>19</v>
      </c>
      <c r="F101" s="220" t="s">
        <v>142</v>
      </c>
      <c r="G101" s="218"/>
      <c r="H101" s="221">
        <v>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139</v>
      </c>
      <c r="AU101" s="227" t="s">
        <v>82</v>
      </c>
      <c r="AV101" s="15" t="s">
        <v>133</v>
      </c>
      <c r="AW101" s="15" t="s">
        <v>34</v>
      </c>
      <c r="AX101" s="15" t="s">
        <v>80</v>
      </c>
      <c r="AY101" s="227" t="s">
        <v>125</v>
      </c>
    </row>
    <row r="102" spans="1:65" s="2" customFormat="1" ht="16.5" customHeight="1">
      <c r="A102" s="37"/>
      <c r="B102" s="38"/>
      <c r="C102" s="176" t="s">
        <v>82</v>
      </c>
      <c r="D102" s="176" t="s">
        <v>128</v>
      </c>
      <c r="E102" s="177" t="s">
        <v>143</v>
      </c>
      <c r="F102" s="178" t="s">
        <v>144</v>
      </c>
      <c r="G102" s="179" t="s">
        <v>145</v>
      </c>
      <c r="H102" s="180">
        <v>15.226000000000001</v>
      </c>
      <c r="I102" s="181"/>
      <c r="J102" s="182">
        <f>ROUND(I102*H102,2)</f>
        <v>0</v>
      </c>
      <c r="K102" s="178" t="s">
        <v>146</v>
      </c>
      <c r="L102" s="42"/>
      <c r="M102" s="183" t="s">
        <v>19</v>
      </c>
      <c r="N102" s="184" t="s">
        <v>43</v>
      </c>
      <c r="O102" s="67"/>
      <c r="P102" s="185">
        <f>O102*H102</f>
        <v>0</v>
      </c>
      <c r="Q102" s="185">
        <v>1.9085000000000001</v>
      </c>
      <c r="R102" s="185">
        <f>Q102*H102</f>
        <v>29.058821000000002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133</v>
      </c>
      <c r="AT102" s="187" t="s">
        <v>128</v>
      </c>
      <c r="AU102" s="187" t="s">
        <v>82</v>
      </c>
      <c r="AY102" s="20" t="s">
        <v>125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80</v>
      </c>
      <c r="BK102" s="188">
        <f>ROUND(I102*H102,2)</f>
        <v>0</v>
      </c>
      <c r="BL102" s="20" t="s">
        <v>133</v>
      </c>
      <c r="BM102" s="187" t="s">
        <v>147</v>
      </c>
    </row>
    <row r="103" spans="1:65" s="13" customFormat="1" ht="11.25">
      <c r="B103" s="196"/>
      <c r="C103" s="197"/>
      <c r="D103" s="194" t="s">
        <v>139</v>
      </c>
      <c r="E103" s="198" t="s">
        <v>19</v>
      </c>
      <c r="F103" s="199" t="s">
        <v>148</v>
      </c>
      <c r="G103" s="197"/>
      <c r="H103" s="198" t="s">
        <v>19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139</v>
      </c>
      <c r="AU103" s="205" t="s">
        <v>82</v>
      </c>
      <c r="AV103" s="13" t="s">
        <v>80</v>
      </c>
      <c r="AW103" s="13" t="s">
        <v>34</v>
      </c>
      <c r="AX103" s="13" t="s">
        <v>72</v>
      </c>
      <c r="AY103" s="205" t="s">
        <v>125</v>
      </c>
    </row>
    <row r="104" spans="1:65" s="14" customFormat="1" ht="11.25">
      <c r="B104" s="206"/>
      <c r="C104" s="207"/>
      <c r="D104" s="194" t="s">
        <v>139</v>
      </c>
      <c r="E104" s="208" t="s">
        <v>19</v>
      </c>
      <c r="F104" s="209" t="s">
        <v>149</v>
      </c>
      <c r="G104" s="207"/>
      <c r="H104" s="210">
        <v>4.3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139</v>
      </c>
      <c r="AU104" s="216" t="s">
        <v>82</v>
      </c>
      <c r="AV104" s="14" t="s">
        <v>82</v>
      </c>
      <c r="AW104" s="14" t="s">
        <v>34</v>
      </c>
      <c r="AX104" s="14" t="s">
        <v>72</v>
      </c>
      <c r="AY104" s="216" t="s">
        <v>125</v>
      </c>
    </row>
    <row r="105" spans="1:65" s="13" customFormat="1" ht="11.25">
      <c r="B105" s="196"/>
      <c r="C105" s="197"/>
      <c r="D105" s="194" t="s">
        <v>139</v>
      </c>
      <c r="E105" s="198" t="s">
        <v>19</v>
      </c>
      <c r="F105" s="199" t="s">
        <v>150</v>
      </c>
      <c r="G105" s="197"/>
      <c r="H105" s="198" t="s">
        <v>19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139</v>
      </c>
      <c r="AU105" s="205" t="s">
        <v>82</v>
      </c>
      <c r="AV105" s="13" t="s">
        <v>80</v>
      </c>
      <c r="AW105" s="13" t="s">
        <v>34</v>
      </c>
      <c r="AX105" s="13" t="s">
        <v>72</v>
      </c>
      <c r="AY105" s="205" t="s">
        <v>125</v>
      </c>
    </row>
    <row r="106" spans="1:65" s="14" customFormat="1" ht="11.25">
      <c r="B106" s="206"/>
      <c r="C106" s="207"/>
      <c r="D106" s="194" t="s">
        <v>139</v>
      </c>
      <c r="E106" s="208" t="s">
        <v>19</v>
      </c>
      <c r="F106" s="209" t="s">
        <v>151</v>
      </c>
      <c r="G106" s="207"/>
      <c r="H106" s="210">
        <v>5.1280000000000001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139</v>
      </c>
      <c r="AU106" s="216" t="s">
        <v>82</v>
      </c>
      <c r="AV106" s="14" t="s">
        <v>82</v>
      </c>
      <c r="AW106" s="14" t="s">
        <v>34</v>
      </c>
      <c r="AX106" s="14" t="s">
        <v>72</v>
      </c>
      <c r="AY106" s="216" t="s">
        <v>125</v>
      </c>
    </row>
    <row r="107" spans="1:65" s="13" customFormat="1" ht="11.25">
      <c r="B107" s="196"/>
      <c r="C107" s="197"/>
      <c r="D107" s="194" t="s">
        <v>139</v>
      </c>
      <c r="E107" s="198" t="s">
        <v>19</v>
      </c>
      <c r="F107" s="199" t="s">
        <v>152</v>
      </c>
      <c r="G107" s="197"/>
      <c r="H107" s="198" t="s">
        <v>19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139</v>
      </c>
      <c r="AU107" s="205" t="s">
        <v>82</v>
      </c>
      <c r="AV107" s="13" t="s">
        <v>80</v>
      </c>
      <c r="AW107" s="13" t="s">
        <v>34</v>
      </c>
      <c r="AX107" s="13" t="s">
        <v>72</v>
      </c>
      <c r="AY107" s="205" t="s">
        <v>125</v>
      </c>
    </row>
    <row r="108" spans="1:65" s="14" customFormat="1" ht="11.25">
      <c r="B108" s="206"/>
      <c r="C108" s="207"/>
      <c r="D108" s="194" t="s">
        <v>139</v>
      </c>
      <c r="E108" s="208" t="s">
        <v>19</v>
      </c>
      <c r="F108" s="209" t="s">
        <v>153</v>
      </c>
      <c r="G108" s="207"/>
      <c r="H108" s="210">
        <v>2.198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139</v>
      </c>
      <c r="AU108" s="216" t="s">
        <v>82</v>
      </c>
      <c r="AV108" s="14" t="s">
        <v>82</v>
      </c>
      <c r="AW108" s="14" t="s">
        <v>34</v>
      </c>
      <c r="AX108" s="14" t="s">
        <v>72</v>
      </c>
      <c r="AY108" s="216" t="s">
        <v>125</v>
      </c>
    </row>
    <row r="109" spans="1:65" s="13" customFormat="1" ht="11.25">
      <c r="B109" s="196"/>
      <c r="C109" s="197"/>
      <c r="D109" s="194" t="s">
        <v>139</v>
      </c>
      <c r="E109" s="198" t="s">
        <v>19</v>
      </c>
      <c r="F109" s="199" t="s">
        <v>154</v>
      </c>
      <c r="G109" s="197"/>
      <c r="H109" s="198" t="s">
        <v>19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139</v>
      </c>
      <c r="AU109" s="205" t="s">
        <v>82</v>
      </c>
      <c r="AV109" s="13" t="s">
        <v>80</v>
      </c>
      <c r="AW109" s="13" t="s">
        <v>34</v>
      </c>
      <c r="AX109" s="13" t="s">
        <v>72</v>
      </c>
      <c r="AY109" s="205" t="s">
        <v>125</v>
      </c>
    </row>
    <row r="110" spans="1:65" s="14" customFormat="1" ht="11.25">
      <c r="B110" s="206"/>
      <c r="C110" s="207"/>
      <c r="D110" s="194" t="s">
        <v>139</v>
      </c>
      <c r="E110" s="208" t="s">
        <v>19</v>
      </c>
      <c r="F110" s="209" t="s">
        <v>155</v>
      </c>
      <c r="G110" s="207"/>
      <c r="H110" s="210">
        <v>3.6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139</v>
      </c>
      <c r="AU110" s="216" t="s">
        <v>82</v>
      </c>
      <c r="AV110" s="14" t="s">
        <v>82</v>
      </c>
      <c r="AW110" s="14" t="s">
        <v>34</v>
      </c>
      <c r="AX110" s="14" t="s">
        <v>72</v>
      </c>
      <c r="AY110" s="216" t="s">
        <v>125</v>
      </c>
    </row>
    <row r="111" spans="1:65" s="15" customFormat="1" ht="11.25">
      <c r="B111" s="217"/>
      <c r="C111" s="218"/>
      <c r="D111" s="194" t="s">
        <v>139</v>
      </c>
      <c r="E111" s="219" t="s">
        <v>19</v>
      </c>
      <c r="F111" s="220" t="s">
        <v>142</v>
      </c>
      <c r="G111" s="218"/>
      <c r="H111" s="221">
        <v>15.226000000000001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139</v>
      </c>
      <c r="AU111" s="227" t="s">
        <v>82</v>
      </c>
      <c r="AV111" s="15" t="s">
        <v>133</v>
      </c>
      <c r="AW111" s="15" t="s">
        <v>34</v>
      </c>
      <c r="AX111" s="15" t="s">
        <v>80</v>
      </c>
      <c r="AY111" s="227" t="s">
        <v>125</v>
      </c>
    </row>
    <row r="112" spans="1:65" s="12" customFormat="1" ht="22.9" customHeight="1">
      <c r="B112" s="160"/>
      <c r="C112" s="161"/>
      <c r="D112" s="162" t="s">
        <v>71</v>
      </c>
      <c r="E112" s="174" t="s">
        <v>156</v>
      </c>
      <c r="F112" s="174" t="s">
        <v>157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SUM(P113:P146)</f>
        <v>0</v>
      </c>
      <c r="Q112" s="168"/>
      <c r="R112" s="169">
        <f>SUM(R113:R146)</f>
        <v>10.247993240000001</v>
      </c>
      <c r="S112" s="168"/>
      <c r="T112" s="170">
        <f>SUM(T113:T146)</f>
        <v>0.86611661999999989</v>
      </c>
      <c r="AR112" s="171" t="s">
        <v>80</v>
      </c>
      <c r="AT112" s="172" t="s">
        <v>71</v>
      </c>
      <c r="AU112" s="172" t="s">
        <v>80</v>
      </c>
      <c r="AY112" s="171" t="s">
        <v>125</v>
      </c>
      <c r="BK112" s="173">
        <f>SUM(BK113:BK146)</f>
        <v>0</v>
      </c>
    </row>
    <row r="113" spans="1:65" s="2" customFormat="1" ht="16.5" customHeight="1">
      <c r="A113" s="37"/>
      <c r="B113" s="38"/>
      <c r="C113" s="176" t="s">
        <v>126</v>
      </c>
      <c r="D113" s="176" t="s">
        <v>128</v>
      </c>
      <c r="E113" s="177" t="s">
        <v>158</v>
      </c>
      <c r="F113" s="178" t="s">
        <v>159</v>
      </c>
      <c r="G113" s="179" t="s">
        <v>145</v>
      </c>
      <c r="H113" s="180">
        <v>71.92</v>
      </c>
      <c r="I113" s="181"/>
      <c r="J113" s="182">
        <f>ROUND(I113*H113,2)</f>
        <v>0</v>
      </c>
      <c r="K113" s="178" t="s">
        <v>132</v>
      </c>
      <c r="L113" s="42"/>
      <c r="M113" s="183" t="s">
        <v>19</v>
      </c>
      <c r="N113" s="184" t="s">
        <v>43</v>
      </c>
      <c r="O113" s="67"/>
      <c r="P113" s="185">
        <f>O113*H113</f>
        <v>0</v>
      </c>
      <c r="Q113" s="185">
        <v>3.2730000000000002E-2</v>
      </c>
      <c r="R113" s="185">
        <f>Q113*H113</f>
        <v>2.3539416000000002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133</v>
      </c>
      <c r="AT113" s="187" t="s">
        <v>128</v>
      </c>
      <c r="AU113" s="187" t="s">
        <v>82</v>
      </c>
      <c r="AY113" s="20" t="s">
        <v>125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80</v>
      </c>
      <c r="BK113" s="188">
        <f>ROUND(I113*H113,2)</f>
        <v>0</v>
      </c>
      <c r="BL113" s="20" t="s">
        <v>133</v>
      </c>
      <c r="BM113" s="187" t="s">
        <v>160</v>
      </c>
    </row>
    <row r="114" spans="1:65" s="2" customFormat="1" ht="11.25">
      <c r="A114" s="37"/>
      <c r="B114" s="38"/>
      <c r="C114" s="39"/>
      <c r="D114" s="189" t="s">
        <v>135</v>
      </c>
      <c r="E114" s="39"/>
      <c r="F114" s="190" t="s">
        <v>161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135</v>
      </c>
      <c r="AU114" s="20" t="s">
        <v>82</v>
      </c>
    </row>
    <row r="115" spans="1:65" s="13" customFormat="1" ht="11.25">
      <c r="B115" s="196"/>
      <c r="C115" s="197"/>
      <c r="D115" s="194" t="s">
        <v>139</v>
      </c>
      <c r="E115" s="198" t="s">
        <v>19</v>
      </c>
      <c r="F115" s="199" t="s">
        <v>162</v>
      </c>
      <c r="G115" s="197"/>
      <c r="H115" s="198" t="s">
        <v>19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139</v>
      </c>
      <c r="AU115" s="205" t="s">
        <v>82</v>
      </c>
      <c r="AV115" s="13" t="s">
        <v>80</v>
      </c>
      <c r="AW115" s="13" t="s">
        <v>34</v>
      </c>
      <c r="AX115" s="13" t="s">
        <v>72</v>
      </c>
      <c r="AY115" s="205" t="s">
        <v>125</v>
      </c>
    </row>
    <row r="116" spans="1:65" s="13" customFormat="1" ht="11.25">
      <c r="B116" s="196"/>
      <c r="C116" s="197"/>
      <c r="D116" s="194" t="s">
        <v>139</v>
      </c>
      <c r="E116" s="198" t="s">
        <v>19</v>
      </c>
      <c r="F116" s="199" t="s">
        <v>163</v>
      </c>
      <c r="G116" s="197"/>
      <c r="H116" s="198" t="s">
        <v>19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139</v>
      </c>
      <c r="AU116" s="205" t="s">
        <v>82</v>
      </c>
      <c r="AV116" s="13" t="s">
        <v>80</v>
      </c>
      <c r="AW116" s="13" t="s">
        <v>34</v>
      </c>
      <c r="AX116" s="13" t="s">
        <v>72</v>
      </c>
      <c r="AY116" s="205" t="s">
        <v>125</v>
      </c>
    </row>
    <row r="117" spans="1:65" s="14" customFormat="1" ht="11.25">
      <c r="B117" s="206"/>
      <c r="C117" s="207"/>
      <c r="D117" s="194" t="s">
        <v>139</v>
      </c>
      <c r="E117" s="208" t="s">
        <v>19</v>
      </c>
      <c r="F117" s="209" t="s">
        <v>164</v>
      </c>
      <c r="G117" s="207"/>
      <c r="H117" s="210">
        <v>21.2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139</v>
      </c>
      <c r="AU117" s="216" t="s">
        <v>82</v>
      </c>
      <c r="AV117" s="14" t="s">
        <v>82</v>
      </c>
      <c r="AW117" s="14" t="s">
        <v>34</v>
      </c>
      <c r="AX117" s="14" t="s">
        <v>72</v>
      </c>
      <c r="AY117" s="216" t="s">
        <v>125</v>
      </c>
    </row>
    <row r="118" spans="1:65" s="13" customFormat="1" ht="11.25">
      <c r="B118" s="196"/>
      <c r="C118" s="197"/>
      <c r="D118" s="194" t="s">
        <v>139</v>
      </c>
      <c r="E118" s="198" t="s">
        <v>19</v>
      </c>
      <c r="F118" s="199" t="s">
        <v>165</v>
      </c>
      <c r="G118" s="197"/>
      <c r="H118" s="198" t="s">
        <v>19</v>
      </c>
      <c r="I118" s="200"/>
      <c r="J118" s="197"/>
      <c r="K118" s="197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139</v>
      </c>
      <c r="AU118" s="205" t="s">
        <v>82</v>
      </c>
      <c r="AV118" s="13" t="s">
        <v>80</v>
      </c>
      <c r="AW118" s="13" t="s">
        <v>34</v>
      </c>
      <c r="AX118" s="13" t="s">
        <v>72</v>
      </c>
      <c r="AY118" s="205" t="s">
        <v>125</v>
      </c>
    </row>
    <row r="119" spans="1:65" s="14" customFormat="1" ht="11.25">
      <c r="B119" s="206"/>
      <c r="C119" s="207"/>
      <c r="D119" s="194" t="s">
        <v>139</v>
      </c>
      <c r="E119" s="208" t="s">
        <v>19</v>
      </c>
      <c r="F119" s="209" t="s">
        <v>166</v>
      </c>
      <c r="G119" s="207"/>
      <c r="H119" s="210">
        <v>19.920000000000002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139</v>
      </c>
      <c r="AU119" s="216" t="s">
        <v>82</v>
      </c>
      <c r="AV119" s="14" t="s">
        <v>82</v>
      </c>
      <c r="AW119" s="14" t="s">
        <v>34</v>
      </c>
      <c r="AX119" s="14" t="s">
        <v>72</v>
      </c>
      <c r="AY119" s="216" t="s">
        <v>125</v>
      </c>
    </row>
    <row r="120" spans="1:65" s="13" customFormat="1" ht="11.25">
      <c r="B120" s="196"/>
      <c r="C120" s="197"/>
      <c r="D120" s="194" t="s">
        <v>139</v>
      </c>
      <c r="E120" s="198" t="s">
        <v>19</v>
      </c>
      <c r="F120" s="199" t="s">
        <v>167</v>
      </c>
      <c r="G120" s="197"/>
      <c r="H120" s="198" t="s">
        <v>19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139</v>
      </c>
      <c r="AU120" s="205" t="s">
        <v>82</v>
      </c>
      <c r="AV120" s="13" t="s">
        <v>80</v>
      </c>
      <c r="AW120" s="13" t="s">
        <v>34</v>
      </c>
      <c r="AX120" s="13" t="s">
        <v>72</v>
      </c>
      <c r="AY120" s="205" t="s">
        <v>125</v>
      </c>
    </row>
    <row r="121" spans="1:65" s="14" customFormat="1" ht="11.25">
      <c r="B121" s="206"/>
      <c r="C121" s="207"/>
      <c r="D121" s="194" t="s">
        <v>139</v>
      </c>
      <c r="E121" s="208" t="s">
        <v>19</v>
      </c>
      <c r="F121" s="209" t="s">
        <v>168</v>
      </c>
      <c r="G121" s="207"/>
      <c r="H121" s="210">
        <v>21.6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139</v>
      </c>
      <c r="AU121" s="216" t="s">
        <v>82</v>
      </c>
      <c r="AV121" s="14" t="s">
        <v>82</v>
      </c>
      <c r="AW121" s="14" t="s">
        <v>34</v>
      </c>
      <c r="AX121" s="14" t="s">
        <v>72</v>
      </c>
      <c r="AY121" s="216" t="s">
        <v>125</v>
      </c>
    </row>
    <row r="122" spans="1:65" s="13" customFormat="1" ht="11.25">
      <c r="B122" s="196"/>
      <c r="C122" s="197"/>
      <c r="D122" s="194" t="s">
        <v>139</v>
      </c>
      <c r="E122" s="198" t="s">
        <v>19</v>
      </c>
      <c r="F122" s="199" t="s">
        <v>169</v>
      </c>
      <c r="G122" s="197"/>
      <c r="H122" s="198" t="s">
        <v>19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139</v>
      </c>
      <c r="AU122" s="205" t="s">
        <v>82</v>
      </c>
      <c r="AV122" s="13" t="s">
        <v>80</v>
      </c>
      <c r="AW122" s="13" t="s">
        <v>34</v>
      </c>
      <c r="AX122" s="13" t="s">
        <v>72</v>
      </c>
      <c r="AY122" s="205" t="s">
        <v>125</v>
      </c>
    </row>
    <row r="123" spans="1:65" s="14" customFormat="1" ht="11.25">
      <c r="B123" s="206"/>
      <c r="C123" s="207"/>
      <c r="D123" s="194" t="s">
        <v>139</v>
      </c>
      <c r="E123" s="208" t="s">
        <v>19</v>
      </c>
      <c r="F123" s="209" t="s">
        <v>170</v>
      </c>
      <c r="G123" s="207"/>
      <c r="H123" s="210">
        <v>9.1999999999999993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139</v>
      </c>
      <c r="AU123" s="216" t="s">
        <v>82</v>
      </c>
      <c r="AV123" s="14" t="s">
        <v>82</v>
      </c>
      <c r="AW123" s="14" t="s">
        <v>34</v>
      </c>
      <c r="AX123" s="14" t="s">
        <v>72</v>
      </c>
      <c r="AY123" s="216" t="s">
        <v>125</v>
      </c>
    </row>
    <row r="124" spans="1:65" s="15" customFormat="1" ht="11.25">
      <c r="B124" s="217"/>
      <c r="C124" s="218"/>
      <c r="D124" s="194" t="s">
        <v>139</v>
      </c>
      <c r="E124" s="219" t="s">
        <v>19</v>
      </c>
      <c r="F124" s="220" t="s">
        <v>142</v>
      </c>
      <c r="G124" s="218"/>
      <c r="H124" s="221">
        <v>71.92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139</v>
      </c>
      <c r="AU124" s="227" t="s">
        <v>82</v>
      </c>
      <c r="AV124" s="15" t="s">
        <v>133</v>
      </c>
      <c r="AW124" s="15" t="s">
        <v>34</v>
      </c>
      <c r="AX124" s="15" t="s">
        <v>80</v>
      </c>
      <c r="AY124" s="227" t="s">
        <v>125</v>
      </c>
    </row>
    <row r="125" spans="1:65" s="2" customFormat="1" ht="24.2" customHeight="1">
      <c r="A125" s="37"/>
      <c r="B125" s="38"/>
      <c r="C125" s="176" t="s">
        <v>133</v>
      </c>
      <c r="D125" s="176" t="s">
        <v>128</v>
      </c>
      <c r="E125" s="177" t="s">
        <v>171</v>
      </c>
      <c r="F125" s="178" t="s">
        <v>172</v>
      </c>
      <c r="G125" s="179" t="s">
        <v>145</v>
      </c>
      <c r="H125" s="180">
        <v>33.299999999999997</v>
      </c>
      <c r="I125" s="181"/>
      <c r="J125" s="182">
        <f>ROUND(I125*H125,2)</f>
        <v>0</v>
      </c>
      <c r="K125" s="178" t="s">
        <v>132</v>
      </c>
      <c r="L125" s="42"/>
      <c r="M125" s="183" t="s">
        <v>19</v>
      </c>
      <c r="N125" s="184" t="s">
        <v>43</v>
      </c>
      <c r="O125" s="67"/>
      <c r="P125" s="185">
        <f>O125*H125</f>
        <v>0</v>
      </c>
      <c r="Q125" s="185">
        <v>2.6440000000000002E-2</v>
      </c>
      <c r="R125" s="185">
        <f>Q125*H125</f>
        <v>0.88045200000000001</v>
      </c>
      <c r="S125" s="185">
        <v>2.5999999999999999E-2</v>
      </c>
      <c r="T125" s="186">
        <f>S125*H125</f>
        <v>0.8657999999999999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133</v>
      </c>
      <c r="AT125" s="187" t="s">
        <v>128</v>
      </c>
      <c r="AU125" s="187" t="s">
        <v>82</v>
      </c>
      <c r="AY125" s="20" t="s">
        <v>125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80</v>
      </c>
      <c r="BK125" s="188">
        <f>ROUND(I125*H125,2)</f>
        <v>0</v>
      </c>
      <c r="BL125" s="20" t="s">
        <v>133</v>
      </c>
      <c r="BM125" s="187" t="s">
        <v>173</v>
      </c>
    </row>
    <row r="126" spans="1:65" s="2" customFormat="1" ht="11.25">
      <c r="A126" s="37"/>
      <c r="B126" s="38"/>
      <c r="C126" s="39"/>
      <c r="D126" s="189" t="s">
        <v>135</v>
      </c>
      <c r="E126" s="39"/>
      <c r="F126" s="190" t="s">
        <v>174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135</v>
      </c>
      <c r="AU126" s="20" t="s">
        <v>82</v>
      </c>
    </row>
    <row r="127" spans="1:65" s="13" customFormat="1" ht="11.25">
      <c r="B127" s="196"/>
      <c r="C127" s="197"/>
      <c r="D127" s="194" t="s">
        <v>139</v>
      </c>
      <c r="E127" s="198" t="s">
        <v>19</v>
      </c>
      <c r="F127" s="199" t="s">
        <v>175</v>
      </c>
      <c r="G127" s="197"/>
      <c r="H127" s="198" t="s">
        <v>19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139</v>
      </c>
      <c r="AU127" s="205" t="s">
        <v>82</v>
      </c>
      <c r="AV127" s="13" t="s">
        <v>80</v>
      </c>
      <c r="AW127" s="13" t="s">
        <v>34</v>
      </c>
      <c r="AX127" s="13" t="s">
        <v>72</v>
      </c>
      <c r="AY127" s="205" t="s">
        <v>125</v>
      </c>
    </row>
    <row r="128" spans="1:65" s="14" customFormat="1" ht="11.25">
      <c r="B128" s="206"/>
      <c r="C128" s="207"/>
      <c r="D128" s="194" t="s">
        <v>139</v>
      </c>
      <c r="E128" s="208" t="s">
        <v>19</v>
      </c>
      <c r="F128" s="209" t="s">
        <v>176</v>
      </c>
      <c r="G128" s="207"/>
      <c r="H128" s="210">
        <v>33.299999999999997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82</v>
      </c>
      <c r="AV128" s="14" t="s">
        <v>82</v>
      </c>
      <c r="AW128" s="14" t="s">
        <v>34</v>
      </c>
      <c r="AX128" s="14" t="s">
        <v>72</v>
      </c>
      <c r="AY128" s="216" t="s">
        <v>125</v>
      </c>
    </row>
    <row r="129" spans="1:65" s="15" customFormat="1" ht="11.25">
      <c r="B129" s="217"/>
      <c r="C129" s="218"/>
      <c r="D129" s="194" t="s">
        <v>139</v>
      </c>
      <c r="E129" s="219" t="s">
        <v>19</v>
      </c>
      <c r="F129" s="220" t="s">
        <v>142</v>
      </c>
      <c r="G129" s="218"/>
      <c r="H129" s="221">
        <v>33.299999999999997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139</v>
      </c>
      <c r="AU129" s="227" t="s">
        <v>82</v>
      </c>
      <c r="AV129" s="15" t="s">
        <v>133</v>
      </c>
      <c r="AW129" s="15" t="s">
        <v>34</v>
      </c>
      <c r="AX129" s="15" t="s">
        <v>80</v>
      </c>
      <c r="AY129" s="227" t="s">
        <v>125</v>
      </c>
    </row>
    <row r="130" spans="1:65" s="2" customFormat="1" ht="24.2" customHeight="1">
      <c r="A130" s="37"/>
      <c r="B130" s="38"/>
      <c r="C130" s="176" t="s">
        <v>177</v>
      </c>
      <c r="D130" s="176" t="s">
        <v>128</v>
      </c>
      <c r="E130" s="177" t="s">
        <v>178</v>
      </c>
      <c r="F130" s="178" t="s">
        <v>179</v>
      </c>
      <c r="G130" s="179" t="s">
        <v>145</v>
      </c>
      <c r="H130" s="180">
        <v>3.24</v>
      </c>
      <c r="I130" s="181"/>
      <c r="J130" s="182">
        <f>ROUND(I130*H130,2)</f>
        <v>0</v>
      </c>
      <c r="K130" s="178" t="s">
        <v>132</v>
      </c>
      <c r="L130" s="42"/>
      <c r="M130" s="183" t="s">
        <v>19</v>
      </c>
      <c r="N130" s="184" t="s">
        <v>43</v>
      </c>
      <c r="O130" s="67"/>
      <c r="P130" s="185">
        <f>O130*H130</f>
        <v>0</v>
      </c>
      <c r="Q130" s="185">
        <v>5.0939999999999999E-2</v>
      </c>
      <c r="R130" s="185">
        <f>Q130*H130</f>
        <v>0.16504560000000001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133</v>
      </c>
      <c r="AT130" s="187" t="s">
        <v>128</v>
      </c>
      <c r="AU130" s="187" t="s">
        <v>82</v>
      </c>
      <c r="AY130" s="20" t="s">
        <v>125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80</v>
      </c>
      <c r="BK130" s="188">
        <f>ROUND(I130*H130,2)</f>
        <v>0</v>
      </c>
      <c r="BL130" s="20" t="s">
        <v>133</v>
      </c>
      <c r="BM130" s="187" t="s">
        <v>180</v>
      </c>
    </row>
    <row r="131" spans="1:65" s="2" customFormat="1" ht="11.25">
      <c r="A131" s="37"/>
      <c r="B131" s="38"/>
      <c r="C131" s="39"/>
      <c r="D131" s="189" t="s">
        <v>135</v>
      </c>
      <c r="E131" s="39"/>
      <c r="F131" s="190" t="s">
        <v>181</v>
      </c>
      <c r="G131" s="39"/>
      <c r="H131" s="39"/>
      <c r="I131" s="191"/>
      <c r="J131" s="39"/>
      <c r="K131" s="39"/>
      <c r="L131" s="42"/>
      <c r="M131" s="192"/>
      <c r="N131" s="193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135</v>
      </c>
      <c r="AU131" s="20" t="s">
        <v>82</v>
      </c>
    </row>
    <row r="132" spans="1:65" s="13" customFormat="1" ht="11.25">
      <c r="B132" s="196"/>
      <c r="C132" s="197"/>
      <c r="D132" s="194" t="s">
        <v>139</v>
      </c>
      <c r="E132" s="198" t="s">
        <v>19</v>
      </c>
      <c r="F132" s="199" t="s">
        <v>182</v>
      </c>
      <c r="G132" s="197"/>
      <c r="H132" s="198" t="s">
        <v>19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139</v>
      </c>
      <c r="AU132" s="205" t="s">
        <v>82</v>
      </c>
      <c r="AV132" s="13" t="s">
        <v>80</v>
      </c>
      <c r="AW132" s="13" t="s">
        <v>34</v>
      </c>
      <c r="AX132" s="13" t="s">
        <v>72</v>
      </c>
      <c r="AY132" s="205" t="s">
        <v>125</v>
      </c>
    </row>
    <row r="133" spans="1:65" s="13" customFormat="1" ht="11.25">
      <c r="B133" s="196"/>
      <c r="C133" s="197"/>
      <c r="D133" s="194" t="s">
        <v>139</v>
      </c>
      <c r="E133" s="198" t="s">
        <v>19</v>
      </c>
      <c r="F133" s="199" t="s">
        <v>183</v>
      </c>
      <c r="G133" s="197"/>
      <c r="H133" s="198" t="s">
        <v>19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139</v>
      </c>
      <c r="AU133" s="205" t="s">
        <v>82</v>
      </c>
      <c r="AV133" s="13" t="s">
        <v>80</v>
      </c>
      <c r="AW133" s="13" t="s">
        <v>34</v>
      </c>
      <c r="AX133" s="13" t="s">
        <v>72</v>
      </c>
      <c r="AY133" s="205" t="s">
        <v>125</v>
      </c>
    </row>
    <row r="134" spans="1:65" s="14" customFormat="1" ht="11.25">
      <c r="B134" s="206"/>
      <c r="C134" s="207"/>
      <c r="D134" s="194" t="s">
        <v>139</v>
      </c>
      <c r="E134" s="208" t="s">
        <v>19</v>
      </c>
      <c r="F134" s="209" t="s">
        <v>184</v>
      </c>
      <c r="G134" s="207"/>
      <c r="H134" s="210">
        <v>3.24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82</v>
      </c>
      <c r="AV134" s="14" t="s">
        <v>82</v>
      </c>
      <c r="AW134" s="14" t="s">
        <v>34</v>
      </c>
      <c r="AX134" s="14" t="s">
        <v>72</v>
      </c>
      <c r="AY134" s="216" t="s">
        <v>125</v>
      </c>
    </row>
    <row r="135" spans="1:65" s="15" customFormat="1" ht="11.25">
      <c r="B135" s="217"/>
      <c r="C135" s="218"/>
      <c r="D135" s="194" t="s">
        <v>139</v>
      </c>
      <c r="E135" s="219" t="s">
        <v>19</v>
      </c>
      <c r="F135" s="220" t="s">
        <v>142</v>
      </c>
      <c r="G135" s="218"/>
      <c r="H135" s="221">
        <v>3.24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139</v>
      </c>
      <c r="AU135" s="227" t="s">
        <v>82</v>
      </c>
      <c r="AV135" s="15" t="s">
        <v>133</v>
      </c>
      <c r="AW135" s="15" t="s">
        <v>34</v>
      </c>
      <c r="AX135" s="15" t="s">
        <v>80</v>
      </c>
      <c r="AY135" s="227" t="s">
        <v>125</v>
      </c>
    </row>
    <row r="136" spans="1:65" s="2" customFormat="1" ht="24.2" customHeight="1">
      <c r="A136" s="37"/>
      <c r="B136" s="38"/>
      <c r="C136" s="176" t="s">
        <v>156</v>
      </c>
      <c r="D136" s="176" t="s">
        <v>128</v>
      </c>
      <c r="E136" s="177" t="s">
        <v>185</v>
      </c>
      <c r="F136" s="178" t="s">
        <v>186</v>
      </c>
      <c r="G136" s="179" t="s">
        <v>145</v>
      </c>
      <c r="H136" s="180">
        <v>86.42</v>
      </c>
      <c r="I136" s="181"/>
      <c r="J136" s="182">
        <f>ROUND(I136*H136,2)</f>
        <v>0</v>
      </c>
      <c r="K136" s="178" t="s">
        <v>132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7.9240000000000005E-2</v>
      </c>
      <c r="R136" s="185">
        <f>Q136*H136</f>
        <v>6.8479208000000007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133</v>
      </c>
      <c r="AT136" s="187" t="s">
        <v>128</v>
      </c>
      <c r="AU136" s="187" t="s">
        <v>82</v>
      </c>
      <c r="AY136" s="20" t="s">
        <v>125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80</v>
      </c>
      <c r="BK136" s="188">
        <f>ROUND(I136*H136,2)</f>
        <v>0</v>
      </c>
      <c r="BL136" s="20" t="s">
        <v>133</v>
      </c>
      <c r="BM136" s="187" t="s">
        <v>187</v>
      </c>
    </row>
    <row r="137" spans="1:65" s="2" customFormat="1" ht="11.25">
      <c r="A137" s="37"/>
      <c r="B137" s="38"/>
      <c r="C137" s="39"/>
      <c r="D137" s="189" t="s">
        <v>135</v>
      </c>
      <c r="E137" s="39"/>
      <c r="F137" s="190" t="s">
        <v>188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135</v>
      </c>
      <c r="AU137" s="20" t="s">
        <v>82</v>
      </c>
    </row>
    <row r="138" spans="1:65" s="14" customFormat="1" ht="11.25">
      <c r="B138" s="206"/>
      <c r="C138" s="207"/>
      <c r="D138" s="194" t="s">
        <v>139</v>
      </c>
      <c r="E138" s="208" t="s">
        <v>19</v>
      </c>
      <c r="F138" s="209" t="s">
        <v>189</v>
      </c>
      <c r="G138" s="207"/>
      <c r="H138" s="210">
        <v>86.42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139</v>
      </c>
      <c r="AU138" s="216" t="s">
        <v>82</v>
      </c>
      <c r="AV138" s="14" t="s">
        <v>82</v>
      </c>
      <c r="AW138" s="14" t="s">
        <v>34</v>
      </c>
      <c r="AX138" s="14" t="s">
        <v>72</v>
      </c>
      <c r="AY138" s="216" t="s">
        <v>125</v>
      </c>
    </row>
    <row r="139" spans="1:65" s="15" customFormat="1" ht="11.25">
      <c r="B139" s="217"/>
      <c r="C139" s="218"/>
      <c r="D139" s="194" t="s">
        <v>139</v>
      </c>
      <c r="E139" s="219" t="s">
        <v>19</v>
      </c>
      <c r="F139" s="220" t="s">
        <v>142</v>
      </c>
      <c r="G139" s="218"/>
      <c r="H139" s="221">
        <v>86.42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139</v>
      </c>
      <c r="AU139" s="227" t="s">
        <v>82</v>
      </c>
      <c r="AV139" s="15" t="s">
        <v>133</v>
      </c>
      <c r="AW139" s="15" t="s">
        <v>34</v>
      </c>
      <c r="AX139" s="15" t="s">
        <v>80</v>
      </c>
      <c r="AY139" s="227" t="s">
        <v>125</v>
      </c>
    </row>
    <row r="140" spans="1:65" s="2" customFormat="1" ht="24.2" customHeight="1">
      <c r="A140" s="37"/>
      <c r="B140" s="38"/>
      <c r="C140" s="176" t="s">
        <v>190</v>
      </c>
      <c r="D140" s="176" t="s">
        <v>128</v>
      </c>
      <c r="E140" s="177" t="s">
        <v>191</v>
      </c>
      <c r="F140" s="178" t="s">
        <v>192</v>
      </c>
      <c r="G140" s="179" t="s">
        <v>145</v>
      </c>
      <c r="H140" s="180">
        <v>31.661999999999999</v>
      </c>
      <c r="I140" s="181"/>
      <c r="J140" s="182">
        <f>ROUND(I140*H140,2)</f>
        <v>0</v>
      </c>
      <c r="K140" s="178" t="s">
        <v>132</v>
      </c>
      <c r="L140" s="42"/>
      <c r="M140" s="183" t="s">
        <v>19</v>
      </c>
      <c r="N140" s="184" t="s">
        <v>43</v>
      </c>
      <c r="O140" s="67"/>
      <c r="P140" s="185">
        <f>O140*H140</f>
        <v>0</v>
      </c>
      <c r="Q140" s="185">
        <v>2.0000000000000002E-5</v>
      </c>
      <c r="R140" s="185">
        <f>Q140*H140</f>
        <v>6.3324000000000008E-4</v>
      </c>
      <c r="S140" s="185">
        <v>1.0000000000000001E-5</v>
      </c>
      <c r="T140" s="186">
        <f>S140*H140</f>
        <v>3.1662000000000004E-4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133</v>
      </c>
      <c r="AT140" s="187" t="s">
        <v>128</v>
      </c>
      <c r="AU140" s="187" t="s">
        <v>82</v>
      </c>
      <c r="AY140" s="20" t="s">
        <v>125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80</v>
      </c>
      <c r="BK140" s="188">
        <f>ROUND(I140*H140,2)</f>
        <v>0</v>
      </c>
      <c r="BL140" s="20" t="s">
        <v>133</v>
      </c>
      <c r="BM140" s="187" t="s">
        <v>193</v>
      </c>
    </row>
    <row r="141" spans="1:65" s="2" customFormat="1" ht="11.25">
      <c r="A141" s="37"/>
      <c r="B141" s="38"/>
      <c r="C141" s="39"/>
      <c r="D141" s="189" t="s">
        <v>135</v>
      </c>
      <c r="E141" s="39"/>
      <c r="F141" s="190" t="s">
        <v>194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135</v>
      </c>
      <c r="AU141" s="20" t="s">
        <v>82</v>
      </c>
    </row>
    <row r="142" spans="1:65" s="14" customFormat="1" ht="11.25">
      <c r="B142" s="206"/>
      <c r="C142" s="207"/>
      <c r="D142" s="194" t="s">
        <v>139</v>
      </c>
      <c r="E142" s="208" t="s">
        <v>19</v>
      </c>
      <c r="F142" s="209" t="s">
        <v>195</v>
      </c>
      <c r="G142" s="207"/>
      <c r="H142" s="210">
        <v>10.4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139</v>
      </c>
      <c r="AU142" s="216" t="s">
        <v>82</v>
      </c>
      <c r="AV142" s="14" t="s">
        <v>82</v>
      </c>
      <c r="AW142" s="14" t="s">
        <v>34</v>
      </c>
      <c r="AX142" s="14" t="s">
        <v>72</v>
      </c>
      <c r="AY142" s="216" t="s">
        <v>125</v>
      </c>
    </row>
    <row r="143" spans="1:65" s="14" customFormat="1" ht="11.25">
      <c r="B143" s="206"/>
      <c r="C143" s="207"/>
      <c r="D143" s="194" t="s">
        <v>139</v>
      </c>
      <c r="E143" s="208" t="s">
        <v>19</v>
      </c>
      <c r="F143" s="209" t="s">
        <v>196</v>
      </c>
      <c r="G143" s="207"/>
      <c r="H143" s="210">
        <v>9.2750000000000004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139</v>
      </c>
      <c r="AU143" s="216" t="s">
        <v>82</v>
      </c>
      <c r="AV143" s="14" t="s">
        <v>82</v>
      </c>
      <c r="AW143" s="14" t="s">
        <v>34</v>
      </c>
      <c r="AX143" s="14" t="s">
        <v>72</v>
      </c>
      <c r="AY143" s="216" t="s">
        <v>125</v>
      </c>
    </row>
    <row r="144" spans="1:65" s="14" customFormat="1" ht="11.25">
      <c r="B144" s="206"/>
      <c r="C144" s="207"/>
      <c r="D144" s="194" t="s">
        <v>139</v>
      </c>
      <c r="E144" s="208" t="s">
        <v>19</v>
      </c>
      <c r="F144" s="209" t="s">
        <v>197</v>
      </c>
      <c r="G144" s="207"/>
      <c r="H144" s="210">
        <v>9.5869999999999997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82</v>
      </c>
      <c r="AV144" s="14" t="s">
        <v>82</v>
      </c>
      <c r="AW144" s="14" t="s">
        <v>34</v>
      </c>
      <c r="AX144" s="14" t="s">
        <v>72</v>
      </c>
      <c r="AY144" s="216" t="s">
        <v>125</v>
      </c>
    </row>
    <row r="145" spans="1:65" s="14" customFormat="1" ht="11.25">
      <c r="B145" s="206"/>
      <c r="C145" s="207"/>
      <c r="D145" s="194" t="s">
        <v>139</v>
      </c>
      <c r="E145" s="208" t="s">
        <v>19</v>
      </c>
      <c r="F145" s="209" t="s">
        <v>198</v>
      </c>
      <c r="G145" s="207"/>
      <c r="H145" s="210">
        <v>2.4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139</v>
      </c>
      <c r="AU145" s="216" t="s">
        <v>82</v>
      </c>
      <c r="AV145" s="14" t="s">
        <v>82</v>
      </c>
      <c r="AW145" s="14" t="s">
        <v>34</v>
      </c>
      <c r="AX145" s="14" t="s">
        <v>72</v>
      </c>
      <c r="AY145" s="216" t="s">
        <v>125</v>
      </c>
    </row>
    <row r="146" spans="1:65" s="15" customFormat="1" ht="11.25">
      <c r="B146" s="217"/>
      <c r="C146" s="218"/>
      <c r="D146" s="194" t="s">
        <v>139</v>
      </c>
      <c r="E146" s="219" t="s">
        <v>19</v>
      </c>
      <c r="F146" s="220" t="s">
        <v>142</v>
      </c>
      <c r="G146" s="218"/>
      <c r="H146" s="221">
        <v>31.661999999999999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139</v>
      </c>
      <c r="AU146" s="227" t="s">
        <v>82</v>
      </c>
      <c r="AV146" s="15" t="s">
        <v>133</v>
      </c>
      <c r="AW146" s="15" t="s">
        <v>34</v>
      </c>
      <c r="AX146" s="15" t="s">
        <v>80</v>
      </c>
      <c r="AY146" s="227" t="s">
        <v>125</v>
      </c>
    </row>
    <row r="147" spans="1:65" s="12" customFormat="1" ht="22.9" customHeight="1">
      <c r="B147" s="160"/>
      <c r="C147" s="161"/>
      <c r="D147" s="162" t="s">
        <v>71</v>
      </c>
      <c r="E147" s="174" t="s">
        <v>199</v>
      </c>
      <c r="F147" s="174" t="s">
        <v>200</v>
      </c>
      <c r="G147" s="161"/>
      <c r="H147" s="161"/>
      <c r="I147" s="164"/>
      <c r="J147" s="175">
        <f>BK147</f>
        <v>0</v>
      </c>
      <c r="K147" s="161"/>
      <c r="L147" s="166"/>
      <c r="M147" s="167"/>
      <c r="N147" s="168"/>
      <c r="O147" s="168"/>
      <c r="P147" s="169">
        <f>SUM(P148:P256)</f>
        <v>0</v>
      </c>
      <c r="Q147" s="168"/>
      <c r="R147" s="169">
        <f>SUM(R148:R256)</f>
        <v>3.6179999999999997E-2</v>
      </c>
      <c r="S147" s="168"/>
      <c r="T147" s="170">
        <f>SUM(T148:T256)</f>
        <v>9.470638000000001</v>
      </c>
      <c r="AR147" s="171" t="s">
        <v>80</v>
      </c>
      <c r="AT147" s="172" t="s">
        <v>71</v>
      </c>
      <c r="AU147" s="172" t="s">
        <v>80</v>
      </c>
      <c r="AY147" s="171" t="s">
        <v>125</v>
      </c>
      <c r="BK147" s="173">
        <f>SUM(BK148:BK256)</f>
        <v>0</v>
      </c>
    </row>
    <row r="148" spans="1:65" s="2" customFormat="1" ht="24.2" customHeight="1">
      <c r="A148" s="37"/>
      <c r="B148" s="38"/>
      <c r="C148" s="176" t="s">
        <v>201</v>
      </c>
      <c r="D148" s="176" t="s">
        <v>128</v>
      </c>
      <c r="E148" s="177" t="s">
        <v>202</v>
      </c>
      <c r="F148" s="178" t="s">
        <v>203</v>
      </c>
      <c r="G148" s="179" t="s">
        <v>145</v>
      </c>
      <c r="H148" s="180">
        <v>291.04500000000002</v>
      </c>
      <c r="I148" s="181"/>
      <c r="J148" s="182">
        <f>ROUND(I148*H148,2)</f>
        <v>0</v>
      </c>
      <c r="K148" s="178" t="s">
        <v>132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133</v>
      </c>
      <c r="AT148" s="187" t="s">
        <v>128</v>
      </c>
      <c r="AU148" s="187" t="s">
        <v>82</v>
      </c>
      <c r="AY148" s="20" t="s">
        <v>125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80</v>
      </c>
      <c r="BK148" s="188">
        <f>ROUND(I148*H148,2)</f>
        <v>0</v>
      </c>
      <c r="BL148" s="20" t="s">
        <v>133</v>
      </c>
      <c r="BM148" s="187" t="s">
        <v>204</v>
      </c>
    </row>
    <row r="149" spans="1:65" s="2" customFormat="1" ht="11.25">
      <c r="A149" s="37"/>
      <c r="B149" s="38"/>
      <c r="C149" s="39"/>
      <c r="D149" s="189" t="s">
        <v>135</v>
      </c>
      <c r="E149" s="39"/>
      <c r="F149" s="190" t="s">
        <v>205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135</v>
      </c>
      <c r="AU149" s="20" t="s">
        <v>82</v>
      </c>
    </row>
    <row r="150" spans="1:65" s="13" customFormat="1" ht="11.25">
      <c r="B150" s="196"/>
      <c r="C150" s="197"/>
      <c r="D150" s="194" t="s">
        <v>139</v>
      </c>
      <c r="E150" s="198" t="s">
        <v>19</v>
      </c>
      <c r="F150" s="199" t="s">
        <v>206</v>
      </c>
      <c r="G150" s="197"/>
      <c r="H150" s="198" t="s">
        <v>19</v>
      </c>
      <c r="I150" s="200"/>
      <c r="J150" s="197"/>
      <c r="K150" s="197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139</v>
      </c>
      <c r="AU150" s="205" t="s">
        <v>82</v>
      </c>
      <c r="AV150" s="13" t="s">
        <v>80</v>
      </c>
      <c r="AW150" s="13" t="s">
        <v>34</v>
      </c>
      <c r="AX150" s="13" t="s">
        <v>72</v>
      </c>
      <c r="AY150" s="205" t="s">
        <v>125</v>
      </c>
    </row>
    <row r="151" spans="1:65" s="14" customFormat="1" ht="11.25">
      <c r="B151" s="206"/>
      <c r="C151" s="207"/>
      <c r="D151" s="194" t="s">
        <v>139</v>
      </c>
      <c r="E151" s="208" t="s">
        <v>19</v>
      </c>
      <c r="F151" s="209" t="s">
        <v>207</v>
      </c>
      <c r="G151" s="207"/>
      <c r="H151" s="210">
        <v>188.14500000000001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82</v>
      </c>
      <c r="AV151" s="14" t="s">
        <v>82</v>
      </c>
      <c r="AW151" s="14" t="s">
        <v>34</v>
      </c>
      <c r="AX151" s="14" t="s">
        <v>72</v>
      </c>
      <c r="AY151" s="216" t="s">
        <v>125</v>
      </c>
    </row>
    <row r="152" spans="1:65" s="13" customFormat="1" ht="11.25">
      <c r="B152" s="196"/>
      <c r="C152" s="197"/>
      <c r="D152" s="194" t="s">
        <v>139</v>
      </c>
      <c r="E152" s="198" t="s">
        <v>19</v>
      </c>
      <c r="F152" s="199" t="s">
        <v>208</v>
      </c>
      <c r="G152" s="197"/>
      <c r="H152" s="198" t="s">
        <v>19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139</v>
      </c>
      <c r="AU152" s="205" t="s">
        <v>82</v>
      </c>
      <c r="AV152" s="13" t="s">
        <v>80</v>
      </c>
      <c r="AW152" s="13" t="s">
        <v>34</v>
      </c>
      <c r="AX152" s="13" t="s">
        <v>72</v>
      </c>
      <c r="AY152" s="205" t="s">
        <v>125</v>
      </c>
    </row>
    <row r="153" spans="1:65" s="14" customFormat="1" ht="11.25">
      <c r="B153" s="206"/>
      <c r="C153" s="207"/>
      <c r="D153" s="194" t="s">
        <v>139</v>
      </c>
      <c r="E153" s="208" t="s">
        <v>19</v>
      </c>
      <c r="F153" s="209" t="s">
        <v>209</v>
      </c>
      <c r="G153" s="207"/>
      <c r="H153" s="210">
        <v>102.9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139</v>
      </c>
      <c r="AU153" s="216" t="s">
        <v>82</v>
      </c>
      <c r="AV153" s="14" t="s">
        <v>82</v>
      </c>
      <c r="AW153" s="14" t="s">
        <v>34</v>
      </c>
      <c r="AX153" s="14" t="s">
        <v>72</v>
      </c>
      <c r="AY153" s="216" t="s">
        <v>125</v>
      </c>
    </row>
    <row r="154" spans="1:65" s="15" customFormat="1" ht="11.25">
      <c r="B154" s="217"/>
      <c r="C154" s="218"/>
      <c r="D154" s="194" t="s">
        <v>139</v>
      </c>
      <c r="E154" s="219" t="s">
        <v>19</v>
      </c>
      <c r="F154" s="220" t="s">
        <v>142</v>
      </c>
      <c r="G154" s="218"/>
      <c r="H154" s="221">
        <v>291.04500000000002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139</v>
      </c>
      <c r="AU154" s="227" t="s">
        <v>82</v>
      </c>
      <c r="AV154" s="15" t="s">
        <v>133</v>
      </c>
      <c r="AW154" s="15" t="s">
        <v>34</v>
      </c>
      <c r="AX154" s="15" t="s">
        <v>80</v>
      </c>
      <c r="AY154" s="227" t="s">
        <v>125</v>
      </c>
    </row>
    <row r="155" spans="1:65" s="2" customFormat="1" ht="24.2" customHeight="1">
      <c r="A155" s="37"/>
      <c r="B155" s="38"/>
      <c r="C155" s="176" t="s">
        <v>199</v>
      </c>
      <c r="D155" s="176" t="s">
        <v>128</v>
      </c>
      <c r="E155" s="177" t="s">
        <v>210</v>
      </c>
      <c r="F155" s="178" t="s">
        <v>211</v>
      </c>
      <c r="G155" s="179" t="s">
        <v>145</v>
      </c>
      <c r="H155" s="180">
        <v>34925.4</v>
      </c>
      <c r="I155" s="181"/>
      <c r="J155" s="182">
        <f>ROUND(I155*H155,2)</f>
        <v>0</v>
      </c>
      <c r="K155" s="178" t="s">
        <v>132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133</v>
      </c>
      <c r="AT155" s="187" t="s">
        <v>128</v>
      </c>
      <c r="AU155" s="187" t="s">
        <v>82</v>
      </c>
      <c r="AY155" s="20" t="s">
        <v>125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80</v>
      </c>
      <c r="BK155" s="188">
        <f>ROUND(I155*H155,2)</f>
        <v>0</v>
      </c>
      <c r="BL155" s="20" t="s">
        <v>133</v>
      </c>
      <c r="BM155" s="187" t="s">
        <v>212</v>
      </c>
    </row>
    <row r="156" spans="1:65" s="2" customFormat="1" ht="11.25">
      <c r="A156" s="37"/>
      <c r="B156" s="38"/>
      <c r="C156" s="39"/>
      <c r="D156" s="189" t="s">
        <v>135</v>
      </c>
      <c r="E156" s="39"/>
      <c r="F156" s="190" t="s">
        <v>213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135</v>
      </c>
      <c r="AU156" s="20" t="s">
        <v>82</v>
      </c>
    </row>
    <row r="157" spans="1:65" s="13" customFormat="1" ht="11.25">
      <c r="B157" s="196"/>
      <c r="C157" s="197"/>
      <c r="D157" s="194" t="s">
        <v>139</v>
      </c>
      <c r="E157" s="198" t="s">
        <v>19</v>
      </c>
      <c r="F157" s="199" t="s">
        <v>206</v>
      </c>
      <c r="G157" s="197"/>
      <c r="H157" s="198" t="s">
        <v>19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139</v>
      </c>
      <c r="AU157" s="205" t="s">
        <v>82</v>
      </c>
      <c r="AV157" s="13" t="s">
        <v>80</v>
      </c>
      <c r="AW157" s="13" t="s">
        <v>34</v>
      </c>
      <c r="AX157" s="13" t="s">
        <v>72</v>
      </c>
      <c r="AY157" s="205" t="s">
        <v>125</v>
      </c>
    </row>
    <row r="158" spans="1:65" s="14" customFormat="1" ht="11.25">
      <c r="B158" s="206"/>
      <c r="C158" s="207"/>
      <c r="D158" s="194" t="s">
        <v>139</v>
      </c>
      <c r="E158" s="208" t="s">
        <v>19</v>
      </c>
      <c r="F158" s="209" t="s">
        <v>214</v>
      </c>
      <c r="G158" s="207"/>
      <c r="H158" s="210">
        <v>22577.4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139</v>
      </c>
      <c r="AU158" s="216" t="s">
        <v>82</v>
      </c>
      <c r="AV158" s="14" t="s">
        <v>82</v>
      </c>
      <c r="AW158" s="14" t="s">
        <v>34</v>
      </c>
      <c r="AX158" s="14" t="s">
        <v>72</v>
      </c>
      <c r="AY158" s="216" t="s">
        <v>125</v>
      </c>
    </row>
    <row r="159" spans="1:65" s="13" customFormat="1" ht="11.25">
      <c r="B159" s="196"/>
      <c r="C159" s="197"/>
      <c r="D159" s="194" t="s">
        <v>139</v>
      </c>
      <c r="E159" s="198" t="s">
        <v>19</v>
      </c>
      <c r="F159" s="199" t="s">
        <v>208</v>
      </c>
      <c r="G159" s="197"/>
      <c r="H159" s="198" t="s">
        <v>19</v>
      </c>
      <c r="I159" s="200"/>
      <c r="J159" s="197"/>
      <c r="K159" s="197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139</v>
      </c>
      <c r="AU159" s="205" t="s">
        <v>82</v>
      </c>
      <c r="AV159" s="13" t="s">
        <v>80</v>
      </c>
      <c r="AW159" s="13" t="s">
        <v>34</v>
      </c>
      <c r="AX159" s="13" t="s">
        <v>72</v>
      </c>
      <c r="AY159" s="205" t="s">
        <v>125</v>
      </c>
    </row>
    <row r="160" spans="1:65" s="14" customFormat="1" ht="11.25">
      <c r="B160" s="206"/>
      <c r="C160" s="207"/>
      <c r="D160" s="194" t="s">
        <v>139</v>
      </c>
      <c r="E160" s="208" t="s">
        <v>19</v>
      </c>
      <c r="F160" s="209" t="s">
        <v>215</v>
      </c>
      <c r="G160" s="207"/>
      <c r="H160" s="210">
        <v>12348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82</v>
      </c>
      <c r="AV160" s="14" t="s">
        <v>82</v>
      </c>
      <c r="AW160" s="14" t="s">
        <v>34</v>
      </c>
      <c r="AX160" s="14" t="s">
        <v>72</v>
      </c>
      <c r="AY160" s="216" t="s">
        <v>125</v>
      </c>
    </row>
    <row r="161" spans="1:65" s="15" customFormat="1" ht="11.25">
      <c r="B161" s="217"/>
      <c r="C161" s="218"/>
      <c r="D161" s="194" t="s">
        <v>139</v>
      </c>
      <c r="E161" s="219" t="s">
        <v>19</v>
      </c>
      <c r="F161" s="220" t="s">
        <v>142</v>
      </c>
      <c r="G161" s="218"/>
      <c r="H161" s="221">
        <v>34925.4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139</v>
      </c>
      <c r="AU161" s="227" t="s">
        <v>82</v>
      </c>
      <c r="AV161" s="15" t="s">
        <v>133</v>
      </c>
      <c r="AW161" s="15" t="s">
        <v>34</v>
      </c>
      <c r="AX161" s="15" t="s">
        <v>80</v>
      </c>
      <c r="AY161" s="227" t="s">
        <v>125</v>
      </c>
    </row>
    <row r="162" spans="1:65" s="2" customFormat="1" ht="24.2" customHeight="1">
      <c r="A162" s="37"/>
      <c r="B162" s="38"/>
      <c r="C162" s="176" t="s">
        <v>216</v>
      </c>
      <c r="D162" s="176" t="s">
        <v>128</v>
      </c>
      <c r="E162" s="177" t="s">
        <v>217</v>
      </c>
      <c r="F162" s="178" t="s">
        <v>218</v>
      </c>
      <c r="G162" s="179" t="s">
        <v>145</v>
      </c>
      <c r="H162" s="180">
        <v>291.04500000000002</v>
      </c>
      <c r="I162" s="181"/>
      <c r="J162" s="182">
        <f>ROUND(I162*H162,2)</f>
        <v>0</v>
      </c>
      <c r="K162" s="178" t="s">
        <v>132</v>
      </c>
      <c r="L162" s="42"/>
      <c r="M162" s="183" t="s">
        <v>19</v>
      </c>
      <c r="N162" s="184" t="s">
        <v>43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133</v>
      </c>
      <c r="AT162" s="187" t="s">
        <v>128</v>
      </c>
      <c r="AU162" s="187" t="s">
        <v>82</v>
      </c>
      <c r="AY162" s="20" t="s">
        <v>125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80</v>
      </c>
      <c r="BK162" s="188">
        <f>ROUND(I162*H162,2)</f>
        <v>0</v>
      </c>
      <c r="BL162" s="20" t="s">
        <v>133</v>
      </c>
      <c r="BM162" s="187" t="s">
        <v>219</v>
      </c>
    </row>
    <row r="163" spans="1:65" s="2" customFormat="1" ht="11.25">
      <c r="A163" s="37"/>
      <c r="B163" s="38"/>
      <c r="C163" s="39"/>
      <c r="D163" s="189" t="s">
        <v>135</v>
      </c>
      <c r="E163" s="39"/>
      <c r="F163" s="190" t="s">
        <v>220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135</v>
      </c>
      <c r="AU163" s="20" t="s">
        <v>82</v>
      </c>
    </row>
    <row r="164" spans="1:65" s="13" customFormat="1" ht="11.25">
      <c r="B164" s="196"/>
      <c r="C164" s="197"/>
      <c r="D164" s="194" t="s">
        <v>139</v>
      </c>
      <c r="E164" s="198" t="s">
        <v>19</v>
      </c>
      <c r="F164" s="199" t="s">
        <v>206</v>
      </c>
      <c r="G164" s="197"/>
      <c r="H164" s="198" t="s">
        <v>19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139</v>
      </c>
      <c r="AU164" s="205" t="s">
        <v>82</v>
      </c>
      <c r="AV164" s="13" t="s">
        <v>80</v>
      </c>
      <c r="AW164" s="13" t="s">
        <v>34</v>
      </c>
      <c r="AX164" s="13" t="s">
        <v>72</v>
      </c>
      <c r="AY164" s="205" t="s">
        <v>125</v>
      </c>
    </row>
    <row r="165" spans="1:65" s="14" customFormat="1" ht="11.25">
      <c r="B165" s="206"/>
      <c r="C165" s="207"/>
      <c r="D165" s="194" t="s">
        <v>139</v>
      </c>
      <c r="E165" s="208" t="s">
        <v>19</v>
      </c>
      <c r="F165" s="209" t="s">
        <v>207</v>
      </c>
      <c r="G165" s="207"/>
      <c r="H165" s="210">
        <v>188.14500000000001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139</v>
      </c>
      <c r="AU165" s="216" t="s">
        <v>82</v>
      </c>
      <c r="AV165" s="14" t="s">
        <v>82</v>
      </c>
      <c r="AW165" s="14" t="s">
        <v>34</v>
      </c>
      <c r="AX165" s="14" t="s">
        <v>72</v>
      </c>
      <c r="AY165" s="216" t="s">
        <v>125</v>
      </c>
    </row>
    <row r="166" spans="1:65" s="13" customFormat="1" ht="11.25">
      <c r="B166" s="196"/>
      <c r="C166" s="197"/>
      <c r="D166" s="194" t="s">
        <v>139</v>
      </c>
      <c r="E166" s="198" t="s">
        <v>19</v>
      </c>
      <c r="F166" s="199" t="s">
        <v>208</v>
      </c>
      <c r="G166" s="197"/>
      <c r="H166" s="198" t="s">
        <v>19</v>
      </c>
      <c r="I166" s="200"/>
      <c r="J166" s="197"/>
      <c r="K166" s="197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139</v>
      </c>
      <c r="AU166" s="205" t="s">
        <v>82</v>
      </c>
      <c r="AV166" s="13" t="s">
        <v>80</v>
      </c>
      <c r="AW166" s="13" t="s">
        <v>34</v>
      </c>
      <c r="AX166" s="13" t="s">
        <v>72</v>
      </c>
      <c r="AY166" s="205" t="s">
        <v>125</v>
      </c>
    </row>
    <row r="167" spans="1:65" s="14" customFormat="1" ht="11.25">
      <c r="B167" s="206"/>
      <c r="C167" s="207"/>
      <c r="D167" s="194" t="s">
        <v>139</v>
      </c>
      <c r="E167" s="208" t="s">
        <v>19</v>
      </c>
      <c r="F167" s="209" t="s">
        <v>209</v>
      </c>
      <c r="G167" s="207"/>
      <c r="H167" s="210">
        <v>102.9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139</v>
      </c>
      <c r="AU167" s="216" t="s">
        <v>82</v>
      </c>
      <c r="AV167" s="14" t="s">
        <v>82</v>
      </c>
      <c r="AW167" s="14" t="s">
        <v>34</v>
      </c>
      <c r="AX167" s="14" t="s">
        <v>72</v>
      </c>
      <c r="AY167" s="216" t="s">
        <v>125</v>
      </c>
    </row>
    <row r="168" spans="1:65" s="15" customFormat="1" ht="11.25">
      <c r="B168" s="217"/>
      <c r="C168" s="218"/>
      <c r="D168" s="194" t="s">
        <v>139</v>
      </c>
      <c r="E168" s="219" t="s">
        <v>19</v>
      </c>
      <c r="F168" s="220" t="s">
        <v>142</v>
      </c>
      <c r="G168" s="218"/>
      <c r="H168" s="221">
        <v>291.04500000000002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139</v>
      </c>
      <c r="AU168" s="227" t="s">
        <v>82</v>
      </c>
      <c r="AV168" s="15" t="s">
        <v>133</v>
      </c>
      <c r="AW168" s="15" t="s">
        <v>34</v>
      </c>
      <c r="AX168" s="15" t="s">
        <v>80</v>
      </c>
      <c r="AY168" s="227" t="s">
        <v>125</v>
      </c>
    </row>
    <row r="169" spans="1:65" s="2" customFormat="1" ht="16.5" customHeight="1">
      <c r="A169" s="37"/>
      <c r="B169" s="38"/>
      <c r="C169" s="176" t="s">
        <v>221</v>
      </c>
      <c r="D169" s="176" t="s">
        <v>128</v>
      </c>
      <c r="E169" s="177" t="s">
        <v>222</v>
      </c>
      <c r="F169" s="178" t="s">
        <v>223</v>
      </c>
      <c r="G169" s="179" t="s">
        <v>145</v>
      </c>
      <c r="H169" s="180">
        <v>291.04500000000002</v>
      </c>
      <c r="I169" s="181"/>
      <c r="J169" s="182">
        <f>ROUND(I169*H169,2)</f>
        <v>0</v>
      </c>
      <c r="K169" s="178" t="s">
        <v>132</v>
      </c>
      <c r="L169" s="42"/>
      <c r="M169" s="183" t="s">
        <v>19</v>
      </c>
      <c r="N169" s="184" t="s">
        <v>43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133</v>
      </c>
      <c r="AT169" s="187" t="s">
        <v>128</v>
      </c>
      <c r="AU169" s="187" t="s">
        <v>82</v>
      </c>
      <c r="AY169" s="20" t="s">
        <v>125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80</v>
      </c>
      <c r="BK169" s="188">
        <f>ROUND(I169*H169,2)</f>
        <v>0</v>
      </c>
      <c r="BL169" s="20" t="s">
        <v>133</v>
      </c>
      <c r="BM169" s="187" t="s">
        <v>224</v>
      </c>
    </row>
    <row r="170" spans="1:65" s="2" customFormat="1" ht="11.25">
      <c r="A170" s="37"/>
      <c r="B170" s="38"/>
      <c r="C170" s="39"/>
      <c r="D170" s="189" t="s">
        <v>135</v>
      </c>
      <c r="E170" s="39"/>
      <c r="F170" s="190" t="s">
        <v>225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135</v>
      </c>
      <c r="AU170" s="20" t="s">
        <v>82</v>
      </c>
    </row>
    <row r="171" spans="1:65" s="13" customFormat="1" ht="11.25">
      <c r="B171" s="196"/>
      <c r="C171" s="197"/>
      <c r="D171" s="194" t="s">
        <v>139</v>
      </c>
      <c r="E171" s="198" t="s">
        <v>19</v>
      </c>
      <c r="F171" s="199" t="s">
        <v>206</v>
      </c>
      <c r="G171" s="197"/>
      <c r="H171" s="198" t="s">
        <v>19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139</v>
      </c>
      <c r="AU171" s="205" t="s">
        <v>82</v>
      </c>
      <c r="AV171" s="13" t="s">
        <v>80</v>
      </c>
      <c r="AW171" s="13" t="s">
        <v>34</v>
      </c>
      <c r="AX171" s="13" t="s">
        <v>72</v>
      </c>
      <c r="AY171" s="205" t="s">
        <v>125</v>
      </c>
    </row>
    <row r="172" spans="1:65" s="14" customFormat="1" ht="11.25">
      <c r="B172" s="206"/>
      <c r="C172" s="207"/>
      <c r="D172" s="194" t="s">
        <v>139</v>
      </c>
      <c r="E172" s="208" t="s">
        <v>19</v>
      </c>
      <c r="F172" s="209" t="s">
        <v>207</v>
      </c>
      <c r="G172" s="207"/>
      <c r="H172" s="210">
        <v>188.14500000000001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139</v>
      </c>
      <c r="AU172" s="216" t="s">
        <v>82</v>
      </c>
      <c r="AV172" s="14" t="s">
        <v>82</v>
      </c>
      <c r="AW172" s="14" t="s">
        <v>34</v>
      </c>
      <c r="AX172" s="14" t="s">
        <v>72</v>
      </c>
      <c r="AY172" s="216" t="s">
        <v>125</v>
      </c>
    </row>
    <row r="173" spans="1:65" s="13" customFormat="1" ht="11.25">
      <c r="B173" s="196"/>
      <c r="C173" s="197"/>
      <c r="D173" s="194" t="s">
        <v>139</v>
      </c>
      <c r="E173" s="198" t="s">
        <v>19</v>
      </c>
      <c r="F173" s="199" t="s">
        <v>208</v>
      </c>
      <c r="G173" s="197"/>
      <c r="H173" s="198" t="s">
        <v>19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139</v>
      </c>
      <c r="AU173" s="205" t="s">
        <v>82</v>
      </c>
      <c r="AV173" s="13" t="s">
        <v>80</v>
      </c>
      <c r="AW173" s="13" t="s">
        <v>34</v>
      </c>
      <c r="AX173" s="13" t="s">
        <v>72</v>
      </c>
      <c r="AY173" s="205" t="s">
        <v>125</v>
      </c>
    </row>
    <row r="174" spans="1:65" s="14" customFormat="1" ht="11.25">
      <c r="B174" s="206"/>
      <c r="C174" s="207"/>
      <c r="D174" s="194" t="s">
        <v>139</v>
      </c>
      <c r="E174" s="208" t="s">
        <v>19</v>
      </c>
      <c r="F174" s="209" t="s">
        <v>209</v>
      </c>
      <c r="G174" s="207"/>
      <c r="H174" s="210">
        <v>102.9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139</v>
      </c>
      <c r="AU174" s="216" t="s">
        <v>82</v>
      </c>
      <c r="AV174" s="14" t="s">
        <v>82</v>
      </c>
      <c r="AW174" s="14" t="s">
        <v>34</v>
      </c>
      <c r="AX174" s="14" t="s">
        <v>72</v>
      </c>
      <c r="AY174" s="216" t="s">
        <v>125</v>
      </c>
    </row>
    <row r="175" spans="1:65" s="15" customFormat="1" ht="11.25">
      <c r="B175" s="217"/>
      <c r="C175" s="218"/>
      <c r="D175" s="194" t="s">
        <v>139</v>
      </c>
      <c r="E175" s="219" t="s">
        <v>19</v>
      </c>
      <c r="F175" s="220" t="s">
        <v>142</v>
      </c>
      <c r="G175" s="218"/>
      <c r="H175" s="221">
        <v>291.04500000000002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139</v>
      </c>
      <c r="AU175" s="227" t="s">
        <v>82</v>
      </c>
      <c r="AV175" s="15" t="s">
        <v>133</v>
      </c>
      <c r="AW175" s="15" t="s">
        <v>34</v>
      </c>
      <c r="AX175" s="15" t="s">
        <v>80</v>
      </c>
      <c r="AY175" s="227" t="s">
        <v>125</v>
      </c>
    </row>
    <row r="176" spans="1:65" s="2" customFormat="1" ht="24.2" customHeight="1">
      <c r="A176" s="37"/>
      <c r="B176" s="38"/>
      <c r="C176" s="176" t="s">
        <v>8</v>
      </c>
      <c r="D176" s="176" t="s">
        <v>128</v>
      </c>
      <c r="E176" s="177" t="s">
        <v>226</v>
      </c>
      <c r="F176" s="178" t="s">
        <v>227</v>
      </c>
      <c r="G176" s="179" t="s">
        <v>145</v>
      </c>
      <c r="H176" s="180">
        <v>34925.4</v>
      </c>
      <c r="I176" s="181"/>
      <c r="J176" s="182">
        <f>ROUND(I176*H176,2)</f>
        <v>0</v>
      </c>
      <c r="K176" s="178" t="s">
        <v>132</v>
      </c>
      <c r="L176" s="42"/>
      <c r="M176" s="183" t="s">
        <v>19</v>
      </c>
      <c r="N176" s="184" t="s">
        <v>43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133</v>
      </c>
      <c r="AT176" s="187" t="s">
        <v>128</v>
      </c>
      <c r="AU176" s="187" t="s">
        <v>82</v>
      </c>
      <c r="AY176" s="20" t="s">
        <v>125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80</v>
      </c>
      <c r="BK176" s="188">
        <f>ROUND(I176*H176,2)</f>
        <v>0</v>
      </c>
      <c r="BL176" s="20" t="s">
        <v>133</v>
      </c>
      <c r="BM176" s="187" t="s">
        <v>228</v>
      </c>
    </row>
    <row r="177" spans="1:65" s="2" customFormat="1" ht="11.25">
      <c r="A177" s="37"/>
      <c r="B177" s="38"/>
      <c r="C177" s="39"/>
      <c r="D177" s="189" t="s">
        <v>135</v>
      </c>
      <c r="E177" s="39"/>
      <c r="F177" s="190" t="s">
        <v>229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135</v>
      </c>
      <c r="AU177" s="20" t="s">
        <v>82</v>
      </c>
    </row>
    <row r="178" spans="1:65" s="13" customFormat="1" ht="11.25">
      <c r="B178" s="196"/>
      <c r="C178" s="197"/>
      <c r="D178" s="194" t="s">
        <v>139</v>
      </c>
      <c r="E178" s="198" t="s">
        <v>19</v>
      </c>
      <c r="F178" s="199" t="s">
        <v>206</v>
      </c>
      <c r="G178" s="197"/>
      <c r="H178" s="198" t="s">
        <v>19</v>
      </c>
      <c r="I178" s="200"/>
      <c r="J178" s="197"/>
      <c r="K178" s="197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139</v>
      </c>
      <c r="AU178" s="205" t="s">
        <v>82</v>
      </c>
      <c r="AV178" s="13" t="s">
        <v>80</v>
      </c>
      <c r="AW178" s="13" t="s">
        <v>34</v>
      </c>
      <c r="AX178" s="13" t="s">
        <v>72</v>
      </c>
      <c r="AY178" s="205" t="s">
        <v>125</v>
      </c>
    </row>
    <row r="179" spans="1:65" s="14" customFormat="1" ht="11.25">
      <c r="B179" s="206"/>
      <c r="C179" s="207"/>
      <c r="D179" s="194" t="s">
        <v>139</v>
      </c>
      <c r="E179" s="208" t="s">
        <v>19</v>
      </c>
      <c r="F179" s="209" t="s">
        <v>214</v>
      </c>
      <c r="G179" s="207"/>
      <c r="H179" s="210">
        <v>22577.4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139</v>
      </c>
      <c r="AU179" s="216" t="s">
        <v>82</v>
      </c>
      <c r="AV179" s="14" t="s">
        <v>82</v>
      </c>
      <c r="AW179" s="14" t="s">
        <v>34</v>
      </c>
      <c r="AX179" s="14" t="s">
        <v>72</v>
      </c>
      <c r="AY179" s="216" t="s">
        <v>125</v>
      </c>
    </row>
    <row r="180" spans="1:65" s="13" customFormat="1" ht="11.25">
      <c r="B180" s="196"/>
      <c r="C180" s="197"/>
      <c r="D180" s="194" t="s">
        <v>139</v>
      </c>
      <c r="E180" s="198" t="s">
        <v>19</v>
      </c>
      <c r="F180" s="199" t="s">
        <v>208</v>
      </c>
      <c r="G180" s="197"/>
      <c r="H180" s="198" t="s">
        <v>19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139</v>
      </c>
      <c r="AU180" s="205" t="s">
        <v>82</v>
      </c>
      <c r="AV180" s="13" t="s">
        <v>80</v>
      </c>
      <c r="AW180" s="13" t="s">
        <v>34</v>
      </c>
      <c r="AX180" s="13" t="s">
        <v>72</v>
      </c>
      <c r="AY180" s="205" t="s">
        <v>125</v>
      </c>
    </row>
    <row r="181" spans="1:65" s="14" customFormat="1" ht="11.25">
      <c r="B181" s="206"/>
      <c r="C181" s="207"/>
      <c r="D181" s="194" t="s">
        <v>139</v>
      </c>
      <c r="E181" s="208" t="s">
        <v>19</v>
      </c>
      <c r="F181" s="209" t="s">
        <v>215</v>
      </c>
      <c r="G181" s="207"/>
      <c r="H181" s="210">
        <v>12348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139</v>
      </c>
      <c r="AU181" s="216" t="s">
        <v>82</v>
      </c>
      <c r="AV181" s="14" t="s">
        <v>82</v>
      </c>
      <c r="AW181" s="14" t="s">
        <v>34</v>
      </c>
      <c r="AX181" s="14" t="s">
        <v>72</v>
      </c>
      <c r="AY181" s="216" t="s">
        <v>125</v>
      </c>
    </row>
    <row r="182" spans="1:65" s="15" customFormat="1" ht="11.25">
      <c r="B182" s="217"/>
      <c r="C182" s="218"/>
      <c r="D182" s="194" t="s">
        <v>139</v>
      </c>
      <c r="E182" s="219" t="s">
        <v>19</v>
      </c>
      <c r="F182" s="220" t="s">
        <v>142</v>
      </c>
      <c r="G182" s="218"/>
      <c r="H182" s="221">
        <v>34925.4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139</v>
      </c>
      <c r="AU182" s="227" t="s">
        <v>82</v>
      </c>
      <c r="AV182" s="15" t="s">
        <v>133</v>
      </c>
      <c r="AW182" s="15" t="s">
        <v>34</v>
      </c>
      <c r="AX182" s="15" t="s">
        <v>80</v>
      </c>
      <c r="AY182" s="227" t="s">
        <v>125</v>
      </c>
    </row>
    <row r="183" spans="1:65" s="2" customFormat="1" ht="16.5" customHeight="1">
      <c r="A183" s="37"/>
      <c r="B183" s="38"/>
      <c r="C183" s="176" t="s">
        <v>230</v>
      </c>
      <c r="D183" s="176" t="s">
        <v>128</v>
      </c>
      <c r="E183" s="177" t="s">
        <v>231</v>
      </c>
      <c r="F183" s="178" t="s">
        <v>232</v>
      </c>
      <c r="G183" s="179" t="s">
        <v>145</v>
      </c>
      <c r="H183" s="180">
        <v>291.04500000000002</v>
      </c>
      <c r="I183" s="181"/>
      <c r="J183" s="182">
        <f>ROUND(I183*H183,2)</f>
        <v>0</v>
      </c>
      <c r="K183" s="178" t="s">
        <v>132</v>
      </c>
      <c r="L183" s="42"/>
      <c r="M183" s="183" t="s">
        <v>19</v>
      </c>
      <c r="N183" s="184" t="s">
        <v>43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133</v>
      </c>
      <c r="AT183" s="187" t="s">
        <v>128</v>
      </c>
      <c r="AU183" s="187" t="s">
        <v>82</v>
      </c>
      <c r="AY183" s="20" t="s">
        <v>125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80</v>
      </c>
      <c r="BK183" s="188">
        <f>ROUND(I183*H183,2)</f>
        <v>0</v>
      </c>
      <c r="BL183" s="20" t="s">
        <v>133</v>
      </c>
      <c r="BM183" s="187" t="s">
        <v>233</v>
      </c>
    </row>
    <row r="184" spans="1:65" s="2" customFormat="1" ht="11.25">
      <c r="A184" s="37"/>
      <c r="B184" s="38"/>
      <c r="C184" s="39"/>
      <c r="D184" s="189" t="s">
        <v>135</v>
      </c>
      <c r="E184" s="39"/>
      <c r="F184" s="190" t="s">
        <v>234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135</v>
      </c>
      <c r="AU184" s="20" t="s">
        <v>82</v>
      </c>
    </row>
    <row r="185" spans="1:65" s="13" customFormat="1" ht="11.25">
      <c r="B185" s="196"/>
      <c r="C185" s="197"/>
      <c r="D185" s="194" t="s">
        <v>139</v>
      </c>
      <c r="E185" s="198" t="s">
        <v>19</v>
      </c>
      <c r="F185" s="199" t="s">
        <v>206</v>
      </c>
      <c r="G185" s="197"/>
      <c r="H185" s="198" t="s">
        <v>19</v>
      </c>
      <c r="I185" s="200"/>
      <c r="J185" s="197"/>
      <c r="K185" s="197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139</v>
      </c>
      <c r="AU185" s="205" t="s">
        <v>82</v>
      </c>
      <c r="AV185" s="13" t="s">
        <v>80</v>
      </c>
      <c r="AW185" s="13" t="s">
        <v>34</v>
      </c>
      <c r="AX185" s="13" t="s">
        <v>72</v>
      </c>
      <c r="AY185" s="205" t="s">
        <v>125</v>
      </c>
    </row>
    <row r="186" spans="1:65" s="14" customFormat="1" ht="11.25">
      <c r="B186" s="206"/>
      <c r="C186" s="207"/>
      <c r="D186" s="194" t="s">
        <v>139</v>
      </c>
      <c r="E186" s="208" t="s">
        <v>19</v>
      </c>
      <c r="F186" s="209" t="s">
        <v>207</v>
      </c>
      <c r="G186" s="207"/>
      <c r="H186" s="210">
        <v>188.14500000000001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82</v>
      </c>
      <c r="AV186" s="14" t="s">
        <v>82</v>
      </c>
      <c r="AW186" s="14" t="s">
        <v>34</v>
      </c>
      <c r="AX186" s="14" t="s">
        <v>72</v>
      </c>
      <c r="AY186" s="216" t="s">
        <v>125</v>
      </c>
    </row>
    <row r="187" spans="1:65" s="13" customFormat="1" ht="11.25">
      <c r="B187" s="196"/>
      <c r="C187" s="197"/>
      <c r="D187" s="194" t="s">
        <v>139</v>
      </c>
      <c r="E187" s="198" t="s">
        <v>19</v>
      </c>
      <c r="F187" s="199" t="s">
        <v>208</v>
      </c>
      <c r="G187" s="197"/>
      <c r="H187" s="198" t="s">
        <v>19</v>
      </c>
      <c r="I187" s="200"/>
      <c r="J187" s="197"/>
      <c r="K187" s="197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139</v>
      </c>
      <c r="AU187" s="205" t="s">
        <v>82</v>
      </c>
      <c r="AV187" s="13" t="s">
        <v>80</v>
      </c>
      <c r="AW187" s="13" t="s">
        <v>34</v>
      </c>
      <c r="AX187" s="13" t="s">
        <v>72</v>
      </c>
      <c r="AY187" s="205" t="s">
        <v>125</v>
      </c>
    </row>
    <row r="188" spans="1:65" s="14" customFormat="1" ht="11.25">
      <c r="B188" s="206"/>
      <c r="C188" s="207"/>
      <c r="D188" s="194" t="s">
        <v>139</v>
      </c>
      <c r="E188" s="208" t="s">
        <v>19</v>
      </c>
      <c r="F188" s="209" t="s">
        <v>209</v>
      </c>
      <c r="G188" s="207"/>
      <c r="H188" s="210">
        <v>102.9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139</v>
      </c>
      <c r="AU188" s="216" t="s">
        <v>82</v>
      </c>
      <c r="AV188" s="14" t="s">
        <v>82</v>
      </c>
      <c r="AW188" s="14" t="s">
        <v>34</v>
      </c>
      <c r="AX188" s="14" t="s">
        <v>72</v>
      </c>
      <c r="AY188" s="216" t="s">
        <v>125</v>
      </c>
    </row>
    <row r="189" spans="1:65" s="15" customFormat="1" ht="11.25">
      <c r="B189" s="217"/>
      <c r="C189" s="218"/>
      <c r="D189" s="194" t="s">
        <v>139</v>
      </c>
      <c r="E189" s="219" t="s">
        <v>19</v>
      </c>
      <c r="F189" s="220" t="s">
        <v>142</v>
      </c>
      <c r="G189" s="218"/>
      <c r="H189" s="221">
        <v>291.04500000000002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139</v>
      </c>
      <c r="AU189" s="227" t="s">
        <v>82</v>
      </c>
      <c r="AV189" s="15" t="s">
        <v>133</v>
      </c>
      <c r="AW189" s="15" t="s">
        <v>34</v>
      </c>
      <c r="AX189" s="15" t="s">
        <v>80</v>
      </c>
      <c r="AY189" s="227" t="s">
        <v>125</v>
      </c>
    </row>
    <row r="190" spans="1:65" s="2" customFormat="1" ht="21.75" customHeight="1">
      <c r="A190" s="37"/>
      <c r="B190" s="38"/>
      <c r="C190" s="176" t="s">
        <v>235</v>
      </c>
      <c r="D190" s="176" t="s">
        <v>128</v>
      </c>
      <c r="E190" s="177" t="s">
        <v>236</v>
      </c>
      <c r="F190" s="178" t="s">
        <v>237</v>
      </c>
      <c r="G190" s="179" t="s">
        <v>238</v>
      </c>
      <c r="H190" s="180">
        <v>16.649999999999999</v>
      </c>
      <c r="I190" s="181"/>
      <c r="J190" s="182">
        <f>ROUND(I190*H190,2)</f>
        <v>0</v>
      </c>
      <c r="K190" s="178" t="s">
        <v>132</v>
      </c>
      <c r="L190" s="42"/>
      <c r="M190" s="183" t="s">
        <v>19</v>
      </c>
      <c r="N190" s="184" t="s">
        <v>43</v>
      </c>
      <c r="O190" s="67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133</v>
      </c>
      <c r="AT190" s="187" t="s">
        <v>128</v>
      </c>
      <c r="AU190" s="187" t="s">
        <v>82</v>
      </c>
      <c r="AY190" s="20" t="s">
        <v>125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20" t="s">
        <v>80</v>
      </c>
      <c r="BK190" s="188">
        <f>ROUND(I190*H190,2)</f>
        <v>0</v>
      </c>
      <c r="BL190" s="20" t="s">
        <v>133</v>
      </c>
      <c r="BM190" s="187" t="s">
        <v>239</v>
      </c>
    </row>
    <row r="191" spans="1:65" s="2" customFormat="1" ht="11.25">
      <c r="A191" s="37"/>
      <c r="B191" s="38"/>
      <c r="C191" s="39"/>
      <c r="D191" s="189" t="s">
        <v>135</v>
      </c>
      <c r="E191" s="39"/>
      <c r="F191" s="190" t="s">
        <v>240</v>
      </c>
      <c r="G191" s="39"/>
      <c r="H191" s="39"/>
      <c r="I191" s="191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135</v>
      </c>
      <c r="AU191" s="20" t="s">
        <v>82</v>
      </c>
    </row>
    <row r="192" spans="1:65" s="14" customFormat="1" ht="11.25">
      <c r="B192" s="206"/>
      <c r="C192" s="207"/>
      <c r="D192" s="194" t="s">
        <v>139</v>
      </c>
      <c r="E192" s="208" t="s">
        <v>19</v>
      </c>
      <c r="F192" s="209" t="s">
        <v>241</v>
      </c>
      <c r="G192" s="207"/>
      <c r="H192" s="210">
        <v>16.649999999999999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139</v>
      </c>
      <c r="AU192" s="216" t="s">
        <v>82</v>
      </c>
      <c r="AV192" s="14" t="s">
        <v>82</v>
      </c>
      <c r="AW192" s="14" t="s">
        <v>34</v>
      </c>
      <c r="AX192" s="14" t="s">
        <v>72</v>
      </c>
      <c r="AY192" s="216" t="s">
        <v>125</v>
      </c>
    </row>
    <row r="193" spans="1:65" s="15" customFormat="1" ht="11.25">
      <c r="B193" s="217"/>
      <c r="C193" s="218"/>
      <c r="D193" s="194" t="s">
        <v>139</v>
      </c>
      <c r="E193" s="219" t="s">
        <v>19</v>
      </c>
      <c r="F193" s="220" t="s">
        <v>142</v>
      </c>
      <c r="G193" s="218"/>
      <c r="H193" s="221">
        <v>16.649999999999999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139</v>
      </c>
      <c r="AU193" s="227" t="s">
        <v>82</v>
      </c>
      <c r="AV193" s="15" t="s">
        <v>133</v>
      </c>
      <c r="AW193" s="15" t="s">
        <v>34</v>
      </c>
      <c r="AX193" s="15" t="s">
        <v>80</v>
      </c>
      <c r="AY193" s="227" t="s">
        <v>125</v>
      </c>
    </row>
    <row r="194" spans="1:65" s="2" customFormat="1" ht="24.2" customHeight="1">
      <c r="A194" s="37"/>
      <c r="B194" s="38"/>
      <c r="C194" s="176" t="s">
        <v>242</v>
      </c>
      <c r="D194" s="176" t="s">
        <v>128</v>
      </c>
      <c r="E194" s="177" t="s">
        <v>243</v>
      </c>
      <c r="F194" s="178" t="s">
        <v>244</v>
      </c>
      <c r="G194" s="179" t="s">
        <v>238</v>
      </c>
      <c r="H194" s="180">
        <v>1998</v>
      </c>
      <c r="I194" s="181"/>
      <c r="J194" s="182">
        <f>ROUND(I194*H194,2)</f>
        <v>0</v>
      </c>
      <c r="K194" s="178" t="s">
        <v>132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133</v>
      </c>
      <c r="AT194" s="187" t="s">
        <v>128</v>
      </c>
      <c r="AU194" s="187" t="s">
        <v>82</v>
      </c>
      <c r="AY194" s="20" t="s">
        <v>125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80</v>
      </c>
      <c r="BK194" s="188">
        <f>ROUND(I194*H194,2)</f>
        <v>0</v>
      </c>
      <c r="BL194" s="20" t="s">
        <v>133</v>
      </c>
      <c r="BM194" s="187" t="s">
        <v>245</v>
      </c>
    </row>
    <row r="195" spans="1:65" s="2" customFormat="1" ht="11.25">
      <c r="A195" s="37"/>
      <c r="B195" s="38"/>
      <c r="C195" s="39"/>
      <c r="D195" s="189" t="s">
        <v>135</v>
      </c>
      <c r="E195" s="39"/>
      <c r="F195" s="190" t="s">
        <v>246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135</v>
      </c>
      <c r="AU195" s="20" t="s">
        <v>82</v>
      </c>
    </row>
    <row r="196" spans="1:65" s="14" customFormat="1" ht="11.25">
      <c r="B196" s="206"/>
      <c r="C196" s="207"/>
      <c r="D196" s="194" t="s">
        <v>139</v>
      </c>
      <c r="E196" s="208" t="s">
        <v>19</v>
      </c>
      <c r="F196" s="209" t="s">
        <v>247</v>
      </c>
      <c r="G196" s="207"/>
      <c r="H196" s="210">
        <v>1998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139</v>
      </c>
      <c r="AU196" s="216" t="s">
        <v>82</v>
      </c>
      <c r="AV196" s="14" t="s">
        <v>82</v>
      </c>
      <c r="AW196" s="14" t="s">
        <v>34</v>
      </c>
      <c r="AX196" s="14" t="s">
        <v>72</v>
      </c>
      <c r="AY196" s="216" t="s">
        <v>125</v>
      </c>
    </row>
    <row r="197" spans="1:65" s="15" customFormat="1" ht="11.25">
      <c r="B197" s="217"/>
      <c r="C197" s="218"/>
      <c r="D197" s="194" t="s">
        <v>139</v>
      </c>
      <c r="E197" s="219" t="s">
        <v>19</v>
      </c>
      <c r="F197" s="220" t="s">
        <v>142</v>
      </c>
      <c r="G197" s="218"/>
      <c r="H197" s="221">
        <v>1998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139</v>
      </c>
      <c r="AU197" s="227" t="s">
        <v>82</v>
      </c>
      <c r="AV197" s="15" t="s">
        <v>133</v>
      </c>
      <c r="AW197" s="15" t="s">
        <v>34</v>
      </c>
      <c r="AX197" s="15" t="s">
        <v>80</v>
      </c>
      <c r="AY197" s="227" t="s">
        <v>125</v>
      </c>
    </row>
    <row r="198" spans="1:65" s="2" customFormat="1" ht="21.75" customHeight="1">
      <c r="A198" s="37"/>
      <c r="B198" s="38"/>
      <c r="C198" s="176" t="s">
        <v>248</v>
      </c>
      <c r="D198" s="176" t="s">
        <v>128</v>
      </c>
      <c r="E198" s="177" t="s">
        <v>249</v>
      </c>
      <c r="F198" s="178" t="s">
        <v>250</v>
      </c>
      <c r="G198" s="179" t="s">
        <v>238</v>
      </c>
      <c r="H198" s="180">
        <v>16.649999999999999</v>
      </c>
      <c r="I198" s="181"/>
      <c r="J198" s="182">
        <f>ROUND(I198*H198,2)</f>
        <v>0</v>
      </c>
      <c r="K198" s="178" t="s">
        <v>132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133</v>
      </c>
      <c r="AT198" s="187" t="s">
        <v>128</v>
      </c>
      <c r="AU198" s="187" t="s">
        <v>82</v>
      </c>
      <c r="AY198" s="20" t="s">
        <v>125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80</v>
      </c>
      <c r="BK198" s="188">
        <f>ROUND(I198*H198,2)</f>
        <v>0</v>
      </c>
      <c r="BL198" s="20" t="s">
        <v>133</v>
      </c>
      <c r="BM198" s="187" t="s">
        <v>251</v>
      </c>
    </row>
    <row r="199" spans="1:65" s="2" customFormat="1" ht="11.25">
      <c r="A199" s="37"/>
      <c r="B199" s="38"/>
      <c r="C199" s="39"/>
      <c r="D199" s="189" t="s">
        <v>135</v>
      </c>
      <c r="E199" s="39"/>
      <c r="F199" s="190" t="s">
        <v>252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135</v>
      </c>
      <c r="AU199" s="20" t="s">
        <v>82</v>
      </c>
    </row>
    <row r="200" spans="1:65" s="14" customFormat="1" ht="11.25">
      <c r="B200" s="206"/>
      <c r="C200" s="207"/>
      <c r="D200" s="194" t="s">
        <v>139</v>
      </c>
      <c r="E200" s="208" t="s">
        <v>19</v>
      </c>
      <c r="F200" s="209" t="s">
        <v>241</v>
      </c>
      <c r="G200" s="207"/>
      <c r="H200" s="210">
        <v>16.649999999999999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139</v>
      </c>
      <c r="AU200" s="216" t="s">
        <v>82</v>
      </c>
      <c r="AV200" s="14" t="s">
        <v>82</v>
      </c>
      <c r="AW200" s="14" t="s">
        <v>34</v>
      </c>
      <c r="AX200" s="14" t="s">
        <v>72</v>
      </c>
      <c r="AY200" s="216" t="s">
        <v>125</v>
      </c>
    </row>
    <row r="201" spans="1:65" s="15" customFormat="1" ht="11.25">
      <c r="B201" s="217"/>
      <c r="C201" s="218"/>
      <c r="D201" s="194" t="s">
        <v>139</v>
      </c>
      <c r="E201" s="219" t="s">
        <v>19</v>
      </c>
      <c r="F201" s="220" t="s">
        <v>142</v>
      </c>
      <c r="G201" s="218"/>
      <c r="H201" s="221">
        <v>16.649999999999999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139</v>
      </c>
      <c r="AU201" s="227" t="s">
        <v>82</v>
      </c>
      <c r="AV201" s="15" t="s">
        <v>133</v>
      </c>
      <c r="AW201" s="15" t="s">
        <v>34</v>
      </c>
      <c r="AX201" s="15" t="s">
        <v>80</v>
      </c>
      <c r="AY201" s="227" t="s">
        <v>125</v>
      </c>
    </row>
    <row r="202" spans="1:65" s="2" customFormat="1" ht="24.2" customHeight="1">
      <c r="A202" s="37"/>
      <c r="B202" s="38"/>
      <c r="C202" s="176" t="s">
        <v>253</v>
      </c>
      <c r="D202" s="176" t="s">
        <v>128</v>
      </c>
      <c r="E202" s="177" t="s">
        <v>254</v>
      </c>
      <c r="F202" s="178" t="s">
        <v>255</v>
      </c>
      <c r="G202" s="179" t="s">
        <v>145</v>
      </c>
      <c r="H202" s="180">
        <v>24</v>
      </c>
      <c r="I202" s="181"/>
      <c r="J202" s="182">
        <f>ROUND(I202*H202,2)</f>
        <v>0</v>
      </c>
      <c r="K202" s="178" t="s">
        <v>132</v>
      </c>
      <c r="L202" s="42"/>
      <c r="M202" s="183" t="s">
        <v>19</v>
      </c>
      <c r="N202" s="184" t="s">
        <v>43</v>
      </c>
      <c r="O202" s="67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133</v>
      </c>
      <c r="AT202" s="187" t="s">
        <v>128</v>
      </c>
      <c r="AU202" s="187" t="s">
        <v>82</v>
      </c>
      <c r="AY202" s="20" t="s">
        <v>125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80</v>
      </c>
      <c r="BK202" s="188">
        <f>ROUND(I202*H202,2)</f>
        <v>0</v>
      </c>
      <c r="BL202" s="20" t="s">
        <v>133</v>
      </c>
      <c r="BM202" s="187" t="s">
        <v>256</v>
      </c>
    </row>
    <row r="203" spans="1:65" s="2" customFormat="1" ht="11.25">
      <c r="A203" s="37"/>
      <c r="B203" s="38"/>
      <c r="C203" s="39"/>
      <c r="D203" s="189" t="s">
        <v>135</v>
      </c>
      <c r="E203" s="39"/>
      <c r="F203" s="190" t="s">
        <v>257</v>
      </c>
      <c r="G203" s="39"/>
      <c r="H203" s="39"/>
      <c r="I203" s="191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135</v>
      </c>
      <c r="AU203" s="20" t="s">
        <v>82</v>
      </c>
    </row>
    <row r="204" spans="1:65" s="14" customFormat="1" ht="11.25">
      <c r="B204" s="206"/>
      <c r="C204" s="207"/>
      <c r="D204" s="194" t="s">
        <v>139</v>
      </c>
      <c r="E204" s="208" t="s">
        <v>19</v>
      </c>
      <c r="F204" s="209" t="s">
        <v>258</v>
      </c>
      <c r="G204" s="207"/>
      <c r="H204" s="210">
        <v>24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139</v>
      </c>
      <c r="AU204" s="216" t="s">
        <v>82</v>
      </c>
      <c r="AV204" s="14" t="s">
        <v>82</v>
      </c>
      <c r="AW204" s="14" t="s">
        <v>34</v>
      </c>
      <c r="AX204" s="14" t="s">
        <v>72</v>
      </c>
      <c r="AY204" s="216" t="s">
        <v>125</v>
      </c>
    </row>
    <row r="205" spans="1:65" s="15" customFormat="1" ht="11.25">
      <c r="B205" s="217"/>
      <c r="C205" s="218"/>
      <c r="D205" s="194" t="s">
        <v>139</v>
      </c>
      <c r="E205" s="219" t="s">
        <v>19</v>
      </c>
      <c r="F205" s="220" t="s">
        <v>142</v>
      </c>
      <c r="G205" s="218"/>
      <c r="H205" s="221">
        <v>24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139</v>
      </c>
      <c r="AU205" s="227" t="s">
        <v>82</v>
      </c>
      <c r="AV205" s="15" t="s">
        <v>133</v>
      </c>
      <c r="AW205" s="15" t="s">
        <v>34</v>
      </c>
      <c r="AX205" s="15" t="s">
        <v>80</v>
      </c>
      <c r="AY205" s="227" t="s">
        <v>125</v>
      </c>
    </row>
    <row r="206" spans="1:65" s="2" customFormat="1" ht="24.2" customHeight="1">
      <c r="A206" s="37"/>
      <c r="B206" s="38"/>
      <c r="C206" s="176" t="s">
        <v>259</v>
      </c>
      <c r="D206" s="176" t="s">
        <v>128</v>
      </c>
      <c r="E206" s="177" t="s">
        <v>260</v>
      </c>
      <c r="F206" s="178" t="s">
        <v>261</v>
      </c>
      <c r="G206" s="179" t="s">
        <v>131</v>
      </c>
      <c r="H206" s="180">
        <v>2</v>
      </c>
      <c r="I206" s="181"/>
      <c r="J206" s="182">
        <f>ROUND(I206*H206,2)</f>
        <v>0</v>
      </c>
      <c r="K206" s="178" t="s">
        <v>132</v>
      </c>
      <c r="L206" s="42"/>
      <c r="M206" s="183" t="s">
        <v>19</v>
      </c>
      <c r="N206" s="184" t="s">
        <v>43</v>
      </c>
      <c r="O206" s="67"/>
      <c r="P206" s="185">
        <f>O206*H206</f>
        <v>0</v>
      </c>
      <c r="Q206" s="185">
        <v>1.8089999999999998E-2</v>
      </c>
      <c r="R206" s="185">
        <f>Q206*H206</f>
        <v>3.6179999999999997E-2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133</v>
      </c>
      <c r="AT206" s="187" t="s">
        <v>128</v>
      </c>
      <c r="AU206" s="187" t="s">
        <v>82</v>
      </c>
      <c r="AY206" s="20" t="s">
        <v>125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80</v>
      </c>
      <c r="BK206" s="188">
        <f>ROUND(I206*H206,2)</f>
        <v>0</v>
      </c>
      <c r="BL206" s="20" t="s">
        <v>133</v>
      </c>
      <c r="BM206" s="187" t="s">
        <v>262</v>
      </c>
    </row>
    <row r="207" spans="1:65" s="2" customFormat="1" ht="11.25">
      <c r="A207" s="37"/>
      <c r="B207" s="38"/>
      <c r="C207" s="39"/>
      <c r="D207" s="189" t="s">
        <v>135</v>
      </c>
      <c r="E207" s="39"/>
      <c r="F207" s="190" t="s">
        <v>263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135</v>
      </c>
      <c r="AU207" s="20" t="s">
        <v>82</v>
      </c>
    </row>
    <row r="208" spans="1:65" s="13" customFormat="1" ht="11.25">
      <c r="B208" s="196"/>
      <c r="C208" s="197"/>
      <c r="D208" s="194" t="s">
        <v>139</v>
      </c>
      <c r="E208" s="198" t="s">
        <v>19</v>
      </c>
      <c r="F208" s="199" t="s">
        <v>264</v>
      </c>
      <c r="G208" s="197"/>
      <c r="H208" s="198" t="s">
        <v>19</v>
      </c>
      <c r="I208" s="200"/>
      <c r="J208" s="197"/>
      <c r="K208" s="197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139</v>
      </c>
      <c r="AU208" s="205" t="s">
        <v>82</v>
      </c>
      <c r="AV208" s="13" t="s">
        <v>80</v>
      </c>
      <c r="AW208" s="13" t="s">
        <v>34</v>
      </c>
      <c r="AX208" s="13" t="s">
        <v>72</v>
      </c>
      <c r="AY208" s="205" t="s">
        <v>125</v>
      </c>
    </row>
    <row r="209" spans="1:65" s="14" customFormat="1" ht="11.25">
      <c r="B209" s="206"/>
      <c r="C209" s="207"/>
      <c r="D209" s="194" t="s">
        <v>139</v>
      </c>
      <c r="E209" s="208" t="s">
        <v>19</v>
      </c>
      <c r="F209" s="209" t="s">
        <v>82</v>
      </c>
      <c r="G209" s="207"/>
      <c r="H209" s="210">
        <v>2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139</v>
      </c>
      <c r="AU209" s="216" t="s">
        <v>82</v>
      </c>
      <c r="AV209" s="14" t="s">
        <v>82</v>
      </c>
      <c r="AW209" s="14" t="s">
        <v>34</v>
      </c>
      <c r="AX209" s="14" t="s">
        <v>72</v>
      </c>
      <c r="AY209" s="216" t="s">
        <v>125</v>
      </c>
    </row>
    <row r="210" spans="1:65" s="15" customFormat="1" ht="11.25">
      <c r="B210" s="217"/>
      <c r="C210" s="218"/>
      <c r="D210" s="194" t="s">
        <v>139</v>
      </c>
      <c r="E210" s="219" t="s">
        <v>19</v>
      </c>
      <c r="F210" s="220" t="s">
        <v>142</v>
      </c>
      <c r="G210" s="218"/>
      <c r="H210" s="221">
        <v>2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139</v>
      </c>
      <c r="AU210" s="227" t="s">
        <v>82</v>
      </c>
      <c r="AV210" s="15" t="s">
        <v>133</v>
      </c>
      <c r="AW210" s="15" t="s">
        <v>34</v>
      </c>
      <c r="AX210" s="15" t="s">
        <v>80</v>
      </c>
      <c r="AY210" s="227" t="s">
        <v>125</v>
      </c>
    </row>
    <row r="211" spans="1:65" s="2" customFormat="1" ht="16.5" customHeight="1">
      <c r="A211" s="37"/>
      <c r="B211" s="38"/>
      <c r="C211" s="228" t="s">
        <v>265</v>
      </c>
      <c r="D211" s="228" t="s">
        <v>266</v>
      </c>
      <c r="E211" s="229" t="s">
        <v>267</v>
      </c>
      <c r="F211" s="230" t="s">
        <v>268</v>
      </c>
      <c r="G211" s="231" t="s">
        <v>269</v>
      </c>
      <c r="H211" s="232">
        <v>2</v>
      </c>
      <c r="I211" s="233"/>
      <c r="J211" s="234">
        <f>ROUND(I211*H211,2)</f>
        <v>0</v>
      </c>
      <c r="K211" s="230" t="s">
        <v>146</v>
      </c>
      <c r="L211" s="235"/>
      <c r="M211" s="236" t="s">
        <v>19</v>
      </c>
      <c r="N211" s="237" t="s">
        <v>43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201</v>
      </c>
      <c r="AT211" s="187" t="s">
        <v>266</v>
      </c>
      <c r="AU211" s="187" t="s">
        <v>82</v>
      </c>
      <c r="AY211" s="20" t="s">
        <v>125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80</v>
      </c>
      <c r="BK211" s="188">
        <f>ROUND(I211*H211,2)</f>
        <v>0</v>
      </c>
      <c r="BL211" s="20" t="s">
        <v>133</v>
      </c>
      <c r="BM211" s="187" t="s">
        <v>270</v>
      </c>
    </row>
    <row r="212" spans="1:65" s="13" customFormat="1" ht="11.25">
      <c r="B212" s="196"/>
      <c r="C212" s="197"/>
      <c r="D212" s="194" t="s">
        <v>139</v>
      </c>
      <c r="E212" s="198" t="s">
        <v>19</v>
      </c>
      <c r="F212" s="199" t="s">
        <v>264</v>
      </c>
      <c r="G212" s="197"/>
      <c r="H212" s="198" t="s">
        <v>19</v>
      </c>
      <c r="I212" s="200"/>
      <c r="J212" s="197"/>
      <c r="K212" s="197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139</v>
      </c>
      <c r="AU212" s="205" t="s">
        <v>82</v>
      </c>
      <c r="AV212" s="13" t="s">
        <v>80</v>
      </c>
      <c r="AW212" s="13" t="s">
        <v>34</v>
      </c>
      <c r="AX212" s="13" t="s">
        <v>72</v>
      </c>
      <c r="AY212" s="205" t="s">
        <v>125</v>
      </c>
    </row>
    <row r="213" spans="1:65" s="14" customFormat="1" ht="11.25">
      <c r="B213" s="206"/>
      <c r="C213" s="207"/>
      <c r="D213" s="194" t="s">
        <v>139</v>
      </c>
      <c r="E213" s="208" t="s">
        <v>19</v>
      </c>
      <c r="F213" s="209" t="s">
        <v>82</v>
      </c>
      <c r="G213" s="207"/>
      <c r="H213" s="210">
        <v>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139</v>
      </c>
      <c r="AU213" s="216" t="s">
        <v>82</v>
      </c>
      <c r="AV213" s="14" t="s">
        <v>82</v>
      </c>
      <c r="AW213" s="14" t="s">
        <v>34</v>
      </c>
      <c r="AX213" s="14" t="s">
        <v>72</v>
      </c>
      <c r="AY213" s="216" t="s">
        <v>125</v>
      </c>
    </row>
    <row r="214" spans="1:65" s="15" customFormat="1" ht="11.25">
      <c r="B214" s="217"/>
      <c r="C214" s="218"/>
      <c r="D214" s="194" t="s">
        <v>139</v>
      </c>
      <c r="E214" s="219" t="s">
        <v>19</v>
      </c>
      <c r="F214" s="220" t="s">
        <v>142</v>
      </c>
      <c r="G214" s="218"/>
      <c r="H214" s="221">
        <v>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139</v>
      </c>
      <c r="AU214" s="227" t="s">
        <v>82</v>
      </c>
      <c r="AV214" s="15" t="s">
        <v>133</v>
      </c>
      <c r="AW214" s="15" t="s">
        <v>34</v>
      </c>
      <c r="AX214" s="15" t="s">
        <v>80</v>
      </c>
      <c r="AY214" s="227" t="s">
        <v>125</v>
      </c>
    </row>
    <row r="215" spans="1:65" s="2" customFormat="1" ht="16.5" customHeight="1">
      <c r="A215" s="37"/>
      <c r="B215" s="38"/>
      <c r="C215" s="176" t="s">
        <v>271</v>
      </c>
      <c r="D215" s="176" t="s">
        <v>128</v>
      </c>
      <c r="E215" s="177" t="s">
        <v>272</v>
      </c>
      <c r="F215" s="178" t="s">
        <v>273</v>
      </c>
      <c r="G215" s="179" t="s">
        <v>238</v>
      </c>
      <c r="H215" s="180">
        <v>0.55000000000000004</v>
      </c>
      <c r="I215" s="181"/>
      <c r="J215" s="182">
        <f>ROUND(I215*H215,2)</f>
        <v>0</v>
      </c>
      <c r="K215" s="178" t="s">
        <v>132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1.0999999999999999E-2</v>
      </c>
      <c r="T215" s="186">
        <f>S215*H215</f>
        <v>6.0499999999999998E-3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133</v>
      </c>
      <c r="AT215" s="187" t="s">
        <v>128</v>
      </c>
      <c r="AU215" s="187" t="s">
        <v>82</v>
      </c>
      <c r="AY215" s="20" t="s">
        <v>125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80</v>
      </c>
      <c r="BK215" s="188">
        <f>ROUND(I215*H215,2)</f>
        <v>0</v>
      </c>
      <c r="BL215" s="20" t="s">
        <v>133</v>
      </c>
      <c r="BM215" s="187" t="s">
        <v>274</v>
      </c>
    </row>
    <row r="216" spans="1:65" s="2" customFormat="1" ht="11.25">
      <c r="A216" s="37"/>
      <c r="B216" s="38"/>
      <c r="C216" s="39"/>
      <c r="D216" s="189" t="s">
        <v>135</v>
      </c>
      <c r="E216" s="39"/>
      <c r="F216" s="190" t="s">
        <v>275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135</v>
      </c>
      <c r="AU216" s="20" t="s">
        <v>82</v>
      </c>
    </row>
    <row r="217" spans="1:65" s="13" customFormat="1" ht="11.25">
      <c r="B217" s="196"/>
      <c r="C217" s="197"/>
      <c r="D217" s="194" t="s">
        <v>139</v>
      </c>
      <c r="E217" s="198" t="s">
        <v>19</v>
      </c>
      <c r="F217" s="199" t="s">
        <v>276</v>
      </c>
      <c r="G217" s="197"/>
      <c r="H217" s="198" t="s">
        <v>19</v>
      </c>
      <c r="I217" s="200"/>
      <c r="J217" s="197"/>
      <c r="K217" s="197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139</v>
      </c>
      <c r="AU217" s="205" t="s">
        <v>82</v>
      </c>
      <c r="AV217" s="13" t="s">
        <v>80</v>
      </c>
      <c r="AW217" s="13" t="s">
        <v>34</v>
      </c>
      <c r="AX217" s="13" t="s">
        <v>72</v>
      </c>
      <c r="AY217" s="205" t="s">
        <v>125</v>
      </c>
    </row>
    <row r="218" spans="1:65" s="14" customFormat="1" ht="11.25">
      <c r="B218" s="206"/>
      <c r="C218" s="207"/>
      <c r="D218" s="194" t="s">
        <v>139</v>
      </c>
      <c r="E218" s="208" t="s">
        <v>19</v>
      </c>
      <c r="F218" s="209" t="s">
        <v>277</v>
      </c>
      <c r="G218" s="207"/>
      <c r="H218" s="210">
        <v>0.55000000000000004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139</v>
      </c>
      <c r="AU218" s="216" t="s">
        <v>82</v>
      </c>
      <c r="AV218" s="14" t="s">
        <v>82</v>
      </c>
      <c r="AW218" s="14" t="s">
        <v>34</v>
      </c>
      <c r="AX218" s="14" t="s">
        <v>72</v>
      </c>
      <c r="AY218" s="216" t="s">
        <v>125</v>
      </c>
    </row>
    <row r="219" spans="1:65" s="15" customFormat="1" ht="11.25">
      <c r="B219" s="217"/>
      <c r="C219" s="218"/>
      <c r="D219" s="194" t="s">
        <v>139</v>
      </c>
      <c r="E219" s="219" t="s">
        <v>19</v>
      </c>
      <c r="F219" s="220" t="s">
        <v>142</v>
      </c>
      <c r="G219" s="218"/>
      <c r="H219" s="221">
        <v>0.55000000000000004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139</v>
      </c>
      <c r="AU219" s="227" t="s">
        <v>82</v>
      </c>
      <c r="AV219" s="15" t="s">
        <v>133</v>
      </c>
      <c r="AW219" s="15" t="s">
        <v>34</v>
      </c>
      <c r="AX219" s="15" t="s">
        <v>80</v>
      </c>
      <c r="AY219" s="227" t="s">
        <v>125</v>
      </c>
    </row>
    <row r="220" spans="1:65" s="2" customFormat="1" ht="24.2" customHeight="1">
      <c r="A220" s="37"/>
      <c r="B220" s="38"/>
      <c r="C220" s="176" t="s">
        <v>7</v>
      </c>
      <c r="D220" s="176" t="s">
        <v>128</v>
      </c>
      <c r="E220" s="177" t="s">
        <v>278</v>
      </c>
      <c r="F220" s="178" t="s">
        <v>279</v>
      </c>
      <c r="G220" s="179" t="s">
        <v>145</v>
      </c>
      <c r="H220" s="180">
        <v>29.262</v>
      </c>
      <c r="I220" s="181"/>
      <c r="J220" s="182">
        <f>ROUND(I220*H220,2)</f>
        <v>0</v>
      </c>
      <c r="K220" s="178" t="s">
        <v>132</v>
      </c>
      <c r="L220" s="42"/>
      <c r="M220" s="183" t="s">
        <v>19</v>
      </c>
      <c r="N220" s="184" t="s">
        <v>43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5.3999999999999999E-2</v>
      </c>
      <c r="T220" s="186">
        <f>S220*H220</f>
        <v>1.5801480000000001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133</v>
      </c>
      <c r="AT220" s="187" t="s">
        <v>128</v>
      </c>
      <c r="AU220" s="187" t="s">
        <v>82</v>
      </c>
      <c r="AY220" s="20" t="s">
        <v>125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80</v>
      </c>
      <c r="BK220" s="188">
        <f>ROUND(I220*H220,2)</f>
        <v>0</v>
      </c>
      <c r="BL220" s="20" t="s">
        <v>133</v>
      </c>
      <c r="BM220" s="187" t="s">
        <v>280</v>
      </c>
    </row>
    <row r="221" spans="1:65" s="2" customFormat="1" ht="11.25">
      <c r="A221" s="37"/>
      <c r="B221" s="38"/>
      <c r="C221" s="39"/>
      <c r="D221" s="189" t="s">
        <v>135</v>
      </c>
      <c r="E221" s="39"/>
      <c r="F221" s="190" t="s">
        <v>281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135</v>
      </c>
      <c r="AU221" s="20" t="s">
        <v>82</v>
      </c>
    </row>
    <row r="222" spans="1:65" s="14" customFormat="1" ht="11.25">
      <c r="B222" s="206"/>
      <c r="C222" s="207"/>
      <c r="D222" s="194" t="s">
        <v>139</v>
      </c>
      <c r="E222" s="208" t="s">
        <v>19</v>
      </c>
      <c r="F222" s="209" t="s">
        <v>195</v>
      </c>
      <c r="G222" s="207"/>
      <c r="H222" s="210">
        <v>10.4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139</v>
      </c>
      <c r="AU222" s="216" t="s">
        <v>82</v>
      </c>
      <c r="AV222" s="14" t="s">
        <v>82</v>
      </c>
      <c r="AW222" s="14" t="s">
        <v>34</v>
      </c>
      <c r="AX222" s="14" t="s">
        <v>72</v>
      </c>
      <c r="AY222" s="216" t="s">
        <v>125</v>
      </c>
    </row>
    <row r="223" spans="1:65" s="14" customFormat="1" ht="11.25">
      <c r="B223" s="206"/>
      <c r="C223" s="207"/>
      <c r="D223" s="194" t="s">
        <v>139</v>
      </c>
      <c r="E223" s="208" t="s">
        <v>19</v>
      </c>
      <c r="F223" s="209" t="s">
        <v>196</v>
      </c>
      <c r="G223" s="207"/>
      <c r="H223" s="210">
        <v>9.2750000000000004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139</v>
      </c>
      <c r="AU223" s="216" t="s">
        <v>82</v>
      </c>
      <c r="AV223" s="14" t="s">
        <v>82</v>
      </c>
      <c r="AW223" s="14" t="s">
        <v>34</v>
      </c>
      <c r="AX223" s="14" t="s">
        <v>72</v>
      </c>
      <c r="AY223" s="216" t="s">
        <v>125</v>
      </c>
    </row>
    <row r="224" spans="1:65" s="14" customFormat="1" ht="11.25">
      <c r="B224" s="206"/>
      <c r="C224" s="207"/>
      <c r="D224" s="194" t="s">
        <v>139</v>
      </c>
      <c r="E224" s="208" t="s">
        <v>19</v>
      </c>
      <c r="F224" s="209" t="s">
        <v>197</v>
      </c>
      <c r="G224" s="207"/>
      <c r="H224" s="210">
        <v>9.5869999999999997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139</v>
      </c>
      <c r="AU224" s="216" t="s">
        <v>82</v>
      </c>
      <c r="AV224" s="14" t="s">
        <v>82</v>
      </c>
      <c r="AW224" s="14" t="s">
        <v>34</v>
      </c>
      <c r="AX224" s="14" t="s">
        <v>72</v>
      </c>
      <c r="AY224" s="216" t="s">
        <v>125</v>
      </c>
    </row>
    <row r="225" spans="1:65" s="15" customFormat="1" ht="11.25">
      <c r="B225" s="217"/>
      <c r="C225" s="218"/>
      <c r="D225" s="194" t="s">
        <v>139</v>
      </c>
      <c r="E225" s="219" t="s">
        <v>19</v>
      </c>
      <c r="F225" s="220" t="s">
        <v>142</v>
      </c>
      <c r="G225" s="218"/>
      <c r="H225" s="221">
        <v>29.262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139</v>
      </c>
      <c r="AU225" s="227" t="s">
        <v>82</v>
      </c>
      <c r="AV225" s="15" t="s">
        <v>133</v>
      </c>
      <c r="AW225" s="15" t="s">
        <v>34</v>
      </c>
      <c r="AX225" s="15" t="s">
        <v>80</v>
      </c>
      <c r="AY225" s="227" t="s">
        <v>125</v>
      </c>
    </row>
    <row r="226" spans="1:65" s="2" customFormat="1" ht="24.2" customHeight="1">
      <c r="A226" s="37"/>
      <c r="B226" s="38"/>
      <c r="C226" s="176" t="s">
        <v>282</v>
      </c>
      <c r="D226" s="176" t="s">
        <v>128</v>
      </c>
      <c r="E226" s="177" t="s">
        <v>283</v>
      </c>
      <c r="F226" s="178" t="s">
        <v>284</v>
      </c>
      <c r="G226" s="179" t="s">
        <v>131</v>
      </c>
      <c r="H226" s="180">
        <v>1</v>
      </c>
      <c r="I226" s="181"/>
      <c r="J226" s="182">
        <f>ROUND(I226*H226,2)</f>
        <v>0</v>
      </c>
      <c r="K226" s="178" t="s">
        <v>132</v>
      </c>
      <c r="L226" s="42"/>
      <c r="M226" s="183" t="s">
        <v>19</v>
      </c>
      <c r="N226" s="184" t="s">
        <v>43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1E-3</v>
      </c>
      <c r="T226" s="186">
        <f>S226*H226</f>
        <v>1E-3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133</v>
      </c>
      <c r="AT226" s="187" t="s">
        <v>128</v>
      </c>
      <c r="AU226" s="187" t="s">
        <v>82</v>
      </c>
      <c r="AY226" s="20" t="s">
        <v>125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80</v>
      </c>
      <c r="BK226" s="188">
        <f>ROUND(I226*H226,2)</f>
        <v>0</v>
      </c>
      <c r="BL226" s="20" t="s">
        <v>133</v>
      </c>
      <c r="BM226" s="187" t="s">
        <v>285</v>
      </c>
    </row>
    <row r="227" spans="1:65" s="2" customFormat="1" ht="11.25">
      <c r="A227" s="37"/>
      <c r="B227" s="38"/>
      <c r="C227" s="39"/>
      <c r="D227" s="189" t="s">
        <v>135</v>
      </c>
      <c r="E227" s="39"/>
      <c r="F227" s="190" t="s">
        <v>286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135</v>
      </c>
      <c r="AU227" s="20" t="s">
        <v>82</v>
      </c>
    </row>
    <row r="228" spans="1:65" s="13" customFormat="1" ht="11.25">
      <c r="B228" s="196"/>
      <c r="C228" s="197"/>
      <c r="D228" s="194" t="s">
        <v>139</v>
      </c>
      <c r="E228" s="198" t="s">
        <v>19</v>
      </c>
      <c r="F228" s="199" t="s">
        <v>287</v>
      </c>
      <c r="G228" s="197"/>
      <c r="H228" s="198" t="s">
        <v>19</v>
      </c>
      <c r="I228" s="200"/>
      <c r="J228" s="197"/>
      <c r="K228" s="197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139</v>
      </c>
      <c r="AU228" s="205" t="s">
        <v>82</v>
      </c>
      <c r="AV228" s="13" t="s">
        <v>80</v>
      </c>
      <c r="AW228" s="13" t="s">
        <v>34</v>
      </c>
      <c r="AX228" s="13" t="s">
        <v>72</v>
      </c>
      <c r="AY228" s="205" t="s">
        <v>125</v>
      </c>
    </row>
    <row r="229" spans="1:65" s="14" customFormat="1" ht="11.25">
      <c r="B229" s="206"/>
      <c r="C229" s="207"/>
      <c r="D229" s="194" t="s">
        <v>139</v>
      </c>
      <c r="E229" s="208" t="s">
        <v>19</v>
      </c>
      <c r="F229" s="209" t="s">
        <v>80</v>
      </c>
      <c r="G229" s="207"/>
      <c r="H229" s="210">
        <v>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139</v>
      </c>
      <c r="AU229" s="216" t="s">
        <v>82</v>
      </c>
      <c r="AV229" s="14" t="s">
        <v>82</v>
      </c>
      <c r="AW229" s="14" t="s">
        <v>34</v>
      </c>
      <c r="AX229" s="14" t="s">
        <v>72</v>
      </c>
      <c r="AY229" s="216" t="s">
        <v>125</v>
      </c>
    </row>
    <row r="230" spans="1:65" s="15" customFormat="1" ht="11.25">
      <c r="B230" s="217"/>
      <c r="C230" s="218"/>
      <c r="D230" s="194" t="s">
        <v>139</v>
      </c>
      <c r="E230" s="219" t="s">
        <v>19</v>
      </c>
      <c r="F230" s="220" t="s">
        <v>142</v>
      </c>
      <c r="G230" s="218"/>
      <c r="H230" s="221">
        <v>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139</v>
      </c>
      <c r="AU230" s="227" t="s">
        <v>82</v>
      </c>
      <c r="AV230" s="15" t="s">
        <v>133</v>
      </c>
      <c r="AW230" s="15" t="s">
        <v>34</v>
      </c>
      <c r="AX230" s="15" t="s">
        <v>80</v>
      </c>
      <c r="AY230" s="227" t="s">
        <v>125</v>
      </c>
    </row>
    <row r="231" spans="1:65" s="2" customFormat="1" ht="24.2" customHeight="1">
      <c r="A231" s="37"/>
      <c r="B231" s="38"/>
      <c r="C231" s="176" t="s">
        <v>288</v>
      </c>
      <c r="D231" s="176" t="s">
        <v>128</v>
      </c>
      <c r="E231" s="177" t="s">
        <v>289</v>
      </c>
      <c r="F231" s="178" t="s">
        <v>290</v>
      </c>
      <c r="G231" s="179" t="s">
        <v>145</v>
      </c>
      <c r="H231" s="180">
        <v>86.42</v>
      </c>
      <c r="I231" s="181"/>
      <c r="J231" s="182">
        <f>ROUND(I231*H231,2)</f>
        <v>0</v>
      </c>
      <c r="K231" s="178" t="s">
        <v>132</v>
      </c>
      <c r="L231" s="42"/>
      <c r="M231" s="183" t="s">
        <v>19</v>
      </c>
      <c r="N231" s="184" t="s">
        <v>43</v>
      </c>
      <c r="O231" s="67"/>
      <c r="P231" s="185">
        <f>O231*H231</f>
        <v>0</v>
      </c>
      <c r="Q231" s="185">
        <v>0</v>
      </c>
      <c r="R231" s="185">
        <f>Q231*H231</f>
        <v>0</v>
      </c>
      <c r="S231" s="185">
        <v>5.7000000000000002E-2</v>
      </c>
      <c r="T231" s="186">
        <f>S231*H231</f>
        <v>4.9259400000000007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133</v>
      </c>
      <c r="AT231" s="187" t="s">
        <v>128</v>
      </c>
      <c r="AU231" s="187" t="s">
        <v>82</v>
      </c>
      <c r="AY231" s="20" t="s">
        <v>125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80</v>
      </c>
      <c r="BK231" s="188">
        <f>ROUND(I231*H231,2)</f>
        <v>0</v>
      </c>
      <c r="BL231" s="20" t="s">
        <v>133</v>
      </c>
      <c r="BM231" s="187" t="s">
        <v>291</v>
      </c>
    </row>
    <row r="232" spans="1:65" s="2" customFormat="1" ht="11.25">
      <c r="A232" s="37"/>
      <c r="B232" s="38"/>
      <c r="C232" s="39"/>
      <c r="D232" s="189" t="s">
        <v>135</v>
      </c>
      <c r="E232" s="39"/>
      <c r="F232" s="190" t="s">
        <v>292</v>
      </c>
      <c r="G232" s="39"/>
      <c r="H232" s="39"/>
      <c r="I232" s="191"/>
      <c r="J232" s="39"/>
      <c r="K232" s="39"/>
      <c r="L232" s="42"/>
      <c r="M232" s="192"/>
      <c r="N232" s="193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135</v>
      </c>
      <c r="AU232" s="20" t="s">
        <v>82</v>
      </c>
    </row>
    <row r="233" spans="1:65" s="14" customFormat="1" ht="11.25">
      <c r="B233" s="206"/>
      <c r="C233" s="207"/>
      <c r="D233" s="194" t="s">
        <v>139</v>
      </c>
      <c r="E233" s="208" t="s">
        <v>19</v>
      </c>
      <c r="F233" s="209" t="s">
        <v>189</v>
      </c>
      <c r="G233" s="207"/>
      <c r="H233" s="210">
        <v>86.42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139</v>
      </c>
      <c r="AU233" s="216" t="s">
        <v>82</v>
      </c>
      <c r="AV233" s="14" t="s">
        <v>82</v>
      </c>
      <c r="AW233" s="14" t="s">
        <v>34</v>
      </c>
      <c r="AX233" s="14" t="s">
        <v>72</v>
      </c>
      <c r="AY233" s="216" t="s">
        <v>125</v>
      </c>
    </row>
    <row r="234" spans="1:65" s="15" customFormat="1" ht="11.25">
      <c r="B234" s="217"/>
      <c r="C234" s="218"/>
      <c r="D234" s="194" t="s">
        <v>139</v>
      </c>
      <c r="E234" s="219" t="s">
        <v>19</v>
      </c>
      <c r="F234" s="220" t="s">
        <v>142</v>
      </c>
      <c r="G234" s="218"/>
      <c r="H234" s="221">
        <v>86.42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139</v>
      </c>
      <c r="AU234" s="227" t="s">
        <v>82</v>
      </c>
      <c r="AV234" s="15" t="s">
        <v>133</v>
      </c>
      <c r="AW234" s="15" t="s">
        <v>34</v>
      </c>
      <c r="AX234" s="15" t="s">
        <v>80</v>
      </c>
      <c r="AY234" s="227" t="s">
        <v>125</v>
      </c>
    </row>
    <row r="235" spans="1:65" s="2" customFormat="1" ht="16.5" customHeight="1">
      <c r="A235" s="37"/>
      <c r="B235" s="38"/>
      <c r="C235" s="176" t="s">
        <v>293</v>
      </c>
      <c r="D235" s="176" t="s">
        <v>128</v>
      </c>
      <c r="E235" s="177" t="s">
        <v>294</v>
      </c>
      <c r="F235" s="178" t="s">
        <v>295</v>
      </c>
      <c r="G235" s="179" t="s">
        <v>145</v>
      </c>
      <c r="H235" s="180">
        <v>17.5</v>
      </c>
      <c r="I235" s="181"/>
      <c r="J235" s="182">
        <f>ROUND(I235*H235,2)</f>
        <v>0</v>
      </c>
      <c r="K235" s="178" t="s">
        <v>132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0.16900000000000001</v>
      </c>
      <c r="T235" s="186">
        <f>S235*H235</f>
        <v>2.9575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133</v>
      </c>
      <c r="AT235" s="187" t="s">
        <v>128</v>
      </c>
      <c r="AU235" s="187" t="s">
        <v>82</v>
      </c>
      <c r="AY235" s="20" t="s">
        <v>125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80</v>
      </c>
      <c r="BK235" s="188">
        <f>ROUND(I235*H235,2)</f>
        <v>0</v>
      </c>
      <c r="BL235" s="20" t="s">
        <v>133</v>
      </c>
      <c r="BM235" s="187" t="s">
        <v>296</v>
      </c>
    </row>
    <row r="236" spans="1:65" s="2" customFormat="1" ht="11.25">
      <c r="A236" s="37"/>
      <c r="B236" s="38"/>
      <c r="C236" s="39"/>
      <c r="D236" s="189" t="s">
        <v>135</v>
      </c>
      <c r="E236" s="39"/>
      <c r="F236" s="190" t="s">
        <v>297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135</v>
      </c>
      <c r="AU236" s="20" t="s">
        <v>82</v>
      </c>
    </row>
    <row r="237" spans="1:65" s="13" customFormat="1" ht="11.25">
      <c r="B237" s="196"/>
      <c r="C237" s="197"/>
      <c r="D237" s="194" t="s">
        <v>139</v>
      </c>
      <c r="E237" s="198" t="s">
        <v>19</v>
      </c>
      <c r="F237" s="199" t="s">
        <v>298</v>
      </c>
      <c r="G237" s="197"/>
      <c r="H237" s="198" t="s">
        <v>19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139</v>
      </c>
      <c r="AU237" s="205" t="s">
        <v>82</v>
      </c>
      <c r="AV237" s="13" t="s">
        <v>80</v>
      </c>
      <c r="AW237" s="13" t="s">
        <v>34</v>
      </c>
      <c r="AX237" s="13" t="s">
        <v>72</v>
      </c>
      <c r="AY237" s="205" t="s">
        <v>125</v>
      </c>
    </row>
    <row r="238" spans="1:65" s="14" customFormat="1" ht="11.25">
      <c r="B238" s="206"/>
      <c r="C238" s="207"/>
      <c r="D238" s="194" t="s">
        <v>139</v>
      </c>
      <c r="E238" s="208" t="s">
        <v>19</v>
      </c>
      <c r="F238" s="209" t="s">
        <v>299</v>
      </c>
      <c r="G238" s="207"/>
      <c r="H238" s="210">
        <v>17.5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139</v>
      </c>
      <c r="AU238" s="216" t="s">
        <v>82</v>
      </c>
      <c r="AV238" s="14" t="s">
        <v>82</v>
      </c>
      <c r="AW238" s="14" t="s">
        <v>34</v>
      </c>
      <c r="AX238" s="14" t="s">
        <v>72</v>
      </c>
      <c r="AY238" s="216" t="s">
        <v>125</v>
      </c>
    </row>
    <row r="239" spans="1:65" s="15" customFormat="1" ht="11.25">
      <c r="B239" s="217"/>
      <c r="C239" s="218"/>
      <c r="D239" s="194" t="s">
        <v>139</v>
      </c>
      <c r="E239" s="219" t="s">
        <v>19</v>
      </c>
      <c r="F239" s="220" t="s">
        <v>142</v>
      </c>
      <c r="G239" s="218"/>
      <c r="H239" s="221">
        <v>17.5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139</v>
      </c>
      <c r="AU239" s="227" t="s">
        <v>82</v>
      </c>
      <c r="AV239" s="15" t="s">
        <v>133</v>
      </c>
      <c r="AW239" s="15" t="s">
        <v>34</v>
      </c>
      <c r="AX239" s="15" t="s">
        <v>80</v>
      </c>
      <c r="AY239" s="227" t="s">
        <v>125</v>
      </c>
    </row>
    <row r="240" spans="1:65" s="2" customFormat="1" ht="16.5" customHeight="1">
      <c r="A240" s="37"/>
      <c r="B240" s="38"/>
      <c r="C240" s="176" t="s">
        <v>300</v>
      </c>
      <c r="D240" s="176" t="s">
        <v>128</v>
      </c>
      <c r="E240" s="177" t="s">
        <v>301</v>
      </c>
      <c r="F240" s="178" t="s">
        <v>302</v>
      </c>
      <c r="G240" s="179" t="s">
        <v>145</v>
      </c>
      <c r="H240" s="180">
        <v>86.42</v>
      </c>
      <c r="I240" s="181"/>
      <c r="J240" s="182">
        <f>ROUND(I240*H240,2)</f>
        <v>0</v>
      </c>
      <c r="K240" s="178" t="s">
        <v>132</v>
      </c>
      <c r="L240" s="42"/>
      <c r="M240" s="183" t="s">
        <v>19</v>
      </c>
      <c r="N240" s="184" t="s">
        <v>43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133</v>
      </c>
      <c r="AT240" s="187" t="s">
        <v>128</v>
      </c>
      <c r="AU240" s="187" t="s">
        <v>82</v>
      </c>
      <c r="AY240" s="20" t="s">
        <v>125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80</v>
      </c>
      <c r="BK240" s="188">
        <f>ROUND(I240*H240,2)</f>
        <v>0</v>
      </c>
      <c r="BL240" s="20" t="s">
        <v>133</v>
      </c>
      <c r="BM240" s="187" t="s">
        <v>303</v>
      </c>
    </row>
    <row r="241" spans="1:65" s="2" customFormat="1" ht="11.25">
      <c r="A241" s="37"/>
      <c r="B241" s="38"/>
      <c r="C241" s="39"/>
      <c r="D241" s="189" t="s">
        <v>135</v>
      </c>
      <c r="E241" s="39"/>
      <c r="F241" s="190" t="s">
        <v>304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135</v>
      </c>
      <c r="AU241" s="20" t="s">
        <v>82</v>
      </c>
    </row>
    <row r="242" spans="1:65" s="14" customFormat="1" ht="11.25">
      <c r="B242" s="206"/>
      <c r="C242" s="207"/>
      <c r="D242" s="194" t="s">
        <v>139</v>
      </c>
      <c r="E242" s="208" t="s">
        <v>19</v>
      </c>
      <c r="F242" s="209" t="s">
        <v>189</v>
      </c>
      <c r="G242" s="207"/>
      <c r="H242" s="210">
        <v>86.42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139</v>
      </c>
      <c r="AU242" s="216" t="s">
        <v>82</v>
      </c>
      <c r="AV242" s="14" t="s">
        <v>82</v>
      </c>
      <c r="AW242" s="14" t="s">
        <v>34</v>
      </c>
      <c r="AX242" s="14" t="s">
        <v>72</v>
      </c>
      <c r="AY242" s="216" t="s">
        <v>125</v>
      </c>
    </row>
    <row r="243" spans="1:65" s="15" customFormat="1" ht="11.25">
      <c r="B243" s="217"/>
      <c r="C243" s="218"/>
      <c r="D243" s="194" t="s">
        <v>139</v>
      </c>
      <c r="E243" s="219" t="s">
        <v>19</v>
      </c>
      <c r="F243" s="220" t="s">
        <v>142</v>
      </c>
      <c r="G243" s="218"/>
      <c r="H243" s="221">
        <v>86.42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139</v>
      </c>
      <c r="AU243" s="227" t="s">
        <v>82</v>
      </c>
      <c r="AV243" s="15" t="s">
        <v>133</v>
      </c>
      <c r="AW243" s="15" t="s">
        <v>34</v>
      </c>
      <c r="AX243" s="15" t="s">
        <v>80</v>
      </c>
      <c r="AY243" s="227" t="s">
        <v>125</v>
      </c>
    </row>
    <row r="244" spans="1:65" s="2" customFormat="1" ht="16.5" customHeight="1">
      <c r="A244" s="37"/>
      <c r="B244" s="38"/>
      <c r="C244" s="176" t="s">
        <v>305</v>
      </c>
      <c r="D244" s="176" t="s">
        <v>128</v>
      </c>
      <c r="E244" s="177" t="s">
        <v>306</v>
      </c>
      <c r="F244" s="178" t="s">
        <v>307</v>
      </c>
      <c r="G244" s="179" t="s">
        <v>145</v>
      </c>
      <c r="H244" s="180">
        <v>14.7</v>
      </c>
      <c r="I244" s="181"/>
      <c r="J244" s="182">
        <f>ROUND(I244*H244,2)</f>
        <v>0</v>
      </c>
      <c r="K244" s="178" t="s">
        <v>132</v>
      </c>
      <c r="L244" s="42"/>
      <c r="M244" s="183" t="s">
        <v>19</v>
      </c>
      <c r="N244" s="184" t="s">
        <v>43</v>
      </c>
      <c r="O244" s="67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7" t="s">
        <v>133</v>
      </c>
      <c r="AT244" s="187" t="s">
        <v>128</v>
      </c>
      <c r="AU244" s="187" t="s">
        <v>82</v>
      </c>
      <c r="AY244" s="20" t="s">
        <v>125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20" t="s">
        <v>80</v>
      </c>
      <c r="BK244" s="188">
        <f>ROUND(I244*H244,2)</f>
        <v>0</v>
      </c>
      <c r="BL244" s="20" t="s">
        <v>133</v>
      </c>
      <c r="BM244" s="187" t="s">
        <v>308</v>
      </c>
    </row>
    <row r="245" spans="1:65" s="2" customFormat="1" ht="11.25">
      <c r="A245" s="37"/>
      <c r="B245" s="38"/>
      <c r="C245" s="39"/>
      <c r="D245" s="189" t="s">
        <v>135</v>
      </c>
      <c r="E245" s="39"/>
      <c r="F245" s="190" t="s">
        <v>309</v>
      </c>
      <c r="G245" s="39"/>
      <c r="H245" s="39"/>
      <c r="I245" s="191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135</v>
      </c>
      <c r="AU245" s="20" t="s">
        <v>82</v>
      </c>
    </row>
    <row r="246" spans="1:65" s="13" customFormat="1" ht="11.25">
      <c r="B246" s="196"/>
      <c r="C246" s="197"/>
      <c r="D246" s="194" t="s">
        <v>139</v>
      </c>
      <c r="E246" s="198" t="s">
        <v>19</v>
      </c>
      <c r="F246" s="199" t="s">
        <v>310</v>
      </c>
      <c r="G246" s="197"/>
      <c r="H246" s="198" t="s">
        <v>19</v>
      </c>
      <c r="I246" s="200"/>
      <c r="J246" s="197"/>
      <c r="K246" s="197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139</v>
      </c>
      <c r="AU246" s="205" t="s">
        <v>82</v>
      </c>
      <c r="AV246" s="13" t="s">
        <v>80</v>
      </c>
      <c r="AW246" s="13" t="s">
        <v>34</v>
      </c>
      <c r="AX246" s="13" t="s">
        <v>72</v>
      </c>
      <c r="AY246" s="205" t="s">
        <v>125</v>
      </c>
    </row>
    <row r="247" spans="1:65" s="14" customFormat="1" ht="11.25">
      <c r="B247" s="206"/>
      <c r="C247" s="207"/>
      <c r="D247" s="194" t="s">
        <v>139</v>
      </c>
      <c r="E247" s="208" t="s">
        <v>19</v>
      </c>
      <c r="F247" s="209" t="s">
        <v>311</v>
      </c>
      <c r="G247" s="207"/>
      <c r="H247" s="210">
        <v>14.7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139</v>
      </c>
      <c r="AU247" s="216" t="s">
        <v>82</v>
      </c>
      <c r="AV247" s="14" t="s">
        <v>82</v>
      </c>
      <c r="AW247" s="14" t="s">
        <v>34</v>
      </c>
      <c r="AX247" s="14" t="s">
        <v>72</v>
      </c>
      <c r="AY247" s="216" t="s">
        <v>125</v>
      </c>
    </row>
    <row r="248" spans="1:65" s="15" customFormat="1" ht="11.25">
      <c r="B248" s="217"/>
      <c r="C248" s="218"/>
      <c r="D248" s="194" t="s">
        <v>139</v>
      </c>
      <c r="E248" s="219" t="s">
        <v>19</v>
      </c>
      <c r="F248" s="220" t="s">
        <v>142</v>
      </c>
      <c r="G248" s="218"/>
      <c r="H248" s="221">
        <v>14.7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139</v>
      </c>
      <c r="AU248" s="227" t="s">
        <v>82</v>
      </c>
      <c r="AV248" s="15" t="s">
        <v>133</v>
      </c>
      <c r="AW248" s="15" t="s">
        <v>34</v>
      </c>
      <c r="AX248" s="15" t="s">
        <v>80</v>
      </c>
      <c r="AY248" s="227" t="s">
        <v>125</v>
      </c>
    </row>
    <row r="249" spans="1:65" s="2" customFormat="1" ht="16.5" customHeight="1">
      <c r="A249" s="37"/>
      <c r="B249" s="38"/>
      <c r="C249" s="176" t="s">
        <v>312</v>
      </c>
      <c r="D249" s="176" t="s">
        <v>128</v>
      </c>
      <c r="E249" s="177" t="s">
        <v>313</v>
      </c>
      <c r="F249" s="178" t="s">
        <v>314</v>
      </c>
      <c r="G249" s="179" t="s">
        <v>145</v>
      </c>
      <c r="H249" s="180">
        <v>188.14500000000001</v>
      </c>
      <c r="I249" s="181"/>
      <c r="J249" s="182">
        <f>ROUND(I249*H249,2)</f>
        <v>0</v>
      </c>
      <c r="K249" s="178" t="s">
        <v>132</v>
      </c>
      <c r="L249" s="42"/>
      <c r="M249" s="183" t="s">
        <v>19</v>
      </c>
      <c r="N249" s="184" t="s">
        <v>43</v>
      </c>
      <c r="O249" s="67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133</v>
      </c>
      <c r="AT249" s="187" t="s">
        <v>128</v>
      </c>
      <c r="AU249" s="187" t="s">
        <v>82</v>
      </c>
      <c r="AY249" s="20" t="s">
        <v>125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80</v>
      </c>
      <c r="BK249" s="188">
        <f>ROUND(I249*H249,2)</f>
        <v>0</v>
      </c>
      <c r="BL249" s="20" t="s">
        <v>133</v>
      </c>
      <c r="BM249" s="187" t="s">
        <v>315</v>
      </c>
    </row>
    <row r="250" spans="1:65" s="2" customFormat="1" ht="11.25">
      <c r="A250" s="37"/>
      <c r="B250" s="38"/>
      <c r="C250" s="39"/>
      <c r="D250" s="189" t="s">
        <v>135</v>
      </c>
      <c r="E250" s="39"/>
      <c r="F250" s="190" t="s">
        <v>316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135</v>
      </c>
      <c r="AU250" s="20" t="s">
        <v>82</v>
      </c>
    </row>
    <row r="251" spans="1:65" s="14" customFormat="1" ht="11.25">
      <c r="B251" s="206"/>
      <c r="C251" s="207"/>
      <c r="D251" s="194" t="s">
        <v>139</v>
      </c>
      <c r="E251" s="208" t="s">
        <v>19</v>
      </c>
      <c r="F251" s="209" t="s">
        <v>207</v>
      </c>
      <c r="G251" s="207"/>
      <c r="H251" s="210">
        <v>188.14500000000001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139</v>
      </c>
      <c r="AU251" s="216" t="s">
        <v>82</v>
      </c>
      <c r="AV251" s="14" t="s">
        <v>82</v>
      </c>
      <c r="AW251" s="14" t="s">
        <v>34</v>
      </c>
      <c r="AX251" s="14" t="s">
        <v>72</v>
      </c>
      <c r="AY251" s="216" t="s">
        <v>125</v>
      </c>
    </row>
    <row r="252" spans="1:65" s="15" customFormat="1" ht="11.25">
      <c r="B252" s="217"/>
      <c r="C252" s="218"/>
      <c r="D252" s="194" t="s">
        <v>139</v>
      </c>
      <c r="E252" s="219" t="s">
        <v>19</v>
      </c>
      <c r="F252" s="220" t="s">
        <v>142</v>
      </c>
      <c r="G252" s="218"/>
      <c r="H252" s="221">
        <v>188.14500000000001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139</v>
      </c>
      <c r="AU252" s="227" t="s">
        <v>82</v>
      </c>
      <c r="AV252" s="15" t="s">
        <v>133</v>
      </c>
      <c r="AW252" s="15" t="s">
        <v>34</v>
      </c>
      <c r="AX252" s="15" t="s">
        <v>80</v>
      </c>
      <c r="AY252" s="227" t="s">
        <v>125</v>
      </c>
    </row>
    <row r="253" spans="1:65" s="2" customFormat="1" ht="24.2" customHeight="1">
      <c r="A253" s="37"/>
      <c r="B253" s="38"/>
      <c r="C253" s="176" t="s">
        <v>317</v>
      </c>
      <c r="D253" s="176" t="s">
        <v>128</v>
      </c>
      <c r="E253" s="177" t="s">
        <v>318</v>
      </c>
      <c r="F253" s="178" t="s">
        <v>319</v>
      </c>
      <c r="G253" s="179" t="s">
        <v>145</v>
      </c>
      <c r="H253" s="180">
        <v>188.14500000000001</v>
      </c>
      <c r="I253" s="181"/>
      <c r="J253" s="182">
        <f>ROUND(I253*H253,2)</f>
        <v>0</v>
      </c>
      <c r="K253" s="178" t="s">
        <v>132</v>
      </c>
      <c r="L253" s="42"/>
      <c r="M253" s="183" t="s">
        <v>19</v>
      </c>
      <c r="N253" s="184" t="s">
        <v>43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133</v>
      </c>
      <c r="AT253" s="187" t="s">
        <v>128</v>
      </c>
      <c r="AU253" s="187" t="s">
        <v>82</v>
      </c>
      <c r="AY253" s="20" t="s">
        <v>125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80</v>
      </c>
      <c r="BK253" s="188">
        <f>ROUND(I253*H253,2)</f>
        <v>0</v>
      </c>
      <c r="BL253" s="20" t="s">
        <v>133</v>
      </c>
      <c r="BM253" s="187" t="s">
        <v>320</v>
      </c>
    </row>
    <row r="254" spans="1:65" s="2" customFormat="1" ht="11.25">
      <c r="A254" s="37"/>
      <c r="B254" s="38"/>
      <c r="C254" s="39"/>
      <c r="D254" s="189" t="s">
        <v>135</v>
      </c>
      <c r="E254" s="39"/>
      <c r="F254" s="190" t="s">
        <v>321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135</v>
      </c>
      <c r="AU254" s="20" t="s">
        <v>82</v>
      </c>
    </row>
    <row r="255" spans="1:65" s="14" customFormat="1" ht="11.25">
      <c r="B255" s="206"/>
      <c r="C255" s="207"/>
      <c r="D255" s="194" t="s">
        <v>139</v>
      </c>
      <c r="E255" s="208" t="s">
        <v>19</v>
      </c>
      <c r="F255" s="209" t="s">
        <v>207</v>
      </c>
      <c r="G255" s="207"/>
      <c r="H255" s="210">
        <v>188.14500000000001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139</v>
      </c>
      <c r="AU255" s="216" t="s">
        <v>82</v>
      </c>
      <c r="AV255" s="14" t="s">
        <v>82</v>
      </c>
      <c r="AW255" s="14" t="s">
        <v>34</v>
      </c>
      <c r="AX255" s="14" t="s">
        <v>72</v>
      </c>
      <c r="AY255" s="216" t="s">
        <v>125</v>
      </c>
    </row>
    <row r="256" spans="1:65" s="15" customFormat="1" ht="11.25">
      <c r="B256" s="217"/>
      <c r="C256" s="218"/>
      <c r="D256" s="194" t="s">
        <v>139</v>
      </c>
      <c r="E256" s="219" t="s">
        <v>19</v>
      </c>
      <c r="F256" s="220" t="s">
        <v>142</v>
      </c>
      <c r="G256" s="218"/>
      <c r="H256" s="221">
        <v>188.14500000000001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139</v>
      </c>
      <c r="AU256" s="227" t="s">
        <v>82</v>
      </c>
      <c r="AV256" s="15" t="s">
        <v>133</v>
      </c>
      <c r="AW256" s="15" t="s">
        <v>34</v>
      </c>
      <c r="AX256" s="15" t="s">
        <v>80</v>
      </c>
      <c r="AY256" s="227" t="s">
        <v>125</v>
      </c>
    </row>
    <row r="257" spans="1:65" s="12" customFormat="1" ht="22.9" customHeight="1">
      <c r="B257" s="160"/>
      <c r="C257" s="161"/>
      <c r="D257" s="162" t="s">
        <v>71</v>
      </c>
      <c r="E257" s="174" t="s">
        <v>322</v>
      </c>
      <c r="F257" s="174" t="s">
        <v>323</v>
      </c>
      <c r="G257" s="161"/>
      <c r="H257" s="161"/>
      <c r="I257" s="164"/>
      <c r="J257" s="175">
        <f>BK257</f>
        <v>0</v>
      </c>
      <c r="K257" s="161"/>
      <c r="L257" s="166"/>
      <c r="M257" s="167"/>
      <c r="N257" s="168"/>
      <c r="O257" s="168"/>
      <c r="P257" s="169">
        <f>SUM(P258:P267)</f>
        <v>0</v>
      </c>
      <c r="Q257" s="168"/>
      <c r="R257" s="169">
        <f>SUM(R258:R267)</f>
        <v>0</v>
      </c>
      <c r="S257" s="168"/>
      <c r="T257" s="170">
        <f>SUM(T258:T267)</f>
        <v>0</v>
      </c>
      <c r="AR257" s="171" t="s">
        <v>80</v>
      </c>
      <c r="AT257" s="172" t="s">
        <v>71</v>
      </c>
      <c r="AU257" s="172" t="s">
        <v>80</v>
      </c>
      <c r="AY257" s="171" t="s">
        <v>125</v>
      </c>
      <c r="BK257" s="173">
        <f>SUM(BK258:BK267)</f>
        <v>0</v>
      </c>
    </row>
    <row r="258" spans="1:65" s="2" customFormat="1" ht="24.2" customHeight="1">
      <c r="A258" s="37"/>
      <c r="B258" s="38"/>
      <c r="C258" s="176" t="s">
        <v>324</v>
      </c>
      <c r="D258" s="176" t="s">
        <v>128</v>
      </c>
      <c r="E258" s="177" t="s">
        <v>325</v>
      </c>
      <c r="F258" s="178" t="s">
        <v>326</v>
      </c>
      <c r="G258" s="179" t="s">
        <v>327</v>
      </c>
      <c r="H258" s="180">
        <v>11.755000000000001</v>
      </c>
      <c r="I258" s="181"/>
      <c r="J258" s="182">
        <f>ROUND(I258*H258,2)</f>
        <v>0</v>
      </c>
      <c r="K258" s="178" t="s">
        <v>132</v>
      </c>
      <c r="L258" s="42"/>
      <c r="M258" s="183" t="s">
        <v>19</v>
      </c>
      <c r="N258" s="184" t="s">
        <v>43</v>
      </c>
      <c r="O258" s="67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133</v>
      </c>
      <c r="AT258" s="187" t="s">
        <v>128</v>
      </c>
      <c r="AU258" s="187" t="s">
        <v>82</v>
      </c>
      <c r="AY258" s="20" t="s">
        <v>125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80</v>
      </c>
      <c r="BK258" s="188">
        <f>ROUND(I258*H258,2)</f>
        <v>0</v>
      </c>
      <c r="BL258" s="20" t="s">
        <v>133</v>
      </c>
      <c r="BM258" s="187" t="s">
        <v>328</v>
      </c>
    </row>
    <row r="259" spans="1:65" s="2" customFormat="1" ht="11.25">
      <c r="A259" s="37"/>
      <c r="B259" s="38"/>
      <c r="C259" s="39"/>
      <c r="D259" s="189" t="s">
        <v>135</v>
      </c>
      <c r="E259" s="39"/>
      <c r="F259" s="190" t="s">
        <v>329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135</v>
      </c>
      <c r="AU259" s="20" t="s">
        <v>82</v>
      </c>
    </row>
    <row r="260" spans="1:65" s="2" customFormat="1" ht="21.75" customHeight="1">
      <c r="A260" s="37"/>
      <c r="B260" s="38"/>
      <c r="C260" s="176" t="s">
        <v>330</v>
      </c>
      <c r="D260" s="176" t="s">
        <v>128</v>
      </c>
      <c r="E260" s="177" t="s">
        <v>331</v>
      </c>
      <c r="F260" s="178" t="s">
        <v>332</v>
      </c>
      <c r="G260" s="179" t="s">
        <v>327</v>
      </c>
      <c r="H260" s="180">
        <v>11.755000000000001</v>
      </c>
      <c r="I260" s="181"/>
      <c r="J260" s="182">
        <f>ROUND(I260*H260,2)</f>
        <v>0</v>
      </c>
      <c r="K260" s="178" t="s">
        <v>132</v>
      </c>
      <c r="L260" s="42"/>
      <c r="M260" s="183" t="s">
        <v>19</v>
      </c>
      <c r="N260" s="184" t="s">
        <v>43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133</v>
      </c>
      <c r="AT260" s="187" t="s">
        <v>128</v>
      </c>
      <c r="AU260" s="187" t="s">
        <v>82</v>
      </c>
      <c r="AY260" s="20" t="s">
        <v>125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80</v>
      </c>
      <c r="BK260" s="188">
        <f>ROUND(I260*H260,2)</f>
        <v>0</v>
      </c>
      <c r="BL260" s="20" t="s">
        <v>133</v>
      </c>
      <c r="BM260" s="187" t="s">
        <v>333</v>
      </c>
    </row>
    <row r="261" spans="1:65" s="2" customFormat="1" ht="11.25">
      <c r="A261" s="37"/>
      <c r="B261" s="38"/>
      <c r="C261" s="39"/>
      <c r="D261" s="189" t="s">
        <v>135</v>
      </c>
      <c r="E261" s="39"/>
      <c r="F261" s="190" t="s">
        <v>334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135</v>
      </c>
      <c r="AU261" s="20" t="s">
        <v>82</v>
      </c>
    </row>
    <row r="262" spans="1:65" s="2" customFormat="1" ht="24.2" customHeight="1">
      <c r="A262" s="37"/>
      <c r="B262" s="38"/>
      <c r="C262" s="176" t="s">
        <v>335</v>
      </c>
      <c r="D262" s="176" t="s">
        <v>128</v>
      </c>
      <c r="E262" s="177" t="s">
        <v>336</v>
      </c>
      <c r="F262" s="178" t="s">
        <v>337</v>
      </c>
      <c r="G262" s="179" t="s">
        <v>327</v>
      </c>
      <c r="H262" s="180">
        <v>164.57</v>
      </c>
      <c r="I262" s="181"/>
      <c r="J262" s="182">
        <f>ROUND(I262*H262,2)</f>
        <v>0</v>
      </c>
      <c r="K262" s="178" t="s">
        <v>132</v>
      </c>
      <c r="L262" s="42"/>
      <c r="M262" s="183" t="s">
        <v>19</v>
      </c>
      <c r="N262" s="184" t="s">
        <v>43</v>
      </c>
      <c r="O262" s="67"/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133</v>
      </c>
      <c r="AT262" s="187" t="s">
        <v>128</v>
      </c>
      <c r="AU262" s="187" t="s">
        <v>82</v>
      </c>
      <c r="AY262" s="20" t="s">
        <v>125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80</v>
      </c>
      <c r="BK262" s="188">
        <f>ROUND(I262*H262,2)</f>
        <v>0</v>
      </c>
      <c r="BL262" s="20" t="s">
        <v>133</v>
      </c>
      <c r="BM262" s="187" t="s">
        <v>338</v>
      </c>
    </row>
    <row r="263" spans="1:65" s="2" customFormat="1" ht="11.25">
      <c r="A263" s="37"/>
      <c r="B263" s="38"/>
      <c r="C263" s="39"/>
      <c r="D263" s="189" t="s">
        <v>135</v>
      </c>
      <c r="E263" s="39"/>
      <c r="F263" s="190" t="s">
        <v>339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135</v>
      </c>
      <c r="AU263" s="20" t="s">
        <v>82</v>
      </c>
    </row>
    <row r="264" spans="1:65" s="14" customFormat="1" ht="11.25">
      <c r="B264" s="206"/>
      <c r="C264" s="207"/>
      <c r="D264" s="194" t="s">
        <v>139</v>
      </c>
      <c r="E264" s="208" t="s">
        <v>19</v>
      </c>
      <c r="F264" s="209" t="s">
        <v>340</v>
      </c>
      <c r="G264" s="207"/>
      <c r="H264" s="210">
        <v>164.57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139</v>
      </c>
      <c r="AU264" s="216" t="s">
        <v>82</v>
      </c>
      <c r="AV264" s="14" t="s">
        <v>82</v>
      </c>
      <c r="AW264" s="14" t="s">
        <v>34</v>
      </c>
      <c r="AX264" s="14" t="s">
        <v>72</v>
      </c>
      <c r="AY264" s="216" t="s">
        <v>125</v>
      </c>
    </row>
    <row r="265" spans="1:65" s="15" customFormat="1" ht="11.25">
      <c r="B265" s="217"/>
      <c r="C265" s="218"/>
      <c r="D265" s="194" t="s">
        <v>139</v>
      </c>
      <c r="E265" s="219" t="s">
        <v>19</v>
      </c>
      <c r="F265" s="220" t="s">
        <v>142</v>
      </c>
      <c r="G265" s="218"/>
      <c r="H265" s="221">
        <v>164.57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139</v>
      </c>
      <c r="AU265" s="227" t="s">
        <v>82</v>
      </c>
      <c r="AV265" s="15" t="s">
        <v>133</v>
      </c>
      <c r="AW265" s="15" t="s">
        <v>34</v>
      </c>
      <c r="AX265" s="15" t="s">
        <v>80</v>
      </c>
      <c r="AY265" s="227" t="s">
        <v>125</v>
      </c>
    </row>
    <row r="266" spans="1:65" s="2" customFormat="1" ht="24.2" customHeight="1">
      <c r="A266" s="37"/>
      <c r="B266" s="38"/>
      <c r="C266" s="176" t="s">
        <v>341</v>
      </c>
      <c r="D266" s="176" t="s">
        <v>128</v>
      </c>
      <c r="E266" s="177" t="s">
        <v>342</v>
      </c>
      <c r="F266" s="178" t="s">
        <v>343</v>
      </c>
      <c r="G266" s="179" t="s">
        <v>327</v>
      </c>
      <c r="H266" s="180">
        <v>11.755000000000001</v>
      </c>
      <c r="I266" s="181"/>
      <c r="J266" s="182">
        <f>ROUND(I266*H266,2)</f>
        <v>0</v>
      </c>
      <c r="K266" s="178" t="s">
        <v>132</v>
      </c>
      <c r="L266" s="42"/>
      <c r="M266" s="183" t="s">
        <v>19</v>
      </c>
      <c r="N266" s="184" t="s">
        <v>43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133</v>
      </c>
      <c r="AT266" s="187" t="s">
        <v>128</v>
      </c>
      <c r="AU266" s="187" t="s">
        <v>82</v>
      </c>
      <c r="AY266" s="20" t="s">
        <v>125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80</v>
      </c>
      <c r="BK266" s="188">
        <f>ROUND(I266*H266,2)</f>
        <v>0</v>
      </c>
      <c r="BL266" s="20" t="s">
        <v>133</v>
      </c>
      <c r="BM266" s="187" t="s">
        <v>344</v>
      </c>
    </row>
    <row r="267" spans="1:65" s="2" customFormat="1" ht="11.25">
      <c r="A267" s="37"/>
      <c r="B267" s="38"/>
      <c r="C267" s="39"/>
      <c r="D267" s="189" t="s">
        <v>135</v>
      </c>
      <c r="E267" s="39"/>
      <c r="F267" s="190" t="s">
        <v>345</v>
      </c>
      <c r="G267" s="39"/>
      <c r="H267" s="39"/>
      <c r="I267" s="191"/>
      <c r="J267" s="39"/>
      <c r="K267" s="39"/>
      <c r="L267" s="42"/>
      <c r="M267" s="192"/>
      <c r="N267" s="193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135</v>
      </c>
      <c r="AU267" s="20" t="s">
        <v>82</v>
      </c>
    </row>
    <row r="268" spans="1:65" s="12" customFormat="1" ht="22.9" customHeight="1">
      <c r="B268" s="160"/>
      <c r="C268" s="161"/>
      <c r="D268" s="162" t="s">
        <v>71</v>
      </c>
      <c r="E268" s="174" t="s">
        <v>346</v>
      </c>
      <c r="F268" s="174" t="s">
        <v>347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SUM(P269:P270)</f>
        <v>0</v>
      </c>
      <c r="Q268" s="168"/>
      <c r="R268" s="169">
        <f>SUM(R269:R270)</f>
        <v>0</v>
      </c>
      <c r="S268" s="168"/>
      <c r="T268" s="170">
        <f>SUM(T269:T270)</f>
        <v>0</v>
      </c>
      <c r="AR268" s="171" t="s">
        <v>80</v>
      </c>
      <c r="AT268" s="172" t="s">
        <v>71</v>
      </c>
      <c r="AU268" s="172" t="s">
        <v>80</v>
      </c>
      <c r="AY268" s="171" t="s">
        <v>125</v>
      </c>
      <c r="BK268" s="173">
        <f>SUM(BK269:BK270)</f>
        <v>0</v>
      </c>
    </row>
    <row r="269" spans="1:65" s="2" customFormat="1" ht="37.9" customHeight="1">
      <c r="A269" s="37"/>
      <c r="B269" s="38"/>
      <c r="C269" s="176" t="s">
        <v>348</v>
      </c>
      <c r="D269" s="176" t="s">
        <v>128</v>
      </c>
      <c r="E269" s="177" t="s">
        <v>349</v>
      </c>
      <c r="F269" s="178" t="s">
        <v>350</v>
      </c>
      <c r="G269" s="179" t="s">
        <v>327</v>
      </c>
      <c r="H269" s="180">
        <v>39.368000000000002</v>
      </c>
      <c r="I269" s="181"/>
      <c r="J269" s="182">
        <f>ROUND(I269*H269,2)</f>
        <v>0</v>
      </c>
      <c r="K269" s="178" t="s">
        <v>132</v>
      </c>
      <c r="L269" s="42"/>
      <c r="M269" s="183" t="s">
        <v>19</v>
      </c>
      <c r="N269" s="184" t="s">
        <v>43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133</v>
      </c>
      <c r="AT269" s="187" t="s">
        <v>128</v>
      </c>
      <c r="AU269" s="187" t="s">
        <v>82</v>
      </c>
      <c r="AY269" s="20" t="s">
        <v>125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80</v>
      </c>
      <c r="BK269" s="188">
        <f>ROUND(I269*H269,2)</f>
        <v>0</v>
      </c>
      <c r="BL269" s="20" t="s">
        <v>133</v>
      </c>
      <c r="BM269" s="187" t="s">
        <v>351</v>
      </c>
    </row>
    <row r="270" spans="1:65" s="2" customFormat="1" ht="11.25">
      <c r="A270" s="37"/>
      <c r="B270" s="38"/>
      <c r="C270" s="39"/>
      <c r="D270" s="189" t="s">
        <v>135</v>
      </c>
      <c r="E270" s="39"/>
      <c r="F270" s="190" t="s">
        <v>352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135</v>
      </c>
      <c r="AU270" s="20" t="s">
        <v>82</v>
      </c>
    </row>
    <row r="271" spans="1:65" s="12" customFormat="1" ht="25.9" customHeight="1">
      <c r="B271" s="160"/>
      <c r="C271" s="161"/>
      <c r="D271" s="162" t="s">
        <v>71</v>
      </c>
      <c r="E271" s="163" t="s">
        <v>353</v>
      </c>
      <c r="F271" s="163" t="s">
        <v>354</v>
      </c>
      <c r="G271" s="161"/>
      <c r="H271" s="161"/>
      <c r="I271" s="164"/>
      <c r="J271" s="165">
        <f>BK271</f>
        <v>0</v>
      </c>
      <c r="K271" s="161"/>
      <c r="L271" s="166"/>
      <c r="M271" s="167"/>
      <c r="N271" s="168"/>
      <c r="O271" s="168"/>
      <c r="P271" s="169">
        <f>P272+P295+P360+P418+P461+P556</f>
        <v>0</v>
      </c>
      <c r="Q271" s="168"/>
      <c r="R271" s="169">
        <f>R272+R295+R360+R418+R461+R556</f>
        <v>3.0925849800000007</v>
      </c>
      <c r="S271" s="168"/>
      <c r="T271" s="170">
        <f>T272+T295+T360+T418+T461+T556</f>
        <v>1.41850806</v>
      </c>
      <c r="AR271" s="171" t="s">
        <v>82</v>
      </c>
      <c r="AT271" s="172" t="s">
        <v>71</v>
      </c>
      <c r="AU271" s="172" t="s">
        <v>72</v>
      </c>
      <c r="AY271" s="171" t="s">
        <v>125</v>
      </c>
      <c r="BK271" s="173">
        <f>BK272+BK295+BK360+BK418+BK461+BK556</f>
        <v>0</v>
      </c>
    </row>
    <row r="272" spans="1:65" s="12" customFormat="1" ht="22.9" customHeight="1">
      <c r="B272" s="160"/>
      <c r="C272" s="161"/>
      <c r="D272" s="162" t="s">
        <v>71</v>
      </c>
      <c r="E272" s="174" t="s">
        <v>355</v>
      </c>
      <c r="F272" s="174" t="s">
        <v>356</v>
      </c>
      <c r="G272" s="161"/>
      <c r="H272" s="161"/>
      <c r="I272" s="164"/>
      <c r="J272" s="175">
        <f>BK272</f>
        <v>0</v>
      </c>
      <c r="K272" s="161"/>
      <c r="L272" s="166"/>
      <c r="M272" s="167"/>
      <c r="N272" s="168"/>
      <c r="O272" s="168"/>
      <c r="P272" s="169">
        <f>SUM(P273:P294)</f>
        <v>0</v>
      </c>
      <c r="Q272" s="168"/>
      <c r="R272" s="169">
        <f>SUM(R273:R294)</f>
        <v>2.3392E-2</v>
      </c>
      <c r="S272" s="168"/>
      <c r="T272" s="170">
        <f>SUM(T273:T294)</f>
        <v>0</v>
      </c>
      <c r="AR272" s="171" t="s">
        <v>82</v>
      </c>
      <c r="AT272" s="172" t="s">
        <v>71</v>
      </c>
      <c r="AU272" s="172" t="s">
        <v>80</v>
      </c>
      <c r="AY272" s="171" t="s">
        <v>125</v>
      </c>
      <c r="BK272" s="173">
        <f>SUM(BK273:BK294)</f>
        <v>0</v>
      </c>
    </row>
    <row r="273" spans="1:65" s="2" customFormat="1" ht="24.2" customHeight="1">
      <c r="A273" s="37"/>
      <c r="B273" s="38"/>
      <c r="C273" s="176" t="s">
        <v>357</v>
      </c>
      <c r="D273" s="176" t="s">
        <v>128</v>
      </c>
      <c r="E273" s="177" t="s">
        <v>358</v>
      </c>
      <c r="F273" s="178" t="s">
        <v>359</v>
      </c>
      <c r="G273" s="179" t="s">
        <v>145</v>
      </c>
      <c r="H273" s="180">
        <v>11</v>
      </c>
      <c r="I273" s="181"/>
      <c r="J273" s="182">
        <f>ROUND(I273*H273,2)</f>
        <v>0</v>
      </c>
      <c r="K273" s="178" t="s">
        <v>132</v>
      </c>
      <c r="L273" s="42"/>
      <c r="M273" s="183" t="s">
        <v>19</v>
      </c>
      <c r="N273" s="184" t="s">
        <v>43</v>
      </c>
      <c r="O273" s="67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248</v>
      </c>
      <c r="AT273" s="187" t="s">
        <v>128</v>
      </c>
      <c r="AU273" s="187" t="s">
        <v>82</v>
      </c>
      <c r="AY273" s="20" t="s">
        <v>125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80</v>
      </c>
      <c r="BK273" s="188">
        <f>ROUND(I273*H273,2)</f>
        <v>0</v>
      </c>
      <c r="BL273" s="20" t="s">
        <v>248</v>
      </c>
      <c r="BM273" s="187" t="s">
        <v>360</v>
      </c>
    </row>
    <row r="274" spans="1:65" s="2" customFormat="1" ht="11.25">
      <c r="A274" s="37"/>
      <c r="B274" s="38"/>
      <c r="C274" s="39"/>
      <c r="D274" s="189" t="s">
        <v>135</v>
      </c>
      <c r="E274" s="39"/>
      <c r="F274" s="190" t="s">
        <v>361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135</v>
      </c>
      <c r="AU274" s="20" t="s">
        <v>82</v>
      </c>
    </row>
    <row r="275" spans="1:65" s="13" customFormat="1" ht="11.25">
      <c r="B275" s="196"/>
      <c r="C275" s="197"/>
      <c r="D275" s="194" t="s">
        <v>139</v>
      </c>
      <c r="E275" s="198" t="s">
        <v>19</v>
      </c>
      <c r="F275" s="199" t="s">
        <v>362</v>
      </c>
      <c r="G275" s="197"/>
      <c r="H275" s="198" t="s">
        <v>19</v>
      </c>
      <c r="I275" s="200"/>
      <c r="J275" s="197"/>
      <c r="K275" s="197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139</v>
      </c>
      <c r="AU275" s="205" t="s">
        <v>82</v>
      </c>
      <c r="AV275" s="13" t="s">
        <v>80</v>
      </c>
      <c r="AW275" s="13" t="s">
        <v>34</v>
      </c>
      <c r="AX275" s="13" t="s">
        <v>72</v>
      </c>
      <c r="AY275" s="205" t="s">
        <v>125</v>
      </c>
    </row>
    <row r="276" spans="1:65" s="14" customFormat="1" ht="11.25">
      <c r="B276" s="206"/>
      <c r="C276" s="207"/>
      <c r="D276" s="194" t="s">
        <v>139</v>
      </c>
      <c r="E276" s="208" t="s">
        <v>19</v>
      </c>
      <c r="F276" s="209" t="s">
        <v>221</v>
      </c>
      <c r="G276" s="207"/>
      <c r="H276" s="210">
        <v>11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139</v>
      </c>
      <c r="AU276" s="216" t="s">
        <v>82</v>
      </c>
      <c r="AV276" s="14" t="s">
        <v>82</v>
      </c>
      <c r="AW276" s="14" t="s">
        <v>34</v>
      </c>
      <c r="AX276" s="14" t="s">
        <v>72</v>
      </c>
      <c r="AY276" s="216" t="s">
        <v>125</v>
      </c>
    </row>
    <row r="277" spans="1:65" s="15" customFormat="1" ht="11.25">
      <c r="B277" s="217"/>
      <c r="C277" s="218"/>
      <c r="D277" s="194" t="s">
        <v>139</v>
      </c>
      <c r="E277" s="219" t="s">
        <v>19</v>
      </c>
      <c r="F277" s="220" t="s">
        <v>142</v>
      </c>
      <c r="G277" s="218"/>
      <c r="H277" s="221">
        <v>11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139</v>
      </c>
      <c r="AU277" s="227" t="s">
        <v>82</v>
      </c>
      <c r="AV277" s="15" t="s">
        <v>133</v>
      </c>
      <c r="AW277" s="15" t="s">
        <v>34</v>
      </c>
      <c r="AX277" s="15" t="s">
        <v>80</v>
      </c>
      <c r="AY277" s="227" t="s">
        <v>125</v>
      </c>
    </row>
    <row r="278" spans="1:65" s="2" customFormat="1" ht="16.5" customHeight="1">
      <c r="A278" s="37"/>
      <c r="B278" s="38"/>
      <c r="C278" s="228" t="s">
        <v>363</v>
      </c>
      <c r="D278" s="228" t="s">
        <v>266</v>
      </c>
      <c r="E278" s="229" t="s">
        <v>364</v>
      </c>
      <c r="F278" s="230" t="s">
        <v>365</v>
      </c>
      <c r="G278" s="231" t="s">
        <v>366</v>
      </c>
      <c r="H278" s="232">
        <v>22</v>
      </c>
      <c r="I278" s="233"/>
      <c r="J278" s="234">
        <f>ROUND(I278*H278,2)</f>
        <v>0</v>
      </c>
      <c r="K278" s="230" t="s">
        <v>132</v>
      </c>
      <c r="L278" s="235"/>
      <c r="M278" s="236" t="s">
        <v>19</v>
      </c>
      <c r="N278" s="237" t="s">
        <v>43</v>
      </c>
      <c r="O278" s="67"/>
      <c r="P278" s="185">
        <f>O278*H278</f>
        <v>0</v>
      </c>
      <c r="Q278" s="185">
        <v>1E-3</v>
      </c>
      <c r="R278" s="185">
        <f>Q278*H278</f>
        <v>2.1999999999999999E-2</v>
      </c>
      <c r="S278" s="185">
        <v>0</v>
      </c>
      <c r="T278" s="18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341</v>
      </c>
      <c r="AT278" s="187" t="s">
        <v>266</v>
      </c>
      <c r="AU278" s="187" t="s">
        <v>82</v>
      </c>
      <c r="AY278" s="20" t="s">
        <v>125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80</v>
      </c>
      <c r="BK278" s="188">
        <f>ROUND(I278*H278,2)</f>
        <v>0</v>
      </c>
      <c r="BL278" s="20" t="s">
        <v>248</v>
      </c>
      <c r="BM278" s="187" t="s">
        <v>367</v>
      </c>
    </row>
    <row r="279" spans="1:65" s="13" customFormat="1" ht="11.25">
      <c r="B279" s="196"/>
      <c r="C279" s="197"/>
      <c r="D279" s="194" t="s">
        <v>139</v>
      </c>
      <c r="E279" s="198" t="s">
        <v>19</v>
      </c>
      <c r="F279" s="199" t="s">
        <v>362</v>
      </c>
      <c r="G279" s="197"/>
      <c r="H279" s="198" t="s">
        <v>19</v>
      </c>
      <c r="I279" s="200"/>
      <c r="J279" s="197"/>
      <c r="K279" s="197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139</v>
      </c>
      <c r="AU279" s="205" t="s">
        <v>82</v>
      </c>
      <c r="AV279" s="13" t="s">
        <v>80</v>
      </c>
      <c r="AW279" s="13" t="s">
        <v>34</v>
      </c>
      <c r="AX279" s="13" t="s">
        <v>72</v>
      </c>
      <c r="AY279" s="205" t="s">
        <v>125</v>
      </c>
    </row>
    <row r="280" spans="1:65" s="14" customFormat="1" ht="11.25">
      <c r="B280" s="206"/>
      <c r="C280" s="207"/>
      <c r="D280" s="194" t="s">
        <v>139</v>
      </c>
      <c r="E280" s="208" t="s">
        <v>19</v>
      </c>
      <c r="F280" s="209" t="s">
        <v>221</v>
      </c>
      <c r="G280" s="207"/>
      <c r="H280" s="210">
        <v>11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139</v>
      </c>
      <c r="AU280" s="216" t="s">
        <v>82</v>
      </c>
      <c r="AV280" s="14" t="s">
        <v>82</v>
      </c>
      <c r="AW280" s="14" t="s">
        <v>34</v>
      </c>
      <c r="AX280" s="14" t="s">
        <v>72</v>
      </c>
      <c r="AY280" s="216" t="s">
        <v>125</v>
      </c>
    </row>
    <row r="281" spans="1:65" s="15" customFormat="1" ht="11.25">
      <c r="B281" s="217"/>
      <c r="C281" s="218"/>
      <c r="D281" s="194" t="s">
        <v>139</v>
      </c>
      <c r="E281" s="219" t="s">
        <v>19</v>
      </c>
      <c r="F281" s="220" t="s">
        <v>142</v>
      </c>
      <c r="G281" s="218"/>
      <c r="H281" s="221">
        <v>11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139</v>
      </c>
      <c r="AU281" s="227" t="s">
        <v>82</v>
      </c>
      <c r="AV281" s="15" t="s">
        <v>133</v>
      </c>
      <c r="AW281" s="15" t="s">
        <v>34</v>
      </c>
      <c r="AX281" s="15" t="s">
        <v>80</v>
      </c>
      <c r="AY281" s="227" t="s">
        <v>125</v>
      </c>
    </row>
    <row r="282" spans="1:65" s="14" customFormat="1" ht="11.25">
      <c r="B282" s="206"/>
      <c r="C282" s="207"/>
      <c r="D282" s="194" t="s">
        <v>139</v>
      </c>
      <c r="E282" s="207"/>
      <c r="F282" s="209" t="s">
        <v>368</v>
      </c>
      <c r="G282" s="207"/>
      <c r="H282" s="210">
        <v>22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139</v>
      </c>
      <c r="AU282" s="216" t="s">
        <v>82</v>
      </c>
      <c r="AV282" s="14" t="s">
        <v>82</v>
      </c>
      <c r="AW282" s="14" t="s">
        <v>4</v>
      </c>
      <c r="AX282" s="14" t="s">
        <v>80</v>
      </c>
      <c r="AY282" s="216" t="s">
        <v>125</v>
      </c>
    </row>
    <row r="283" spans="1:65" s="2" customFormat="1" ht="16.5" customHeight="1">
      <c r="A283" s="37"/>
      <c r="B283" s="38"/>
      <c r="C283" s="176" t="s">
        <v>369</v>
      </c>
      <c r="D283" s="176" t="s">
        <v>128</v>
      </c>
      <c r="E283" s="177" t="s">
        <v>370</v>
      </c>
      <c r="F283" s="178" t="s">
        <v>371</v>
      </c>
      <c r="G283" s="179" t="s">
        <v>145</v>
      </c>
      <c r="H283" s="180">
        <v>11</v>
      </c>
      <c r="I283" s="181"/>
      <c r="J283" s="182">
        <f>ROUND(I283*H283,2)</f>
        <v>0</v>
      </c>
      <c r="K283" s="178" t="s">
        <v>132</v>
      </c>
      <c r="L283" s="42"/>
      <c r="M283" s="183" t="s">
        <v>19</v>
      </c>
      <c r="N283" s="184" t="s">
        <v>43</v>
      </c>
      <c r="O283" s="67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7" t="s">
        <v>248</v>
      </c>
      <c r="AT283" s="187" t="s">
        <v>128</v>
      </c>
      <c r="AU283" s="187" t="s">
        <v>82</v>
      </c>
      <c r="AY283" s="20" t="s">
        <v>125</v>
      </c>
      <c r="BE283" s="188">
        <f>IF(N283="základní",J283,0)</f>
        <v>0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20" t="s">
        <v>80</v>
      </c>
      <c r="BK283" s="188">
        <f>ROUND(I283*H283,2)</f>
        <v>0</v>
      </c>
      <c r="BL283" s="20" t="s">
        <v>248</v>
      </c>
      <c r="BM283" s="187" t="s">
        <v>372</v>
      </c>
    </row>
    <row r="284" spans="1:65" s="2" customFormat="1" ht="11.25">
      <c r="A284" s="37"/>
      <c r="B284" s="38"/>
      <c r="C284" s="39"/>
      <c r="D284" s="189" t="s">
        <v>135</v>
      </c>
      <c r="E284" s="39"/>
      <c r="F284" s="190" t="s">
        <v>373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135</v>
      </c>
      <c r="AU284" s="20" t="s">
        <v>82</v>
      </c>
    </row>
    <row r="285" spans="1:65" s="13" customFormat="1" ht="11.25">
      <c r="B285" s="196"/>
      <c r="C285" s="197"/>
      <c r="D285" s="194" t="s">
        <v>139</v>
      </c>
      <c r="E285" s="198" t="s">
        <v>19</v>
      </c>
      <c r="F285" s="199" t="s">
        <v>362</v>
      </c>
      <c r="G285" s="197"/>
      <c r="H285" s="198" t="s">
        <v>19</v>
      </c>
      <c r="I285" s="200"/>
      <c r="J285" s="197"/>
      <c r="K285" s="197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139</v>
      </c>
      <c r="AU285" s="205" t="s">
        <v>82</v>
      </c>
      <c r="AV285" s="13" t="s">
        <v>80</v>
      </c>
      <c r="AW285" s="13" t="s">
        <v>34</v>
      </c>
      <c r="AX285" s="13" t="s">
        <v>72</v>
      </c>
      <c r="AY285" s="205" t="s">
        <v>125</v>
      </c>
    </row>
    <row r="286" spans="1:65" s="14" customFormat="1" ht="11.25">
      <c r="B286" s="206"/>
      <c r="C286" s="207"/>
      <c r="D286" s="194" t="s">
        <v>139</v>
      </c>
      <c r="E286" s="208" t="s">
        <v>19</v>
      </c>
      <c r="F286" s="209" t="s">
        <v>221</v>
      </c>
      <c r="G286" s="207"/>
      <c r="H286" s="210">
        <v>11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139</v>
      </c>
      <c r="AU286" s="216" t="s">
        <v>82</v>
      </c>
      <c r="AV286" s="14" t="s">
        <v>82</v>
      </c>
      <c r="AW286" s="14" t="s">
        <v>34</v>
      </c>
      <c r="AX286" s="14" t="s">
        <v>72</v>
      </c>
      <c r="AY286" s="216" t="s">
        <v>125</v>
      </c>
    </row>
    <row r="287" spans="1:65" s="15" customFormat="1" ht="11.25">
      <c r="B287" s="217"/>
      <c r="C287" s="218"/>
      <c r="D287" s="194" t="s">
        <v>139</v>
      </c>
      <c r="E287" s="219" t="s">
        <v>19</v>
      </c>
      <c r="F287" s="220" t="s">
        <v>142</v>
      </c>
      <c r="G287" s="218"/>
      <c r="H287" s="221">
        <v>11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139</v>
      </c>
      <c r="AU287" s="227" t="s">
        <v>82</v>
      </c>
      <c r="AV287" s="15" t="s">
        <v>133</v>
      </c>
      <c r="AW287" s="15" t="s">
        <v>34</v>
      </c>
      <c r="AX287" s="15" t="s">
        <v>80</v>
      </c>
      <c r="AY287" s="227" t="s">
        <v>125</v>
      </c>
    </row>
    <row r="288" spans="1:65" s="2" customFormat="1" ht="16.5" customHeight="1">
      <c r="A288" s="37"/>
      <c r="B288" s="38"/>
      <c r="C288" s="228" t="s">
        <v>374</v>
      </c>
      <c r="D288" s="228" t="s">
        <v>266</v>
      </c>
      <c r="E288" s="229" t="s">
        <v>375</v>
      </c>
      <c r="F288" s="230" t="s">
        <v>376</v>
      </c>
      <c r="G288" s="231" t="s">
        <v>366</v>
      </c>
      <c r="H288" s="232">
        <v>1.3919999999999999</v>
      </c>
      <c r="I288" s="233"/>
      <c r="J288" s="234">
        <f>ROUND(I288*H288,2)</f>
        <v>0</v>
      </c>
      <c r="K288" s="230" t="s">
        <v>132</v>
      </c>
      <c r="L288" s="235"/>
      <c r="M288" s="236" t="s">
        <v>19</v>
      </c>
      <c r="N288" s="237" t="s">
        <v>43</v>
      </c>
      <c r="O288" s="67"/>
      <c r="P288" s="185">
        <f>O288*H288</f>
        <v>0</v>
      </c>
      <c r="Q288" s="185">
        <v>1E-3</v>
      </c>
      <c r="R288" s="185">
        <f>Q288*H288</f>
        <v>1.392E-3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341</v>
      </c>
      <c r="AT288" s="187" t="s">
        <v>266</v>
      </c>
      <c r="AU288" s="187" t="s">
        <v>82</v>
      </c>
      <c r="AY288" s="20" t="s">
        <v>125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80</v>
      </c>
      <c r="BK288" s="188">
        <f>ROUND(I288*H288,2)</f>
        <v>0</v>
      </c>
      <c r="BL288" s="20" t="s">
        <v>248</v>
      </c>
      <c r="BM288" s="187" t="s">
        <v>377</v>
      </c>
    </row>
    <row r="289" spans="1:65" s="13" customFormat="1" ht="11.25">
      <c r="B289" s="196"/>
      <c r="C289" s="197"/>
      <c r="D289" s="194" t="s">
        <v>139</v>
      </c>
      <c r="E289" s="198" t="s">
        <v>19</v>
      </c>
      <c r="F289" s="199" t="s">
        <v>362</v>
      </c>
      <c r="G289" s="197"/>
      <c r="H289" s="198" t="s">
        <v>19</v>
      </c>
      <c r="I289" s="200"/>
      <c r="J289" s="197"/>
      <c r="K289" s="197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139</v>
      </c>
      <c r="AU289" s="205" t="s">
        <v>82</v>
      </c>
      <c r="AV289" s="13" t="s">
        <v>80</v>
      </c>
      <c r="AW289" s="13" t="s">
        <v>34</v>
      </c>
      <c r="AX289" s="13" t="s">
        <v>72</v>
      </c>
      <c r="AY289" s="205" t="s">
        <v>125</v>
      </c>
    </row>
    <row r="290" spans="1:65" s="14" customFormat="1" ht="11.25">
      <c r="B290" s="206"/>
      <c r="C290" s="207"/>
      <c r="D290" s="194" t="s">
        <v>139</v>
      </c>
      <c r="E290" s="208" t="s">
        <v>19</v>
      </c>
      <c r="F290" s="209" t="s">
        <v>221</v>
      </c>
      <c r="G290" s="207"/>
      <c r="H290" s="210">
        <v>11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139</v>
      </c>
      <c r="AU290" s="216" t="s">
        <v>82</v>
      </c>
      <c r="AV290" s="14" t="s">
        <v>82</v>
      </c>
      <c r="AW290" s="14" t="s">
        <v>34</v>
      </c>
      <c r="AX290" s="14" t="s">
        <v>72</v>
      </c>
      <c r="AY290" s="216" t="s">
        <v>125</v>
      </c>
    </row>
    <row r="291" spans="1:65" s="15" customFormat="1" ht="11.25">
      <c r="B291" s="217"/>
      <c r="C291" s="218"/>
      <c r="D291" s="194" t="s">
        <v>139</v>
      </c>
      <c r="E291" s="219" t="s">
        <v>19</v>
      </c>
      <c r="F291" s="220" t="s">
        <v>142</v>
      </c>
      <c r="G291" s="218"/>
      <c r="H291" s="221">
        <v>11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139</v>
      </c>
      <c r="AU291" s="227" t="s">
        <v>82</v>
      </c>
      <c r="AV291" s="15" t="s">
        <v>133</v>
      </c>
      <c r="AW291" s="15" t="s">
        <v>34</v>
      </c>
      <c r="AX291" s="15" t="s">
        <v>80</v>
      </c>
      <c r="AY291" s="227" t="s">
        <v>125</v>
      </c>
    </row>
    <row r="292" spans="1:65" s="14" customFormat="1" ht="11.25">
      <c r="B292" s="206"/>
      <c r="C292" s="207"/>
      <c r="D292" s="194" t="s">
        <v>139</v>
      </c>
      <c r="E292" s="207"/>
      <c r="F292" s="209" t="s">
        <v>378</v>
      </c>
      <c r="G292" s="207"/>
      <c r="H292" s="210">
        <v>1.3919999999999999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139</v>
      </c>
      <c r="AU292" s="216" t="s">
        <v>82</v>
      </c>
      <c r="AV292" s="14" t="s">
        <v>82</v>
      </c>
      <c r="AW292" s="14" t="s">
        <v>4</v>
      </c>
      <c r="AX292" s="14" t="s">
        <v>80</v>
      </c>
      <c r="AY292" s="216" t="s">
        <v>125</v>
      </c>
    </row>
    <row r="293" spans="1:65" s="2" customFormat="1" ht="33" customHeight="1">
      <c r="A293" s="37"/>
      <c r="B293" s="38"/>
      <c r="C293" s="176" t="s">
        <v>379</v>
      </c>
      <c r="D293" s="176" t="s">
        <v>128</v>
      </c>
      <c r="E293" s="177" t="s">
        <v>380</v>
      </c>
      <c r="F293" s="178" t="s">
        <v>381</v>
      </c>
      <c r="G293" s="179" t="s">
        <v>327</v>
      </c>
      <c r="H293" s="180">
        <v>2.3E-2</v>
      </c>
      <c r="I293" s="181"/>
      <c r="J293" s="182">
        <f>ROUND(I293*H293,2)</f>
        <v>0</v>
      </c>
      <c r="K293" s="178" t="s">
        <v>132</v>
      </c>
      <c r="L293" s="42"/>
      <c r="M293" s="183" t="s">
        <v>19</v>
      </c>
      <c r="N293" s="184" t="s">
        <v>43</v>
      </c>
      <c r="O293" s="67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248</v>
      </c>
      <c r="AT293" s="187" t="s">
        <v>128</v>
      </c>
      <c r="AU293" s="187" t="s">
        <v>82</v>
      </c>
      <c r="AY293" s="20" t="s">
        <v>125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80</v>
      </c>
      <c r="BK293" s="188">
        <f>ROUND(I293*H293,2)</f>
        <v>0</v>
      </c>
      <c r="BL293" s="20" t="s">
        <v>248</v>
      </c>
      <c r="BM293" s="187" t="s">
        <v>382</v>
      </c>
    </row>
    <row r="294" spans="1:65" s="2" customFormat="1" ht="11.25">
      <c r="A294" s="37"/>
      <c r="B294" s="38"/>
      <c r="C294" s="39"/>
      <c r="D294" s="189" t="s">
        <v>135</v>
      </c>
      <c r="E294" s="39"/>
      <c r="F294" s="190" t="s">
        <v>383</v>
      </c>
      <c r="G294" s="39"/>
      <c r="H294" s="39"/>
      <c r="I294" s="191"/>
      <c r="J294" s="39"/>
      <c r="K294" s="39"/>
      <c r="L294" s="42"/>
      <c r="M294" s="192"/>
      <c r="N294" s="193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135</v>
      </c>
      <c r="AU294" s="20" t="s">
        <v>82</v>
      </c>
    </row>
    <row r="295" spans="1:65" s="12" customFormat="1" ht="22.9" customHeight="1">
      <c r="B295" s="160"/>
      <c r="C295" s="161"/>
      <c r="D295" s="162" t="s">
        <v>71</v>
      </c>
      <c r="E295" s="174" t="s">
        <v>384</v>
      </c>
      <c r="F295" s="174" t="s">
        <v>385</v>
      </c>
      <c r="G295" s="161"/>
      <c r="H295" s="161"/>
      <c r="I295" s="164"/>
      <c r="J295" s="175">
        <f>BK295</f>
        <v>0</v>
      </c>
      <c r="K295" s="161"/>
      <c r="L295" s="166"/>
      <c r="M295" s="167"/>
      <c r="N295" s="168"/>
      <c r="O295" s="168"/>
      <c r="P295" s="169">
        <f>SUM(P296:P359)</f>
        <v>0</v>
      </c>
      <c r="Q295" s="168"/>
      <c r="R295" s="169">
        <f>SUM(R296:R359)</f>
        <v>7.7479080000000006E-2</v>
      </c>
      <c r="S295" s="168"/>
      <c r="T295" s="170">
        <f>SUM(T296:T359)</f>
        <v>0.11640620000000002</v>
      </c>
      <c r="AR295" s="171" t="s">
        <v>82</v>
      </c>
      <c r="AT295" s="172" t="s">
        <v>71</v>
      </c>
      <c r="AU295" s="172" t="s">
        <v>80</v>
      </c>
      <c r="AY295" s="171" t="s">
        <v>125</v>
      </c>
      <c r="BK295" s="173">
        <f>SUM(BK296:BK359)</f>
        <v>0</v>
      </c>
    </row>
    <row r="296" spans="1:65" s="2" customFormat="1" ht="16.5" customHeight="1">
      <c r="A296" s="37"/>
      <c r="B296" s="38"/>
      <c r="C296" s="176" t="s">
        <v>386</v>
      </c>
      <c r="D296" s="176" t="s">
        <v>128</v>
      </c>
      <c r="E296" s="177" t="s">
        <v>387</v>
      </c>
      <c r="F296" s="178" t="s">
        <v>388</v>
      </c>
      <c r="G296" s="179" t="s">
        <v>238</v>
      </c>
      <c r="H296" s="180">
        <v>17.760000000000002</v>
      </c>
      <c r="I296" s="181"/>
      <c r="J296" s="182">
        <f>ROUND(I296*H296,2)</f>
        <v>0</v>
      </c>
      <c r="K296" s="178" t="s">
        <v>132</v>
      </c>
      <c r="L296" s="42"/>
      <c r="M296" s="183" t="s">
        <v>19</v>
      </c>
      <c r="N296" s="184" t="s">
        <v>43</v>
      </c>
      <c r="O296" s="67"/>
      <c r="P296" s="185">
        <f>O296*H296</f>
        <v>0</v>
      </c>
      <c r="Q296" s="185">
        <v>0</v>
      </c>
      <c r="R296" s="185">
        <f>Q296*H296</f>
        <v>0</v>
      </c>
      <c r="S296" s="185">
        <v>1.67E-3</v>
      </c>
      <c r="T296" s="186">
        <f>S296*H296</f>
        <v>2.9659200000000004E-2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248</v>
      </c>
      <c r="AT296" s="187" t="s">
        <v>128</v>
      </c>
      <c r="AU296" s="187" t="s">
        <v>82</v>
      </c>
      <c r="AY296" s="20" t="s">
        <v>125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20" t="s">
        <v>80</v>
      </c>
      <c r="BK296" s="188">
        <f>ROUND(I296*H296,2)</f>
        <v>0</v>
      </c>
      <c r="BL296" s="20" t="s">
        <v>248</v>
      </c>
      <c r="BM296" s="187" t="s">
        <v>389</v>
      </c>
    </row>
    <row r="297" spans="1:65" s="2" customFormat="1" ht="11.25">
      <c r="A297" s="37"/>
      <c r="B297" s="38"/>
      <c r="C297" s="39"/>
      <c r="D297" s="189" t="s">
        <v>135</v>
      </c>
      <c r="E297" s="39"/>
      <c r="F297" s="190" t="s">
        <v>390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135</v>
      </c>
      <c r="AU297" s="20" t="s">
        <v>82</v>
      </c>
    </row>
    <row r="298" spans="1:65" s="14" customFormat="1" ht="11.25">
      <c r="B298" s="206"/>
      <c r="C298" s="207"/>
      <c r="D298" s="194" t="s">
        <v>139</v>
      </c>
      <c r="E298" s="208" t="s">
        <v>19</v>
      </c>
      <c r="F298" s="209" t="s">
        <v>391</v>
      </c>
      <c r="G298" s="207"/>
      <c r="H298" s="210">
        <v>8.9600000000000009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139</v>
      </c>
      <c r="AU298" s="216" t="s">
        <v>82</v>
      </c>
      <c r="AV298" s="14" t="s">
        <v>82</v>
      </c>
      <c r="AW298" s="14" t="s">
        <v>34</v>
      </c>
      <c r="AX298" s="14" t="s">
        <v>72</v>
      </c>
      <c r="AY298" s="216" t="s">
        <v>125</v>
      </c>
    </row>
    <row r="299" spans="1:65" s="14" customFormat="1" ht="11.25">
      <c r="B299" s="206"/>
      <c r="C299" s="207"/>
      <c r="D299" s="194" t="s">
        <v>139</v>
      </c>
      <c r="E299" s="208" t="s">
        <v>19</v>
      </c>
      <c r="F299" s="209" t="s">
        <v>392</v>
      </c>
      <c r="G299" s="207"/>
      <c r="H299" s="210">
        <v>5.2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139</v>
      </c>
      <c r="AU299" s="216" t="s">
        <v>82</v>
      </c>
      <c r="AV299" s="14" t="s">
        <v>82</v>
      </c>
      <c r="AW299" s="14" t="s">
        <v>34</v>
      </c>
      <c r="AX299" s="14" t="s">
        <v>72</v>
      </c>
      <c r="AY299" s="216" t="s">
        <v>125</v>
      </c>
    </row>
    <row r="300" spans="1:65" s="14" customFormat="1" ht="11.25">
      <c r="B300" s="206"/>
      <c r="C300" s="207"/>
      <c r="D300" s="194" t="s">
        <v>139</v>
      </c>
      <c r="E300" s="208" t="s">
        <v>19</v>
      </c>
      <c r="F300" s="209" t="s">
        <v>393</v>
      </c>
      <c r="G300" s="207"/>
      <c r="H300" s="210">
        <v>3.6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139</v>
      </c>
      <c r="AU300" s="216" t="s">
        <v>82</v>
      </c>
      <c r="AV300" s="14" t="s">
        <v>82</v>
      </c>
      <c r="AW300" s="14" t="s">
        <v>34</v>
      </c>
      <c r="AX300" s="14" t="s">
        <v>72</v>
      </c>
      <c r="AY300" s="216" t="s">
        <v>125</v>
      </c>
    </row>
    <row r="301" spans="1:65" s="15" customFormat="1" ht="11.25">
      <c r="B301" s="217"/>
      <c r="C301" s="218"/>
      <c r="D301" s="194" t="s">
        <v>139</v>
      </c>
      <c r="E301" s="219" t="s">
        <v>19</v>
      </c>
      <c r="F301" s="220" t="s">
        <v>142</v>
      </c>
      <c r="G301" s="218"/>
      <c r="H301" s="221">
        <v>17.760000000000002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139</v>
      </c>
      <c r="AU301" s="227" t="s">
        <v>82</v>
      </c>
      <c r="AV301" s="15" t="s">
        <v>133</v>
      </c>
      <c r="AW301" s="15" t="s">
        <v>34</v>
      </c>
      <c r="AX301" s="15" t="s">
        <v>80</v>
      </c>
      <c r="AY301" s="227" t="s">
        <v>125</v>
      </c>
    </row>
    <row r="302" spans="1:65" s="2" customFormat="1" ht="16.5" customHeight="1">
      <c r="A302" s="37"/>
      <c r="B302" s="38"/>
      <c r="C302" s="176" t="s">
        <v>394</v>
      </c>
      <c r="D302" s="176" t="s">
        <v>128</v>
      </c>
      <c r="E302" s="177" t="s">
        <v>395</v>
      </c>
      <c r="F302" s="178" t="s">
        <v>396</v>
      </c>
      <c r="G302" s="179" t="s">
        <v>238</v>
      </c>
      <c r="H302" s="180">
        <v>38.9</v>
      </c>
      <c r="I302" s="181"/>
      <c r="J302" s="182">
        <f>ROUND(I302*H302,2)</f>
        <v>0</v>
      </c>
      <c r="K302" s="178" t="s">
        <v>132</v>
      </c>
      <c r="L302" s="42"/>
      <c r="M302" s="183" t="s">
        <v>19</v>
      </c>
      <c r="N302" s="184" t="s">
        <v>43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2.2300000000000002E-3</v>
      </c>
      <c r="T302" s="186">
        <f>S302*H302</f>
        <v>8.6747000000000005E-2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248</v>
      </c>
      <c r="AT302" s="187" t="s">
        <v>128</v>
      </c>
      <c r="AU302" s="187" t="s">
        <v>82</v>
      </c>
      <c r="AY302" s="20" t="s">
        <v>125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80</v>
      </c>
      <c r="BK302" s="188">
        <f>ROUND(I302*H302,2)</f>
        <v>0</v>
      </c>
      <c r="BL302" s="20" t="s">
        <v>248</v>
      </c>
      <c r="BM302" s="187" t="s">
        <v>397</v>
      </c>
    </row>
    <row r="303" spans="1:65" s="2" customFormat="1" ht="11.25">
      <c r="A303" s="37"/>
      <c r="B303" s="38"/>
      <c r="C303" s="39"/>
      <c r="D303" s="189" t="s">
        <v>135</v>
      </c>
      <c r="E303" s="39"/>
      <c r="F303" s="190" t="s">
        <v>398</v>
      </c>
      <c r="G303" s="39"/>
      <c r="H303" s="39"/>
      <c r="I303" s="191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135</v>
      </c>
      <c r="AU303" s="20" t="s">
        <v>82</v>
      </c>
    </row>
    <row r="304" spans="1:65" s="14" customFormat="1" ht="11.25">
      <c r="B304" s="206"/>
      <c r="C304" s="207"/>
      <c r="D304" s="194" t="s">
        <v>139</v>
      </c>
      <c r="E304" s="208" t="s">
        <v>19</v>
      </c>
      <c r="F304" s="209" t="s">
        <v>399</v>
      </c>
      <c r="G304" s="207"/>
      <c r="H304" s="210">
        <v>29.3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139</v>
      </c>
      <c r="AU304" s="216" t="s">
        <v>82</v>
      </c>
      <c r="AV304" s="14" t="s">
        <v>82</v>
      </c>
      <c r="AW304" s="14" t="s">
        <v>34</v>
      </c>
      <c r="AX304" s="14" t="s">
        <v>72</v>
      </c>
      <c r="AY304" s="216" t="s">
        <v>125</v>
      </c>
    </row>
    <row r="305" spans="1:65" s="14" customFormat="1" ht="11.25">
      <c r="B305" s="206"/>
      <c r="C305" s="207"/>
      <c r="D305" s="194" t="s">
        <v>139</v>
      </c>
      <c r="E305" s="208" t="s">
        <v>19</v>
      </c>
      <c r="F305" s="209" t="s">
        <v>400</v>
      </c>
      <c r="G305" s="207"/>
      <c r="H305" s="210">
        <v>9.6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139</v>
      </c>
      <c r="AU305" s="216" t="s">
        <v>82</v>
      </c>
      <c r="AV305" s="14" t="s">
        <v>82</v>
      </c>
      <c r="AW305" s="14" t="s">
        <v>34</v>
      </c>
      <c r="AX305" s="14" t="s">
        <v>72</v>
      </c>
      <c r="AY305" s="216" t="s">
        <v>125</v>
      </c>
    </row>
    <row r="306" spans="1:65" s="15" customFormat="1" ht="11.25">
      <c r="B306" s="217"/>
      <c r="C306" s="218"/>
      <c r="D306" s="194" t="s">
        <v>139</v>
      </c>
      <c r="E306" s="219" t="s">
        <v>19</v>
      </c>
      <c r="F306" s="220" t="s">
        <v>142</v>
      </c>
      <c r="G306" s="218"/>
      <c r="H306" s="221">
        <v>38.9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139</v>
      </c>
      <c r="AU306" s="227" t="s">
        <v>82</v>
      </c>
      <c r="AV306" s="15" t="s">
        <v>133</v>
      </c>
      <c r="AW306" s="15" t="s">
        <v>34</v>
      </c>
      <c r="AX306" s="15" t="s">
        <v>80</v>
      </c>
      <c r="AY306" s="227" t="s">
        <v>125</v>
      </c>
    </row>
    <row r="307" spans="1:65" s="2" customFormat="1" ht="16.5" customHeight="1">
      <c r="A307" s="37"/>
      <c r="B307" s="38"/>
      <c r="C307" s="176" t="s">
        <v>401</v>
      </c>
      <c r="D307" s="176" t="s">
        <v>128</v>
      </c>
      <c r="E307" s="177" t="s">
        <v>402</v>
      </c>
      <c r="F307" s="178" t="s">
        <v>403</v>
      </c>
      <c r="G307" s="179" t="s">
        <v>238</v>
      </c>
      <c r="H307" s="180">
        <v>14.16</v>
      </c>
      <c r="I307" s="181"/>
      <c r="J307" s="182">
        <f>ROUND(I307*H307,2)</f>
        <v>0</v>
      </c>
      <c r="K307" s="178" t="s">
        <v>132</v>
      </c>
      <c r="L307" s="42"/>
      <c r="M307" s="183" t="s">
        <v>19</v>
      </c>
      <c r="N307" s="184" t="s">
        <v>43</v>
      </c>
      <c r="O307" s="67"/>
      <c r="P307" s="185">
        <f>O307*H307</f>
        <v>0</v>
      </c>
      <c r="Q307" s="185">
        <v>6.9999999999999994E-5</v>
      </c>
      <c r="R307" s="185">
        <f>Q307*H307</f>
        <v>9.9120000000000002E-4</v>
      </c>
      <c r="S307" s="185">
        <v>0</v>
      </c>
      <c r="T307" s="18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7" t="s">
        <v>248</v>
      </c>
      <c r="AT307" s="187" t="s">
        <v>128</v>
      </c>
      <c r="AU307" s="187" t="s">
        <v>82</v>
      </c>
      <c r="AY307" s="20" t="s">
        <v>125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0" t="s">
        <v>80</v>
      </c>
      <c r="BK307" s="188">
        <f>ROUND(I307*H307,2)</f>
        <v>0</v>
      </c>
      <c r="BL307" s="20" t="s">
        <v>248</v>
      </c>
      <c r="BM307" s="187" t="s">
        <v>404</v>
      </c>
    </row>
    <row r="308" spans="1:65" s="2" customFormat="1" ht="11.25">
      <c r="A308" s="37"/>
      <c r="B308" s="38"/>
      <c r="C308" s="39"/>
      <c r="D308" s="189" t="s">
        <v>135</v>
      </c>
      <c r="E308" s="39"/>
      <c r="F308" s="190" t="s">
        <v>405</v>
      </c>
      <c r="G308" s="39"/>
      <c r="H308" s="39"/>
      <c r="I308" s="191"/>
      <c r="J308" s="39"/>
      <c r="K308" s="39"/>
      <c r="L308" s="42"/>
      <c r="M308" s="192"/>
      <c r="N308" s="193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135</v>
      </c>
      <c r="AU308" s="20" t="s">
        <v>82</v>
      </c>
    </row>
    <row r="309" spans="1:65" s="13" customFormat="1" ht="11.25">
      <c r="B309" s="196"/>
      <c r="C309" s="197"/>
      <c r="D309" s="194" t="s">
        <v>139</v>
      </c>
      <c r="E309" s="198" t="s">
        <v>19</v>
      </c>
      <c r="F309" s="199" t="s">
        <v>406</v>
      </c>
      <c r="G309" s="197"/>
      <c r="H309" s="198" t="s">
        <v>19</v>
      </c>
      <c r="I309" s="200"/>
      <c r="J309" s="197"/>
      <c r="K309" s="197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139</v>
      </c>
      <c r="AU309" s="205" t="s">
        <v>82</v>
      </c>
      <c r="AV309" s="13" t="s">
        <v>80</v>
      </c>
      <c r="AW309" s="13" t="s">
        <v>34</v>
      </c>
      <c r="AX309" s="13" t="s">
        <v>72</v>
      </c>
      <c r="AY309" s="205" t="s">
        <v>125</v>
      </c>
    </row>
    <row r="310" spans="1:65" s="13" customFormat="1" ht="11.25">
      <c r="B310" s="196"/>
      <c r="C310" s="197"/>
      <c r="D310" s="194" t="s">
        <v>139</v>
      </c>
      <c r="E310" s="198" t="s">
        <v>19</v>
      </c>
      <c r="F310" s="199" t="s">
        <v>407</v>
      </c>
      <c r="G310" s="197"/>
      <c r="H310" s="198" t="s">
        <v>19</v>
      </c>
      <c r="I310" s="200"/>
      <c r="J310" s="197"/>
      <c r="K310" s="197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139</v>
      </c>
      <c r="AU310" s="205" t="s">
        <v>82</v>
      </c>
      <c r="AV310" s="13" t="s">
        <v>80</v>
      </c>
      <c r="AW310" s="13" t="s">
        <v>34</v>
      </c>
      <c r="AX310" s="13" t="s">
        <v>72</v>
      </c>
      <c r="AY310" s="205" t="s">
        <v>125</v>
      </c>
    </row>
    <row r="311" spans="1:65" s="13" customFormat="1" ht="11.25">
      <c r="B311" s="196"/>
      <c r="C311" s="197"/>
      <c r="D311" s="194" t="s">
        <v>139</v>
      </c>
      <c r="E311" s="198" t="s">
        <v>19</v>
      </c>
      <c r="F311" s="199" t="s">
        <v>408</v>
      </c>
      <c r="G311" s="197"/>
      <c r="H311" s="198" t="s">
        <v>19</v>
      </c>
      <c r="I311" s="200"/>
      <c r="J311" s="197"/>
      <c r="K311" s="197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139</v>
      </c>
      <c r="AU311" s="205" t="s">
        <v>82</v>
      </c>
      <c r="AV311" s="13" t="s">
        <v>80</v>
      </c>
      <c r="AW311" s="13" t="s">
        <v>34</v>
      </c>
      <c r="AX311" s="13" t="s">
        <v>72</v>
      </c>
      <c r="AY311" s="205" t="s">
        <v>125</v>
      </c>
    </row>
    <row r="312" spans="1:65" s="14" customFormat="1" ht="11.25">
      <c r="B312" s="206"/>
      <c r="C312" s="207"/>
      <c r="D312" s="194" t="s">
        <v>139</v>
      </c>
      <c r="E312" s="208" t="s">
        <v>19</v>
      </c>
      <c r="F312" s="209" t="s">
        <v>409</v>
      </c>
      <c r="G312" s="207"/>
      <c r="H312" s="210">
        <v>4.4800000000000004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139</v>
      </c>
      <c r="AU312" s="216" t="s">
        <v>82</v>
      </c>
      <c r="AV312" s="14" t="s">
        <v>82</v>
      </c>
      <c r="AW312" s="14" t="s">
        <v>34</v>
      </c>
      <c r="AX312" s="14" t="s">
        <v>72</v>
      </c>
      <c r="AY312" s="216" t="s">
        <v>125</v>
      </c>
    </row>
    <row r="313" spans="1:65" s="13" customFormat="1" ht="11.25">
      <c r="B313" s="196"/>
      <c r="C313" s="197"/>
      <c r="D313" s="194" t="s">
        <v>139</v>
      </c>
      <c r="E313" s="198" t="s">
        <v>19</v>
      </c>
      <c r="F313" s="199" t="s">
        <v>410</v>
      </c>
      <c r="G313" s="197"/>
      <c r="H313" s="198" t="s">
        <v>19</v>
      </c>
      <c r="I313" s="200"/>
      <c r="J313" s="197"/>
      <c r="K313" s="197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139</v>
      </c>
      <c r="AU313" s="205" t="s">
        <v>82</v>
      </c>
      <c r="AV313" s="13" t="s">
        <v>80</v>
      </c>
      <c r="AW313" s="13" t="s">
        <v>34</v>
      </c>
      <c r="AX313" s="13" t="s">
        <v>72</v>
      </c>
      <c r="AY313" s="205" t="s">
        <v>125</v>
      </c>
    </row>
    <row r="314" spans="1:65" s="14" customFormat="1" ht="11.25">
      <c r="B314" s="206"/>
      <c r="C314" s="207"/>
      <c r="D314" s="194" t="s">
        <v>139</v>
      </c>
      <c r="E314" s="208" t="s">
        <v>19</v>
      </c>
      <c r="F314" s="209" t="s">
        <v>409</v>
      </c>
      <c r="G314" s="207"/>
      <c r="H314" s="210">
        <v>4.4800000000000004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139</v>
      </c>
      <c r="AU314" s="216" t="s">
        <v>82</v>
      </c>
      <c r="AV314" s="14" t="s">
        <v>82</v>
      </c>
      <c r="AW314" s="14" t="s">
        <v>34</v>
      </c>
      <c r="AX314" s="14" t="s">
        <v>72</v>
      </c>
      <c r="AY314" s="216" t="s">
        <v>125</v>
      </c>
    </row>
    <row r="315" spans="1:65" s="13" customFormat="1" ht="11.25">
      <c r="B315" s="196"/>
      <c r="C315" s="197"/>
      <c r="D315" s="194" t="s">
        <v>139</v>
      </c>
      <c r="E315" s="198" t="s">
        <v>19</v>
      </c>
      <c r="F315" s="199" t="s">
        <v>411</v>
      </c>
      <c r="G315" s="197"/>
      <c r="H315" s="198" t="s">
        <v>19</v>
      </c>
      <c r="I315" s="200"/>
      <c r="J315" s="197"/>
      <c r="K315" s="197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139</v>
      </c>
      <c r="AU315" s="205" t="s">
        <v>82</v>
      </c>
      <c r="AV315" s="13" t="s">
        <v>80</v>
      </c>
      <c r="AW315" s="13" t="s">
        <v>34</v>
      </c>
      <c r="AX315" s="13" t="s">
        <v>72</v>
      </c>
      <c r="AY315" s="205" t="s">
        <v>125</v>
      </c>
    </row>
    <row r="316" spans="1:65" s="14" customFormat="1" ht="11.25">
      <c r="B316" s="206"/>
      <c r="C316" s="207"/>
      <c r="D316" s="194" t="s">
        <v>139</v>
      </c>
      <c r="E316" s="208" t="s">
        <v>19</v>
      </c>
      <c r="F316" s="209" t="s">
        <v>392</v>
      </c>
      <c r="G316" s="207"/>
      <c r="H316" s="210">
        <v>5.2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139</v>
      </c>
      <c r="AU316" s="216" t="s">
        <v>82</v>
      </c>
      <c r="AV316" s="14" t="s">
        <v>82</v>
      </c>
      <c r="AW316" s="14" t="s">
        <v>34</v>
      </c>
      <c r="AX316" s="14" t="s">
        <v>72</v>
      </c>
      <c r="AY316" s="216" t="s">
        <v>125</v>
      </c>
    </row>
    <row r="317" spans="1:65" s="15" customFormat="1" ht="11.25">
      <c r="B317" s="217"/>
      <c r="C317" s="218"/>
      <c r="D317" s="194" t="s">
        <v>139</v>
      </c>
      <c r="E317" s="219" t="s">
        <v>19</v>
      </c>
      <c r="F317" s="220" t="s">
        <v>142</v>
      </c>
      <c r="G317" s="218"/>
      <c r="H317" s="221">
        <v>14.16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139</v>
      </c>
      <c r="AU317" s="227" t="s">
        <v>82</v>
      </c>
      <c r="AV317" s="15" t="s">
        <v>133</v>
      </c>
      <c r="AW317" s="15" t="s">
        <v>34</v>
      </c>
      <c r="AX317" s="15" t="s">
        <v>80</v>
      </c>
      <c r="AY317" s="227" t="s">
        <v>125</v>
      </c>
    </row>
    <row r="318" spans="1:65" s="2" customFormat="1" ht="16.5" customHeight="1">
      <c r="A318" s="37"/>
      <c r="B318" s="38"/>
      <c r="C318" s="176" t="s">
        <v>412</v>
      </c>
      <c r="D318" s="176" t="s">
        <v>128</v>
      </c>
      <c r="E318" s="177" t="s">
        <v>413</v>
      </c>
      <c r="F318" s="178" t="s">
        <v>414</v>
      </c>
      <c r="G318" s="179" t="s">
        <v>238</v>
      </c>
      <c r="H318" s="180">
        <v>3.6</v>
      </c>
      <c r="I318" s="181"/>
      <c r="J318" s="182">
        <f>ROUND(I318*H318,2)</f>
        <v>0</v>
      </c>
      <c r="K318" s="178" t="s">
        <v>132</v>
      </c>
      <c r="L318" s="42"/>
      <c r="M318" s="183" t="s">
        <v>19</v>
      </c>
      <c r="N318" s="184" t="s">
        <v>43</v>
      </c>
      <c r="O318" s="67"/>
      <c r="P318" s="185">
        <f>O318*H318</f>
        <v>0</v>
      </c>
      <c r="Q318" s="185">
        <v>6.9999999999999994E-5</v>
      </c>
      <c r="R318" s="185">
        <f>Q318*H318</f>
        <v>2.52E-4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248</v>
      </c>
      <c r="AT318" s="187" t="s">
        <v>128</v>
      </c>
      <c r="AU318" s="187" t="s">
        <v>82</v>
      </c>
      <c r="AY318" s="20" t="s">
        <v>125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80</v>
      </c>
      <c r="BK318" s="188">
        <f>ROUND(I318*H318,2)</f>
        <v>0</v>
      </c>
      <c r="BL318" s="20" t="s">
        <v>248</v>
      </c>
      <c r="BM318" s="187" t="s">
        <v>415</v>
      </c>
    </row>
    <row r="319" spans="1:65" s="2" customFormat="1" ht="11.25">
      <c r="A319" s="37"/>
      <c r="B319" s="38"/>
      <c r="C319" s="39"/>
      <c r="D319" s="189" t="s">
        <v>135</v>
      </c>
      <c r="E319" s="39"/>
      <c r="F319" s="190" t="s">
        <v>416</v>
      </c>
      <c r="G319" s="39"/>
      <c r="H319" s="39"/>
      <c r="I319" s="191"/>
      <c r="J319" s="39"/>
      <c r="K319" s="39"/>
      <c r="L319" s="42"/>
      <c r="M319" s="192"/>
      <c r="N319" s="193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135</v>
      </c>
      <c r="AU319" s="20" t="s">
        <v>82</v>
      </c>
    </row>
    <row r="320" spans="1:65" s="13" customFormat="1" ht="11.25">
      <c r="B320" s="196"/>
      <c r="C320" s="197"/>
      <c r="D320" s="194" t="s">
        <v>139</v>
      </c>
      <c r="E320" s="198" t="s">
        <v>19</v>
      </c>
      <c r="F320" s="199" t="s">
        <v>406</v>
      </c>
      <c r="G320" s="197"/>
      <c r="H320" s="198" t="s">
        <v>19</v>
      </c>
      <c r="I320" s="200"/>
      <c r="J320" s="197"/>
      <c r="K320" s="197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139</v>
      </c>
      <c r="AU320" s="205" t="s">
        <v>82</v>
      </c>
      <c r="AV320" s="13" t="s">
        <v>80</v>
      </c>
      <c r="AW320" s="13" t="s">
        <v>34</v>
      </c>
      <c r="AX320" s="13" t="s">
        <v>72</v>
      </c>
      <c r="AY320" s="205" t="s">
        <v>125</v>
      </c>
    </row>
    <row r="321" spans="1:65" s="13" customFormat="1" ht="11.25">
      <c r="B321" s="196"/>
      <c r="C321" s="197"/>
      <c r="D321" s="194" t="s">
        <v>139</v>
      </c>
      <c r="E321" s="198" t="s">
        <v>19</v>
      </c>
      <c r="F321" s="199" t="s">
        <v>417</v>
      </c>
      <c r="G321" s="197"/>
      <c r="H321" s="198" t="s">
        <v>19</v>
      </c>
      <c r="I321" s="200"/>
      <c r="J321" s="197"/>
      <c r="K321" s="197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139</v>
      </c>
      <c r="AU321" s="205" t="s">
        <v>82</v>
      </c>
      <c r="AV321" s="13" t="s">
        <v>80</v>
      </c>
      <c r="AW321" s="13" t="s">
        <v>34</v>
      </c>
      <c r="AX321" s="13" t="s">
        <v>72</v>
      </c>
      <c r="AY321" s="205" t="s">
        <v>125</v>
      </c>
    </row>
    <row r="322" spans="1:65" s="13" customFormat="1" ht="11.25">
      <c r="B322" s="196"/>
      <c r="C322" s="197"/>
      <c r="D322" s="194" t="s">
        <v>139</v>
      </c>
      <c r="E322" s="198" t="s">
        <v>19</v>
      </c>
      <c r="F322" s="199" t="s">
        <v>418</v>
      </c>
      <c r="G322" s="197"/>
      <c r="H322" s="198" t="s">
        <v>19</v>
      </c>
      <c r="I322" s="200"/>
      <c r="J322" s="197"/>
      <c r="K322" s="197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139</v>
      </c>
      <c r="AU322" s="205" t="s">
        <v>82</v>
      </c>
      <c r="AV322" s="13" t="s">
        <v>80</v>
      </c>
      <c r="AW322" s="13" t="s">
        <v>34</v>
      </c>
      <c r="AX322" s="13" t="s">
        <v>72</v>
      </c>
      <c r="AY322" s="205" t="s">
        <v>125</v>
      </c>
    </row>
    <row r="323" spans="1:65" s="14" customFormat="1" ht="11.25">
      <c r="B323" s="206"/>
      <c r="C323" s="207"/>
      <c r="D323" s="194" t="s">
        <v>139</v>
      </c>
      <c r="E323" s="208" t="s">
        <v>19</v>
      </c>
      <c r="F323" s="209" t="s">
        <v>393</v>
      </c>
      <c r="G323" s="207"/>
      <c r="H323" s="210">
        <v>3.6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139</v>
      </c>
      <c r="AU323" s="216" t="s">
        <v>82</v>
      </c>
      <c r="AV323" s="14" t="s">
        <v>82</v>
      </c>
      <c r="AW323" s="14" t="s">
        <v>34</v>
      </c>
      <c r="AX323" s="14" t="s">
        <v>72</v>
      </c>
      <c r="AY323" s="216" t="s">
        <v>125</v>
      </c>
    </row>
    <row r="324" spans="1:65" s="15" customFormat="1" ht="11.25">
      <c r="B324" s="217"/>
      <c r="C324" s="218"/>
      <c r="D324" s="194" t="s">
        <v>139</v>
      </c>
      <c r="E324" s="219" t="s">
        <v>19</v>
      </c>
      <c r="F324" s="220" t="s">
        <v>142</v>
      </c>
      <c r="G324" s="218"/>
      <c r="H324" s="221">
        <v>3.6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139</v>
      </c>
      <c r="AU324" s="227" t="s">
        <v>82</v>
      </c>
      <c r="AV324" s="15" t="s">
        <v>133</v>
      </c>
      <c r="AW324" s="15" t="s">
        <v>34</v>
      </c>
      <c r="AX324" s="15" t="s">
        <v>80</v>
      </c>
      <c r="AY324" s="227" t="s">
        <v>125</v>
      </c>
    </row>
    <row r="325" spans="1:65" s="2" customFormat="1" ht="16.5" customHeight="1">
      <c r="A325" s="37"/>
      <c r="B325" s="38"/>
      <c r="C325" s="176" t="s">
        <v>419</v>
      </c>
      <c r="D325" s="176" t="s">
        <v>128</v>
      </c>
      <c r="E325" s="177" t="s">
        <v>420</v>
      </c>
      <c r="F325" s="178" t="s">
        <v>421</v>
      </c>
      <c r="G325" s="179" t="s">
        <v>238</v>
      </c>
      <c r="H325" s="180">
        <v>38.1</v>
      </c>
      <c r="I325" s="181"/>
      <c r="J325" s="182">
        <f>ROUND(I325*H325,2)</f>
        <v>0</v>
      </c>
      <c r="K325" s="178" t="s">
        <v>132</v>
      </c>
      <c r="L325" s="42"/>
      <c r="M325" s="183" t="s">
        <v>19</v>
      </c>
      <c r="N325" s="184" t="s">
        <v>43</v>
      </c>
      <c r="O325" s="67"/>
      <c r="P325" s="185">
        <f>O325*H325</f>
        <v>0</v>
      </c>
      <c r="Q325" s="185">
        <v>6.9999999999999994E-5</v>
      </c>
      <c r="R325" s="185">
        <f>Q325*H325</f>
        <v>2.6669999999999997E-3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248</v>
      </c>
      <c r="AT325" s="187" t="s">
        <v>128</v>
      </c>
      <c r="AU325" s="187" t="s">
        <v>82</v>
      </c>
      <c r="AY325" s="20" t="s">
        <v>125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80</v>
      </c>
      <c r="BK325" s="188">
        <f>ROUND(I325*H325,2)</f>
        <v>0</v>
      </c>
      <c r="BL325" s="20" t="s">
        <v>248</v>
      </c>
      <c r="BM325" s="187" t="s">
        <v>422</v>
      </c>
    </row>
    <row r="326" spans="1:65" s="2" customFormat="1" ht="11.25">
      <c r="A326" s="37"/>
      <c r="B326" s="38"/>
      <c r="C326" s="39"/>
      <c r="D326" s="189" t="s">
        <v>135</v>
      </c>
      <c r="E326" s="39"/>
      <c r="F326" s="190" t="s">
        <v>423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135</v>
      </c>
      <c r="AU326" s="20" t="s">
        <v>82</v>
      </c>
    </row>
    <row r="327" spans="1:65" s="13" customFormat="1" ht="11.25">
      <c r="B327" s="196"/>
      <c r="C327" s="197"/>
      <c r="D327" s="194" t="s">
        <v>139</v>
      </c>
      <c r="E327" s="198" t="s">
        <v>19</v>
      </c>
      <c r="F327" s="199" t="s">
        <v>424</v>
      </c>
      <c r="G327" s="197"/>
      <c r="H327" s="198" t="s">
        <v>19</v>
      </c>
      <c r="I327" s="200"/>
      <c r="J327" s="197"/>
      <c r="K327" s="197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139</v>
      </c>
      <c r="AU327" s="205" t="s">
        <v>82</v>
      </c>
      <c r="AV327" s="13" t="s">
        <v>80</v>
      </c>
      <c r="AW327" s="13" t="s">
        <v>34</v>
      </c>
      <c r="AX327" s="13" t="s">
        <v>72</v>
      </c>
      <c r="AY327" s="205" t="s">
        <v>125</v>
      </c>
    </row>
    <row r="328" spans="1:65" s="13" customFormat="1" ht="11.25">
      <c r="B328" s="196"/>
      <c r="C328" s="197"/>
      <c r="D328" s="194" t="s">
        <v>139</v>
      </c>
      <c r="E328" s="198" t="s">
        <v>19</v>
      </c>
      <c r="F328" s="199" t="s">
        <v>425</v>
      </c>
      <c r="G328" s="197"/>
      <c r="H328" s="198" t="s">
        <v>19</v>
      </c>
      <c r="I328" s="200"/>
      <c r="J328" s="197"/>
      <c r="K328" s="197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139</v>
      </c>
      <c r="AU328" s="205" t="s">
        <v>82</v>
      </c>
      <c r="AV328" s="13" t="s">
        <v>80</v>
      </c>
      <c r="AW328" s="13" t="s">
        <v>34</v>
      </c>
      <c r="AX328" s="13" t="s">
        <v>72</v>
      </c>
      <c r="AY328" s="205" t="s">
        <v>125</v>
      </c>
    </row>
    <row r="329" spans="1:65" s="14" customFormat="1" ht="11.25">
      <c r="B329" s="206"/>
      <c r="C329" s="207"/>
      <c r="D329" s="194" t="s">
        <v>139</v>
      </c>
      <c r="E329" s="208" t="s">
        <v>19</v>
      </c>
      <c r="F329" s="209" t="s">
        <v>426</v>
      </c>
      <c r="G329" s="207"/>
      <c r="H329" s="210">
        <v>14.65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139</v>
      </c>
      <c r="AU329" s="216" t="s">
        <v>82</v>
      </c>
      <c r="AV329" s="14" t="s">
        <v>82</v>
      </c>
      <c r="AW329" s="14" t="s">
        <v>34</v>
      </c>
      <c r="AX329" s="14" t="s">
        <v>72</v>
      </c>
      <c r="AY329" s="216" t="s">
        <v>125</v>
      </c>
    </row>
    <row r="330" spans="1:65" s="13" customFormat="1" ht="11.25">
      <c r="B330" s="196"/>
      <c r="C330" s="197"/>
      <c r="D330" s="194" t="s">
        <v>139</v>
      </c>
      <c r="E330" s="198" t="s">
        <v>19</v>
      </c>
      <c r="F330" s="199" t="s">
        <v>427</v>
      </c>
      <c r="G330" s="197"/>
      <c r="H330" s="198" t="s">
        <v>19</v>
      </c>
      <c r="I330" s="200"/>
      <c r="J330" s="197"/>
      <c r="K330" s="197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139</v>
      </c>
      <c r="AU330" s="205" t="s">
        <v>82</v>
      </c>
      <c r="AV330" s="13" t="s">
        <v>80</v>
      </c>
      <c r="AW330" s="13" t="s">
        <v>34</v>
      </c>
      <c r="AX330" s="13" t="s">
        <v>72</v>
      </c>
      <c r="AY330" s="205" t="s">
        <v>125</v>
      </c>
    </row>
    <row r="331" spans="1:65" s="14" customFormat="1" ht="11.25">
      <c r="B331" s="206"/>
      <c r="C331" s="207"/>
      <c r="D331" s="194" t="s">
        <v>139</v>
      </c>
      <c r="E331" s="208" t="s">
        <v>19</v>
      </c>
      <c r="F331" s="209" t="s">
        <v>426</v>
      </c>
      <c r="G331" s="207"/>
      <c r="H331" s="210">
        <v>14.65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139</v>
      </c>
      <c r="AU331" s="216" t="s">
        <v>82</v>
      </c>
      <c r="AV331" s="14" t="s">
        <v>82</v>
      </c>
      <c r="AW331" s="14" t="s">
        <v>34</v>
      </c>
      <c r="AX331" s="14" t="s">
        <v>72</v>
      </c>
      <c r="AY331" s="216" t="s">
        <v>125</v>
      </c>
    </row>
    <row r="332" spans="1:65" s="13" customFormat="1" ht="11.25">
      <c r="B332" s="196"/>
      <c r="C332" s="197"/>
      <c r="D332" s="194" t="s">
        <v>139</v>
      </c>
      <c r="E332" s="198" t="s">
        <v>19</v>
      </c>
      <c r="F332" s="199" t="s">
        <v>428</v>
      </c>
      <c r="G332" s="197"/>
      <c r="H332" s="198" t="s">
        <v>19</v>
      </c>
      <c r="I332" s="200"/>
      <c r="J332" s="197"/>
      <c r="K332" s="197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139</v>
      </c>
      <c r="AU332" s="205" t="s">
        <v>82</v>
      </c>
      <c r="AV332" s="13" t="s">
        <v>80</v>
      </c>
      <c r="AW332" s="13" t="s">
        <v>34</v>
      </c>
      <c r="AX332" s="13" t="s">
        <v>72</v>
      </c>
      <c r="AY332" s="205" t="s">
        <v>125</v>
      </c>
    </row>
    <row r="333" spans="1:65" s="14" customFormat="1" ht="11.25">
      <c r="B333" s="206"/>
      <c r="C333" s="207"/>
      <c r="D333" s="194" t="s">
        <v>139</v>
      </c>
      <c r="E333" s="208" t="s">
        <v>19</v>
      </c>
      <c r="F333" s="209" t="s">
        <v>429</v>
      </c>
      <c r="G333" s="207"/>
      <c r="H333" s="210">
        <v>8.8000000000000007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139</v>
      </c>
      <c r="AU333" s="216" t="s">
        <v>82</v>
      </c>
      <c r="AV333" s="14" t="s">
        <v>82</v>
      </c>
      <c r="AW333" s="14" t="s">
        <v>34</v>
      </c>
      <c r="AX333" s="14" t="s">
        <v>72</v>
      </c>
      <c r="AY333" s="216" t="s">
        <v>125</v>
      </c>
    </row>
    <row r="334" spans="1:65" s="15" customFormat="1" ht="11.25">
      <c r="B334" s="217"/>
      <c r="C334" s="218"/>
      <c r="D334" s="194" t="s">
        <v>139</v>
      </c>
      <c r="E334" s="219" t="s">
        <v>19</v>
      </c>
      <c r="F334" s="220" t="s">
        <v>142</v>
      </c>
      <c r="G334" s="218"/>
      <c r="H334" s="221">
        <v>38.1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139</v>
      </c>
      <c r="AU334" s="227" t="s">
        <v>82</v>
      </c>
      <c r="AV334" s="15" t="s">
        <v>133</v>
      </c>
      <c r="AW334" s="15" t="s">
        <v>34</v>
      </c>
      <c r="AX334" s="15" t="s">
        <v>80</v>
      </c>
      <c r="AY334" s="227" t="s">
        <v>125</v>
      </c>
    </row>
    <row r="335" spans="1:65" s="2" customFormat="1" ht="16.5" customHeight="1">
      <c r="A335" s="37"/>
      <c r="B335" s="38"/>
      <c r="C335" s="228" t="s">
        <v>430</v>
      </c>
      <c r="D335" s="228" t="s">
        <v>266</v>
      </c>
      <c r="E335" s="229" t="s">
        <v>431</v>
      </c>
      <c r="F335" s="230" t="s">
        <v>432</v>
      </c>
      <c r="G335" s="231" t="s">
        <v>145</v>
      </c>
      <c r="H335" s="232">
        <v>14.597</v>
      </c>
      <c r="I335" s="233"/>
      <c r="J335" s="234">
        <f>ROUND(I335*H335,2)</f>
        <v>0</v>
      </c>
      <c r="K335" s="230" t="s">
        <v>132</v>
      </c>
      <c r="L335" s="235"/>
      <c r="M335" s="236" t="s">
        <v>19</v>
      </c>
      <c r="N335" s="237" t="s">
        <v>43</v>
      </c>
      <c r="O335" s="67"/>
      <c r="P335" s="185">
        <f>O335*H335</f>
        <v>0</v>
      </c>
      <c r="Q335" s="185">
        <v>5.0400000000000002E-3</v>
      </c>
      <c r="R335" s="185">
        <f>Q335*H335</f>
        <v>7.3568880000000003E-2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341</v>
      </c>
      <c r="AT335" s="187" t="s">
        <v>266</v>
      </c>
      <c r="AU335" s="187" t="s">
        <v>82</v>
      </c>
      <c r="AY335" s="20" t="s">
        <v>125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80</v>
      </c>
      <c r="BK335" s="188">
        <f>ROUND(I335*H335,2)</f>
        <v>0</v>
      </c>
      <c r="BL335" s="20" t="s">
        <v>248</v>
      </c>
      <c r="BM335" s="187" t="s">
        <v>433</v>
      </c>
    </row>
    <row r="336" spans="1:65" s="13" customFormat="1" ht="11.25">
      <c r="B336" s="196"/>
      <c r="C336" s="197"/>
      <c r="D336" s="194" t="s">
        <v>139</v>
      </c>
      <c r="E336" s="198" t="s">
        <v>19</v>
      </c>
      <c r="F336" s="199" t="s">
        <v>406</v>
      </c>
      <c r="G336" s="197"/>
      <c r="H336" s="198" t="s">
        <v>19</v>
      </c>
      <c r="I336" s="200"/>
      <c r="J336" s="197"/>
      <c r="K336" s="197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139</v>
      </c>
      <c r="AU336" s="205" t="s">
        <v>82</v>
      </c>
      <c r="AV336" s="13" t="s">
        <v>80</v>
      </c>
      <c r="AW336" s="13" t="s">
        <v>34</v>
      </c>
      <c r="AX336" s="13" t="s">
        <v>72</v>
      </c>
      <c r="AY336" s="205" t="s">
        <v>125</v>
      </c>
    </row>
    <row r="337" spans="2:51" s="13" customFormat="1" ht="11.25">
      <c r="B337" s="196"/>
      <c r="C337" s="197"/>
      <c r="D337" s="194" t="s">
        <v>139</v>
      </c>
      <c r="E337" s="198" t="s">
        <v>19</v>
      </c>
      <c r="F337" s="199" t="s">
        <v>407</v>
      </c>
      <c r="G337" s="197"/>
      <c r="H337" s="198" t="s">
        <v>19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139</v>
      </c>
      <c r="AU337" s="205" t="s">
        <v>82</v>
      </c>
      <c r="AV337" s="13" t="s">
        <v>80</v>
      </c>
      <c r="AW337" s="13" t="s">
        <v>34</v>
      </c>
      <c r="AX337" s="13" t="s">
        <v>72</v>
      </c>
      <c r="AY337" s="205" t="s">
        <v>125</v>
      </c>
    </row>
    <row r="338" spans="2:51" s="13" customFormat="1" ht="11.25">
      <c r="B338" s="196"/>
      <c r="C338" s="197"/>
      <c r="D338" s="194" t="s">
        <v>139</v>
      </c>
      <c r="E338" s="198" t="s">
        <v>19</v>
      </c>
      <c r="F338" s="199" t="s">
        <v>408</v>
      </c>
      <c r="G338" s="197"/>
      <c r="H338" s="198" t="s">
        <v>19</v>
      </c>
      <c r="I338" s="200"/>
      <c r="J338" s="197"/>
      <c r="K338" s="197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139</v>
      </c>
      <c r="AU338" s="205" t="s">
        <v>82</v>
      </c>
      <c r="AV338" s="13" t="s">
        <v>80</v>
      </c>
      <c r="AW338" s="13" t="s">
        <v>34</v>
      </c>
      <c r="AX338" s="13" t="s">
        <v>72</v>
      </c>
      <c r="AY338" s="205" t="s">
        <v>125</v>
      </c>
    </row>
    <row r="339" spans="2:51" s="14" customFormat="1" ht="11.25">
      <c r="B339" s="206"/>
      <c r="C339" s="207"/>
      <c r="D339" s="194" t="s">
        <v>139</v>
      </c>
      <c r="E339" s="208" t="s">
        <v>19</v>
      </c>
      <c r="F339" s="209" t="s">
        <v>434</v>
      </c>
      <c r="G339" s="207"/>
      <c r="H339" s="210">
        <v>0.89600000000000002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139</v>
      </c>
      <c r="AU339" s="216" t="s">
        <v>82</v>
      </c>
      <c r="AV339" s="14" t="s">
        <v>82</v>
      </c>
      <c r="AW339" s="14" t="s">
        <v>34</v>
      </c>
      <c r="AX339" s="14" t="s">
        <v>72</v>
      </c>
      <c r="AY339" s="216" t="s">
        <v>125</v>
      </c>
    </row>
    <row r="340" spans="2:51" s="13" customFormat="1" ht="11.25">
      <c r="B340" s="196"/>
      <c r="C340" s="197"/>
      <c r="D340" s="194" t="s">
        <v>139</v>
      </c>
      <c r="E340" s="198" t="s">
        <v>19</v>
      </c>
      <c r="F340" s="199" t="s">
        <v>410</v>
      </c>
      <c r="G340" s="197"/>
      <c r="H340" s="198" t="s">
        <v>19</v>
      </c>
      <c r="I340" s="200"/>
      <c r="J340" s="197"/>
      <c r="K340" s="197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139</v>
      </c>
      <c r="AU340" s="205" t="s">
        <v>82</v>
      </c>
      <c r="AV340" s="13" t="s">
        <v>80</v>
      </c>
      <c r="AW340" s="13" t="s">
        <v>34</v>
      </c>
      <c r="AX340" s="13" t="s">
        <v>72</v>
      </c>
      <c r="AY340" s="205" t="s">
        <v>125</v>
      </c>
    </row>
    <row r="341" spans="2:51" s="14" customFormat="1" ht="11.25">
      <c r="B341" s="206"/>
      <c r="C341" s="207"/>
      <c r="D341" s="194" t="s">
        <v>139</v>
      </c>
      <c r="E341" s="208" t="s">
        <v>19</v>
      </c>
      <c r="F341" s="209" t="s">
        <v>434</v>
      </c>
      <c r="G341" s="207"/>
      <c r="H341" s="210">
        <v>0.89600000000000002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139</v>
      </c>
      <c r="AU341" s="216" t="s">
        <v>82</v>
      </c>
      <c r="AV341" s="14" t="s">
        <v>82</v>
      </c>
      <c r="AW341" s="14" t="s">
        <v>34</v>
      </c>
      <c r="AX341" s="14" t="s">
        <v>72</v>
      </c>
      <c r="AY341" s="216" t="s">
        <v>125</v>
      </c>
    </row>
    <row r="342" spans="2:51" s="16" customFormat="1" ht="11.25">
      <c r="B342" s="238"/>
      <c r="C342" s="239"/>
      <c r="D342" s="194" t="s">
        <v>139</v>
      </c>
      <c r="E342" s="240" t="s">
        <v>19</v>
      </c>
      <c r="F342" s="241" t="s">
        <v>435</v>
      </c>
      <c r="G342" s="239"/>
      <c r="H342" s="242">
        <v>1.792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139</v>
      </c>
      <c r="AU342" s="248" t="s">
        <v>82</v>
      </c>
      <c r="AV342" s="16" t="s">
        <v>126</v>
      </c>
      <c r="AW342" s="16" t="s">
        <v>34</v>
      </c>
      <c r="AX342" s="16" t="s">
        <v>72</v>
      </c>
      <c r="AY342" s="248" t="s">
        <v>125</v>
      </c>
    </row>
    <row r="343" spans="2:51" s="13" customFormat="1" ht="11.25">
      <c r="B343" s="196"/>
      <c r="C343" s="197"/>
      <c r="D343" s="194" t="s">
        <v>139</v>
      </c>
      <c r="E343" s="198" t="s">
        <v>19</v>
      </c>
      <c r="F343" s="199" t="s">
        <v>417</v>
      </c>
      <c r="G343" s="197"/>
      <c r="H343" s="198" t="s">
        <v>19</v>
      </c>
      <c r="I343" s="200"/>
      <c r="J343" s="197"/>
      <c r="K343" s="197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139</v>
      </c>
      <c r="AU343" s="205" t="s">
        <v>82</v>
      </c>
      <c r="AV343" s="13" t="s">
        <v>80</v>
      </c>
      <c r="AW343" s="13" t="s">
        <v>34</v>
      </c>
      <c r="AX343" s="13" t="s">
        <v>72</v>
      </c>
      <c r="AY343" s="205" t="s">
        <v>125</v>
      </c>
    </row>
    <row r="344" spans="2:51" s="13" customFormat="1" ht="11.25">
      <c r="B344" s="196"/>
      <c r="C344" s="197"/>
      <c r="D344" s="194" t="s">
        <v>139</v>
      </c>
      <c r="E344" s="198" t="s">
        <v>19</v>
      </c>
      <c r="F344" s="199" t="s">
        <v>418</v>
      </c>
      <c r="G344" s="197"/>
      <c r="H344" s="198" t="s">
        <v>19</v>
      </c>
      <c r="I344" s="200"/>
      <c r="J344" s="197"/>
      <c r="K344" s="197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139</v>
      </c>
      <c r="AU344" s="205" t="s">
        <v>82</v>
      </c>
      <c r="AV344" s="13" t="s">
        <v>80</v>
      </c>
      <c r="AW344" s="13" t="s">
        <v>34</v>
      </c>
      <c r="AX344" s="13" t="s">
        <v>72</v>
      </c>
      <c r="AY344" s="205" t="s">
        <v>125</v>
      </c>
    </row>
    <row r="345" spans="2:51" s="14" customFormat="1" ht="11.25">
      <c r="B345" s="206"/>
      <c r="C345" s="207"/>
      <c r="D345" s="194" t="s">
        <v>139</v>
      </c>
      <c r="E345" s="208" t="s">
        <v>19</v>
      </c>
      <c r="F345" s="209" t="s">
        <v>436</v>
      </c>
      <c r="G345" s="207"/>
      <c r="H345" s="210">
        <v>1.8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139</v>
      </c>
      <c r="AU345" s="216" t="s">
        <v>82</v>
      </c>
      <c r="AV345" s="14" t="s">
        <v>82</v>
      </c>
      <c r="AW345" s="14" t="s">
        <v>34</v>
      </c>
      <c r="AX345" s="14" t="s">
        <v>72</v>
      </c>
      <c r="AY345" s="216" t="s">
        <v>125</v>
      </c>
    </row>
    <row r="346" spans="2:51" s="13" customFormat="1" ht="11.25">
      <c r="B346" s="196"/>
      <c r="C346" s="197"/>
      <c r="D346" s="194" t="s">
        <v>139</v>
      </c>
      <c r="E346" s="198" t="s">
        <v>19</v>
      </c>
      <c r="F346" s="199" t="s">
        <v>411</v>
      </c>
      <c r="G346" s="197"/>
      <c r="H346" s="198" t="s">
        <v>19</v>
      </c>
      <c r="I346" s="200"/>
      <c r="J346" s="197"/>
      <c r="K346" s="197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139</v>
      </c>
      <c r="AU346" s="205" t="s">
        <v>82</v>
      </c>
      <c r="AV346" s="13" t="s">
        <v>80</v>
      </c>
      <c r="AW346" s="13" t="s">
        <v>34</v>
      </c>
      <c r="AX346" s="13" t="s">
        <v>72</v>
      </c>
      <c r="AY346" s="205" t="s">
        <v>125</v>
      </c>
    </row>
    <row r="347" spans="2:51" s="14" customFormat="1" ht="11.25">
      <c r="B347" s="206"/>
      <c r="C347" s="207"/>
      <c r="D347" s="194" t="s">
        <v>139</v>
      </c>
      <c r="E347" s="208" t="s">
        <v>19</v>
      </c>
      <c r="F347" s="209" t="s">
        <v>437</v>
      </c>
      <c r="G347" s="207"/>
      <c r="H347" s="210">
        <v>1.04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139</v>
      </c>
      <c r="AU347" s="216" t="s">
        <v>82</v>
      </c>
      <c r="AV347" s="14" t="s">
        <v>82</v>
      </c>
      <c r="AW347" s="14" t="s">
        <v>34</v>
      </c>
      <c r="AX347" s="14" t="s">
        <v>72</v>
      </c>
      <c r="AY347" s="216" t="s">
        <v>125</v>
      </c>
    </row>
    <row r="348" spans="2:51" s="16" customFormat="1" ht="11.25">
      <c r="B348" s="238"/>
      <c r="C348" s="239"/>
      <c r="D348" s="194" t="s">
        <v>139</v>
      </c>
      <c r="E348" s="240" t="s">
        <v>19</v>
      </c>
      <c r="F348" s="241" t="s">
        <v>435</v>
      </c>
      <c r="G348" s="239"/>
      <c r="H348" s="242">
        <v>2.84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AT348" s="248" t="s">
        <v>139</v>
      </c>
      <c r="AU348" s="248" t="s">
        <v>82</v>
      </c>
      <c r="AV348" s="16" t="s">
        <v>126</v>
      </c>
      <c r="AW348" s="16" t="s">
        <v>34</v>
      </c>
      <c r="AX348" s="16" t="s">
        <v>72</v>
      </c>
      <c r="AY348" s="248" t="s">
        <v>125</v>
      </c>
    </row>
    <row r="349" spans="2:51" s="13" customFormat="1" ht="11.25">
      <c r="B349" s="196"/>
      <c r="C349" s="197"/>
      <c r="D349" s="194" t="s">
        <v>139</v>
      </c>
      <c r="E349" s="198" t="s">
        <v>19</v>
      </c>
      <c r="F349" s="199" t="s">
        <v>424</v>
      </c>
      <c r="G349" s="197"/>
      <c r="H349" s="198" t="s">
        <v>19</v>
      </c>
      <c r="I349" s="200"/>
      <c r="J349" s="197"/>
      <c r="K349" s="197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139</v>
      </c>
      <c r="AU349" s="205" t="s">
        <v>82</v>
      </c>
      <c r="AV349" s="13" t="s">
        <v>80</v>
      </c>
      <c r="AW349" s="13" t="s">
        <v>34</v>
      </c>
      <c r="AX349" s="13" t="s">
        <v>72</v>
      </c>
      <c r="AY349" s="205" t="s">
        <v>125</v>
      </c>
    </row>
    <row r="350" spans="2:51" s="13" customFormat="1" ht="11.25">
      <c r="B350" s="196"/>
      <c r="C350" s="197"/>
      <c r="D350" s="194" t="s">
        <v>139</v>
      </c>
      <c r="E350" s="198" t="s">
        <v>19</v>
      </c>
      <c r="F350" s="199" t="s">
        <v>425</v>
      </c>
      <c r="G350" s="197"/>
      <c r="H350" s="198" t="s">
        <v>19</v>
      </c>
      <c r="I350" s="200"/>
      <c r="J350" s="197"/>
      <c r="K350" s="197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139</v>
      </c>
      <c r="AU350" s="205" t="s">
        <v>82</v>
      </c>
      <c r="AV350" s="13" t="s">
        <v>80</v>
      </c>
      <c r="AW350" s="13" t="s">
        <v>34</v>
      </c>
      <c r="AX350" s="13" t="s">
        <v>72</v>
      </c>
      <c r="AY350" s="205" t="s">
        <v>125</v>
      </c>
    </row>
    <row r="351" spans="2:51" s="14" customFormat="1" ht="11.25">
      <c r="B351" s="206"/>
      <c r="C351" s="207"/>
      <c r="D351" s="194" t="s">
        <v>139</v>
      </c>
      <c r="E351" s="208" t="s">
        <v>19</v>
      </c>
      <c r="F351" s="209" t="s">
        <v>438</v>
      </c>
      <c r="G351" s="207"/>
      <c r="H351" s="210">
        <v>4.835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139</v>
      </c>
      <c r="AU351" s="216" t="s">
        <v>82</v>
      </c>
      <c r="AV351" s="14" t="s">
        <v>82</v>
      </c>
      <c r="AW351" s="14" t="s">
        <v>34</v>
      </c>
      <c r="AX351" s="14" t="s">
        <v>72</v>
      </c>
      <c r="AY351" s="216" t="s">
        <v>125</v>
      </c>
    </row>
    <row r="352" spans="2:51" s="13" customFormat="1" ht="11.25">
      <c r="B352" s="196"/>
      <c r="C352" s="197"/>
      <c r="D352" s="194" t="s">
        <v>139</v>
      </c>
      <c r="E352" s="198" t="s">
        <v>19</v>
      </c>
      <c r="F352" s="199" t="s">
        <v>427</v>
      </c>
      <c r="G352" s="197"/>
      <c r="H352" s="198" t="s">
        <v>19</v>
      </c>
      <c r="I352" s="200"/>
      <c r="J352" s="197"/>
      <c r="K352" s="197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139</v>
      </c>
      <c r="AU352" s="205" t="s">
        <v>82</v>
      </c>
      <c r="AV352" s="13" t="s">
        <v>80</v>
      </c>
      <c r="AW352" s="13" t="s">
        <v>34</v>
      </c>
      <c r="AX352" s="13" t="s">
        <v>72</v>
      </c>
      <c r="AY352" s="205" t="s">
        <v>125</v>
      </c>
    </row>
    <row r="353" spans="1:65" s="14" customFormat="1" ht="11.25">
      <c r="B353" s="206"/>
      <c r="C353" s="207"/>
      <c r="D353" s="194" t="s">
        <v>139</v>
      </c>
      <c r="E353" s="208" t="s">
        <v>19</v>
      </c>
      <c r="F353" s="209" t="s">
        <v>439</v>
      </c>
      <c r="G353" s="207"/>
      <c r="H353" s="210">
        <v>2.93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139</v>
      </c>
      <c r="AU353" s="216" t="s">
        <v>82</v>
      </c>
      <c r="AV353" s="14" t="s">
        <v>82</v>
      </c>
      <c r="AW353" s="14" t="s">
        <v>34</v>
      </c>
      <c r="AX353" s="14" t="s">
        <v>72</v>
      </c>
      <c r="AY353" s="216" t="s">
        <v>125</v>
      </c>
    </row>
    <row r="354" spans="1:65" s="13" customFormat="1" ht="11.25">
      <c r="B354" s="196"/>
      <c r="C354" s="197"/>
      <c r="D354" s="194" t="s">
        <v>139</v>
      </c>
      <c r="E354" s="198" t="s">
        <v>19</v>
      </c>
      <c r="F354" s="199" t="s">
        <v>428</v>
      </c>
      <c r="G354" s="197"/>
      <c r="H354" s="198" t="s">
        <v>19</v>
      </c>
      <c r="I354" s="200"/>
      <c r="J354" s="197"/>
      <c r="K354" s="197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139</v>
      </c>
      <c r="AU354" s="205" t="s">
        <v>82</v>
      </c>
      <c r="AV354" s="13" t="s">
        <v>80</v>
      </c>
      <c r="AW354" s="13" t="s">
        <v>34</v>
      </c>
      <c r="AX354" s="13" t="s">
        <v>72</v>
      </c>
      <c r="AY354" s="205" t="s">
        <v>125</v>
      </c>
    </row>
    <row r="355" spans="1:65" s="14" customFormat="1" ht="11.25">
      <c r="B355" s="206"/>
      <c r="C355" s="207"/>
      <c r="D355" s="194" t="s">
        <v>139</v>
      </c>
      <c r="E355" s="208" t="s">
        <v>19</v>
      </c>
      <c r="F355" s="209" t="s">
        <v>440</v>
      </c>
      <c r="G355" s="207"/>
      <c r="H355" s="210">
        <v>2.2000000000000002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139</v>
      </c>
      <c r="AU355" s="216" t="s">
        <v>82</v>
      </c>
      <c r="AV355" s="14" t="s">
        <v>82</v>
      </c>
      <c r="AW355" s="14" t="s">
        <v>34</v>
      </c>
      <c r="AX355" s="14" t="s">
        <v>72</v>
      </c>
      <c r="AY355" s="216" t="s">
        <v>125</v>
      </c>
    </row>
    <row r="356" spans="1:65" s="16" customFormat="1" ht="11.25">
      <c r="B356" s="238"/>
      <c r="C356" s="239"/>
      <c r="D356" s="194" t="s">
        <v>139</v>
      </c>
      <c r="E356" s="240" t="s">
        <v>19</v>
      </c>
      <c r="F356" s="241" t="s">
        <v>435</v>
      </c>
      <c r="G356" s="239"/>
      <c r="H356" s="242">
        <v>9.9649999999999999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AT356" s="248" t="s">
        <v>139</v>
      </c>
      <c r="AU356" s="248" t="s">
        <v>82</v>
      </c>
      <c r="AV356" s="16" t="s">
        <v>126</v>
      </c>
      <c r="AW356" s="16" t="s">
        <v>34</v>
      </c>
      <c r="AX356" s="16" t="s">
        <v>72</v>
      </c>
      <c r="AY356" s="248" t="s">
        <v>125</v>
      </c>
    </row>
    <row r="357" spans="1:65" s="15" customFormat="1" ht="11.25">
      <c r="B357" s="217"/>
      <c r="C357" s="218"/>
      <c r="D357" s="194" t="s">
        <v>139</v>
      </c>
      <c r="E357" s="219" t="s">
        <v>19</v>
      </c>
      <c r="F357" s="220" t="s">
        <v>142</v>
      </c>
      <c r="G357" s="218"/>
      <c r="H357" s="221">
        <v>14.596999999999998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139</v>
      </c>
      <c r="AU357" s="227" t="s">
        <v>82</v>
      </c>
      <c r="AV357" s="15" t="s">
        <v>133</v>
      </c>
      <c r="AW357" s="15" t="s">
        <v>34</v>
      </c>
      <c r="AX357" s="15" t="s">
        <v>80</v>
      </c>
      <c r="AY357" s="227" t="s">
        <v>125</v>
      </c>
    </row>
    <row r="358" spans="1:65" s="2" customFormat="1" ht="33" customHeight="1">
      <c r="A358" s="37"/>
      <c r="B358" s="38"/>
      <c r="C358" s="176" t="s">
        <v>441</v>
      </c>
      <c r="D358" s="176" t="s">
        <v>128</v>
      </c>
      <c r="E358" s="177" t="s">
        <v>442</v>
      </c>
      <c r="F358" s="178" t="s">
        <v>443</v>
      </c>
      <c r="G358" s="179" t="s">
        <v>327</v>
      </c>
      <c r="H358" s="180">
        <v>7.6999999999999999E-2</v>
      </c>
      <c r="I358" s="181"/>
      <c r="J358" s="182">
        <f>ROUND(I358*H358,2)</f>
        <v>0</v>
      </c>
      <c r="K358" s="178" t="s">
        <v>132</v>
      </c>
      <c r="L358" s="42"/>
      <c r="M358" s="183" t="s">
        <v>19</v>
      </c>
      <c r="N358" s="184" t="s">
        <v>43</v>
      </c>
      <c r="O358" s="67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7" t="s">
        <v>248</v>
      </c>
      <c r="AT358" s="187" t="s">
        <v>128</v>
      </c>
      <c r="AU358" s="187" t="s">
        <v>82</v>
      </c>
      <c r="AY358" s="20" t="s">
        <v>125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80</v>
      </c>
      <c r="BK358" s="188">
        <f>ROUND(I358*H358,2)</f>
        <v>0</v>
      </c>
      <c r="BL358" s="20" t="s">
        <v>248</v>
      </c>
      <c r="BM358" s="187" t="s">
        <v>444</v>
      </c>
    </row>
    <row r="359" spans="1:65" s="2" customFormat="1" ht="11.25">
      <c r="A359" s="37"/>
      <c r="B359" s="38"/>
      <c r="C359" s="39"/>
      <c r="D359" s="189" t="s">
        <v>135</v>
      </c>
      <c r="E359" s="39"/>
      <c r="F359" s="190" t="s">
        <v>445</v>
      </c>
      <c r="G359" s="39"/>
      <c r="H359" s="39"/>
      <c r="I359" s="191"/>
      <c r="J359" s="39"/>
      <c r="K359" s="39"/>
      <c r="L359" s="42"/>
      <c r="M359" s="192"/>
      <c r="N359" s="193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135</v>
      </c>
      <c r="AU359" s="20" t="s">
        <v>82</v>
      </c>
    </row>
    <row r="360" spans="1:65" s="12" customFormat="1" ht="22.9" customHeight="1">
      <c r="B360" s="160"/>
      <c r="C360" s="161"/>
      <c r="D360" s="162" t="s">
        <v>71</v>
      </c>
      <c r="E360" s="174" t="s">
        <v>446</v>
      </c>
      <c r="F360" s="174" t="s">
        <v>447</v>
      </c>
      <c r="G360" s="161"/>
      <c r="H360" s="161"/>
      <c r="I360" s="164"/>
      <c r="J360" s="175">
        <f>BK360</f>
        <v>0</v>
      </c>
      <c r="K360" s="161"/>
      <c r="L360" s="166"/>
      <c r="M360" s="167"/>
      <c r="N360" s="168"/>
      <c r="O360" s="168"/>
      <c r="P360" s="169">
        <f>SUM(P361:P417)</f>
        <v>0</v>
      </c>
      <c r="Q360" s="168"/>
      <c r="R360" s="169">
        <f>SUM(R361:R417)</f>
        <v>1.1966010200000001</v>
      </c>
      <c r="S360" s="168"/>
      <c r="T360" s="170">
        <f>SUM(T361:T417)</f>
        <v>1.3</v>
      </c>
      <c r="AR360" s="171" t="s">
        <v>82</v>
      </c>
      <c r="AT360" s="172" t="s">
        <v>71</v>
      </c>
      <c r="AU360" s="172" t="s">
        <v>80</v>
      </c>
      <c r="AY360" s="171" t="s">
        <v>125</v>
      </c>
      <c r="BK360" s="173">
        <f>SUM(BK361:BK417)</f>
        <v>0</v>
      </c>
    </row>
    <row r="361" spans="1:65" s="2" customFormat="1" ht="21.75" customHeight="1">
      <c r="A361" s="37"/>
      <c r="B361" s="38"/>
      <c r="C361" s="176" t="s">
        <v>448</v>
      </c>
      <c r="D361" s="176" t="s">
        <v>128</v>
      </c>
      <c r="E361" s="177" t="s">
        <v>449</v>
      </c>
      <c r="F361" s="178" t="s">
        <v>450</v>
      </c>
      <c r="G361" s="179" t="s">
        <v>269</v>
      </c>
      <c r="H361" s="180">
        <v>4</v>
      </c>
      <c r="I361" s="181"/>
      <c r="J361" s="182">
        <f>ROUND(I361*H361,2)</f>
        <v>0</v>
      </c>
      <c r="K361" s="178" t="s">
        <v>146</v>
      </c>
      <c r="L361" s="42"/>
      <c r="M361" s="183" t="s">
        <v>19</v>
      </c>
      <c r="N361" s="184" t="s">
        <v>43</v>
      </c>
      <c r="O361" s="67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248</v>
      </c>
      <c r="AT361" s="187" t="s">
        <v>128</v>
      </c>
      <c r="AU361" s="187" t="s">
        <v>82</v>
      </c>
      <c r="AY361" s="20" t="s">
        <v>125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80</v>
      </c>
      <c r="BK361" s="188">
        <f>ROUND(I361*H361,2)</f>
        <v>0</v>
      </c>
      <c r="BL361" s="20" t="s">
        <v>248</v>
      </c>
      <c r="BM361" s="187" t="s">
        <v>451</v>
      </c>
    </row>
    <row r="362" spans="1:65" s="2" customFormat="1" ht="126.75">
      <c r="A362" s="37"/>
      <c r="B362" s="38"/>
      <c r="C362" s="39"/>
      <c r="D362" s="194" t="s">
        <v>137</v>
      </c>
      <c r="E362" s="39"/>
      <c r="F362" s="195" t="s">
        <v>452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137</v>
      </c>
      <c r="AU362" s="20" t="s">
        <v>82</v>
      </c>
    </row>
    <row r="363" spans="1:65" s="13" customFormat="1" ht="11.25">
      <c r="B363" s="196"/>
      <c r="C363" s="197"/>
      <c r="D363" s="194" t="s">
        <v>139</v>
      </c>
      <c r="E363" s="198" t="s">
        <v>19</v>
      </c>
      <c r="F363" s="199" t="s">
        <v>453</v>
      </c>
      <c r="G363" s="197"/>
      <c r="H363" s="198" t="s">
        <v>19</v>
      </c>
      <c r="I363" s="200"/>
      <c r="J363" s="197"/>
      <c r="K363" s="197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139</v>
      </c>
      <c r="AU363" s="205" t="s">
        <v>82</v>
      </c>
      <c r="AV363" s="13" t="s">
        <v>80</v>
      </c>
      <c r="AW363" s="13" t="s">
        <v>34</v>
      </c>
      <c r="AX363" s="13" t="s">
        <v>72</v>
      </c>
      <c r="AY363" s="205" t="s">
        <v>125</v>
      </c>
    </row>
    <row r="364" spans="1:65" s="14" customFormat="1" ht="11.25">
      <c r="B364" s="206"/>
      <c r="C364" s="207"/>
      <c r="D364" s="194" t="s">
        <v>139</v>
      </c>
      <c r="E364" s="208" t="s">
        <v>19</v>
      </c>
      <c r="F364" s="209" t="s">
        <v>133</v>
      </c>
      <c r="G364" s="207"/>
      <c r="H364" s="210">
        <v>4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139</v>
      </c>
      <c r="AU364" s="216" t="s">
        <v>82</v>
      </c>
      <c r="AV364" s="14" t="s">
        <v>82</v>
      </c>
      <c r="AW364" s="14" t="s">
        <v>34</v>
      </c>
      <c r="AX364" s="14" t="s">
        <v>72</v>
      </c>
      <c r="AY364" s="216" t="s">
        <v>125</v>
      </c>
    </row>
    <row r="365" spans="1:65" s="15" customFormat="1" ht="11.25">
      <c r="B365" s="217"/>
      <c r="C365" s="218"/>
      <c r="D365" s="194" t="s">
        <v>139</v>
      </c>
      <c r="E365" s="219" t="s">
        <v>19</v>
      </c>
      <c r="F365" s="220" t="s">
        <v>142</v>
      </c>
      <c r="G365" s="218"/>
      <c r="H365" s="221">
        <v>4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139</v>
      </c>
      <c r="AU365" s="227" t="s">
        <v>82</v>
      </c>
      <c r="AV365" s="15" t="s">
        <v>133</v>
      </c>
      <c r="AW365" s="15" t="s">
        <v>34</v>
      </c>
      <c r="AX365" s="15" t="s">
        <v>80</v>
      </c>
      <c r="AY365" s="227" t="s">
        <v>125</v>
      </c>
    </row>
    <row r="366" spans="1:65" s="2" customFormat="1" ht="90" customHeight="1">
      <c r="A366" s="37"/>
      <c r="B366" s="38"/>
      <c r="C366" s="176" t="s">
        <v>454</v>
      </c>
      <c r="D366" s="176" t="s">
        <v>128</v>
      </c>
      <c r="E366" s="177" t="s">
        <v>455</v>
      </c>
      <c r="F366" s="178" t="s">
        <v>456</v>
      </c>
      <c r="G366" s="179" t="s">
        <v>269</v>
      </c>
      <c r="H366" s="180">
        <v>1</v>
      </c>
      <c r="I366" s="181"/>
      <c r="J366" s="182">
        <f>ROUND(I366*H366,2)</f>
        <v>0</v>
      </c>
      <c r="K366" s="178" t="s">
        <v>146</v>
      </c>
      <c r="L366" s="42"/>
      <c r="M366" s="183" t="s">
        <v>19</v>
      </c>
      <c r="N366" s="184" t="s">
        <v>43</v>
      </c>
      <c r="O366" s="67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7" t="s">
        <v>248</v>
      </c>
      <c r="AT366" s="187" t="s">
        <v>128</v>
      </c>
      <c r="AU366" s="187" t="s">
        <v>82</v>
      </c>
      <c r="AY366" s="20" t="s">
        <v>125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80</v>
      </c>
      <c r="BK366" s="188">
        <f>ROUND(I366*H366,2)</f>
        <v>0</v>
      </c>
      <c r="BL366" s="20" t="s">
        <v>248</v>
      </c>
      <c r="BM366" s="187" t="s">
        <v>457</v>
      </c>
    </row>
    <row r="367" spans="1:65" s="13" customFormat="1" ht="11.25">
      <c r="B367" s="196"/>
      <c r="C367" s="197"/>
      <c r="D367" s="194" t="s">
        <v>139</v>
      </c>
      <c r="E367" s="198" t="s">
        <v>19</v>
      </c>
      <c r="F367" s="199" t="s">
        <v>458</v>
      </c>
      <c r="G367" s="197"/>
      <c r="H367" s="198" t="s">
        <v>19</v>
      </c>
      <c r="I367" s="200"/>
      <c r="J367" s="197"/>
      <c r="K367" s="197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139</v>
      </c>
      <c r="AU367" s="205" t="s">
        <v>82</v>
      </c>
      <c r="AV367" s="13" t="s">
        <v>80</v>
      </c>
      <c r="AW367" s="13" t="s">
        <v>34</v>
      </c>
      <c r="AX367" s="13" t="s">
        <v>72</v>
      </c>
      <c r="AY367" s="205" t="s">
        <v>125</v>
      </c>
    </row>
    <row r="368" spans="1:65" s="14" customFormat="1" ht="11.25">
      <c r="B368" s="206"/>
      <c r="C368" s="207"/>
      <c r="D368" s="194" t="s">
        <v>139</v>
      </c>
      <c r="E368" s="208" t="s">
        <v>19</v>
      </c>
      <c r="F368" s="209" t="s">
        <v>80</v>
      </c>
      <c r="G368" s="207"/>
      <c r="H368" s="210">
        <v>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139</v>
      </c>
      <c r="AU368" s="216" t="s">
        <v>82</v>
      </c>
      <c r="AV368" s="14" t="s">
        <v>82</v>
      </c>
      <c r="AW368" s="14" t="s">
        <v>34</v>
      </c>
      <c r="AX368" s="14" t="s">
        <v>72</v>
      </c>
      <c r="AY368" s="216" t="s">
        <v>125</v>
      </c>
    </row>
    <row r="369" spans="1:65" s="15" customFormat="1" ht="11.25">
      <c r="B369" s="217"/>
      <c r="C369" s="218"/>
      <c r="D369" s="194" t="s">
        <v>139</v>
      </c>
      <c r="E369" s="219" t="s">
        <v>19</v>
      </c>
      <c r="F369" s="220" t="s">
        <v>142</v>
      </c>
      <c r="G369" s="218"/>
      <c r="H369" s="221">
        <v>1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139</v>
      </c>
      <c r="AU369" s="227" t="s">
        <v>82</v>
      </c>
      <c r="AV369" s="15" t="s">
        <v>133</v>
      </c>
      <c r="AW369" s="15" t="s">
        <v>34</v>
      </c>
      <c r="AX369" s="15" t="s">
        <v>80</v>
      </c>
      <c r="AY369" s="227" t="s">
        <v>125</v>
      </c>
    </row>
    <row r="370" spans="1:65" s="2" customFormat="1" ht="21.75" customHeight="1">
      <c r="A370" s="37"/>
      <c r="B370" s="38"/>
      <c r="C370" s="176" t="s">
        <v>459</v>
      </c>
      <c r="D370" s="176" t="s">
        <v>128</v>
      </c>
      <c r="E370" s="177" t="s">
        <v>460</v>
      </c>
      <c r="F370" s="178" t="s">
        <v>461</v>
      </c>
      <c r="G370" s="179" t="s">
        <v>145</v>
      </c>
      <c r="H370" s="180">
        <v>29.262</v>
      </c>
      <c r="I370" s="181"/>
      <c r="J370" s="182">
        <f>ROUND(I370*H370,2)</f>
        <v>0</v>
      </c>
      <c r="K370" s="178" t="s">
        <v>132</v>
      </c>
      <c r="L370" s="42"/>
      <c r="M370" s="183" t="s">
        <v>19</v>
      </c>
      <c r="N370" s="184" t="s">
        <v>43</v>
      </c>
      <c r="O370" s="67"/>
      <c r="P370" s="185">
        <f>O370*H370</f>
        <v>0</v>
      </c>
      <c r="Q370" s="185">
        <v>2.5000000000000001E-4</v>
      </c>
      <c r="R370" s="185">
        <f>Q370*H370</f>
        <v>7.3155E-3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248</v>
      </c>
      <c r="AT370" s="187" t="s">
        <v>128</v>
      </c>
      <c r="AU370" s="187" t="s">
        <v>82</v>
      </c>
      <c r="AY370" s="20" t="s">
        <v>125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80</v>
      </c>
      <c r="BK370" s="188">
        <f>ROUND(I370*H370,2)</f>
        <v>0</v>
      </c>
      <c r="BL370" s="20" t="s">
        <v>248</v>
      </c>
      <c r="BM370" s="187" t="s">
        <v>462</v>
      </c>
    </row>
    <row r="371" spans="1:65" s="2" customFormat="1" ht="11.25">
      <c r="A371" s="37"/>
      <c r="B371" s="38"/>
      <c r="C371" s="39"/>
      <c r="D371" s="189" t="s">
        <v>135</v>
      </c>
      <c r="E371" s="39"/>
      <c r="F371" s="190" t="s">
        <v>463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135</v>
      </c>
      <c r="AU371" s="20" t="s">
        <v>82</v>
      </c>
    </row>
    <row r="372" spans="1:65" s="13" customFormat="1" ht="11.25">
      <c r="B372" s="196"/>
      <c r="C372" s="197"/>
      <c r="D372" s="194" t="s">
        <v>139</v>
      </c>
      <c r="E372" s="198" t="s">
        <v>19</v>
      </c>
      <c r="F372" s="199" t="s">
        <v>411</v>
      </c>
      <c r="G372" s="197"/>
      <c r="H372" s="198" t="s">
        <v>19</v>
      </c>
      <c r="I372" s="200"/>
      <c r="J372" s="197"/>
      <c r="K372" s="197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139</v>
      </c>
      <c r="AU372" s="205" t="s">
        <v>82</v>
      </c>
      <c r="AV372" s="13" t="s">
        <v>80</v>
      </c>
      <c r="AW372" s="13" t="s">
        <v>34</v>
      </c>
      <c r="AX372" s="13" t="s">
        <v>72</v>
      </c>
      <c r="AY372" s="205" t="s">
        <v>125</v>
      </c>
    </row>
    <row r="373" spans="1:65" s="14" customFormat="1" ht="11.25">
      <c r="B373" s="206"/>
      <c r="C373" s="207"/>
      <c r="D373" s="194" t="s">
        <v>139</v>
      </c>
      <c r="E373" s="208" t="s">
        <v>19</v>
      </c>
      <c r="F373" s="209" t="s">
        <v>464</v>
      </c>
      <c r="G373" s="207"/>
      <c r="H373" s="210">
        <v>10.4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139</v>
      </c>
      <c r="AU373" s="216" t="s">
        <v>82</v>
      </c>
      <c r="AV373" s="14" t="s">
        <v>82</v>
      </c>
      <c r="AW373" s="14" t="s">
        <v>34</v>
      </c>
      <c r="AX373" s="14" t="s">
        <v>72</v>
      </c>
      <c r="AY373" s="216" t="s">
        <v>125</v>
      </c>
    </row>
    <row r="374" spans="1:65" s="13" customFormat="1" ht="11.25">
      <c r="B374" s="196"/>
      <c r="C374" s="197"/>
      <c r="D374" s="194" t="s">
        <v>139</v>
      </c>
      <c r="E374" s="198" t="s">
        <v>19</v>
      </c>
      <c r="F374" s="199" t="s">
        <v>465</v>
      </c>
      <c r="G374" s="197"/>
      <c r="H374" s="198" t="s">
        <v>19</v>
      </c>
      <c r="I374" s="200"/>
      <c r="J374" s="197"/>
      <c r="K374" s="197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139</v>
      </c>
      <c r="AU374" s="205" t="s">
        <v>82</v>
      </c>
      <c r="AV374" s="13" t="s">
        <v>80</v>
      </c>
      <c r="AW374" s="13" t="s">
        <v>34</v>
      </c>
      <c r="AX374" s="13" t="s">
        <v>72</v>
      </c>
      <c r="AY374" s="205" t="s">
        <v>125</v>
      </c>
    </row>
    <row r="375" spans="1:65" s="14" customFormat="1" ht="11.25">
      <c r="B375" s="206"/>
      <c r="C375" s="207"/>
      <c r="D375" s="194" t="s">
        <v>139</v>
      </c>
      <c r="E375" s="208" t="s">
        <v>19</v>
      </c>
      <c r="F375" s="209" t="s">
        <v>466</v>
      </c>
      <c r="G375" s="207"/>
      <c r="H375" s="210">
        <v>9.2750000000000004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139</v>
      </c>
      <c r="AU375" s="216" t="s">
        <v>82</v>
      </c>
      <c r="AV375" s="14" t="s">
        <v>82</v>
      </c>
      <c r="AW375" s="14" t="s">
        <v>34</v>
      </c>
      <c r="AX375" s="14" t="s">
        <v>72</v>
      </c>
      <c r="AY375" s="216" t="s">
        <v>125</v>
      </c>
    </row>
    <row r="376" spans="1:65" s="13" customFormat="1" ht="11.25">
      <c r="B376" s="196"/>
      <c r="C376" s="197"/>
      <c r="D376" s="194" t="s">
        <v>139</v>
      </c>
      <c r="E376" s="198" t="s">
        <v>19</v>
      </c>
      <c r="F376" s="199" t="s">
        <v>467</v>
      </c>
      <c r="G376" s="197"/>
      <c r="H376" s="198" t="s">
        <v>19</v>
      </c>
      <c r="I376" s="200"/>
      <c r="J376" s="197"/>
      <c r="K376" s="197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139</v>
      </c>
      <c r="AU376" s="205" t="s">
        <v>82</v>
      </c>
      <c r="AV376" s="13" t="s">
        <v>80</v>
      </c>
      <c r="AW376" s="13" t="s">
        <v>34</v>
      </c>
      <c r="AX376" s="13" t="s">
        <v>72</v>
      </c>
      <c r="AY376" s="205" t="s">
        <v>125</v>
      </c>
    </row>
    <row r="377" spans="1:65" s="14" customFormat="1" ht="11.25">
      <c r="B377" s="206"/>
      <c r="C377" s="207"/>
      <c r="D377" s="194" t="s">
        <v>139</v>
      </c>
      <c r="E377" s="208" t="s">
        <v>19</v>
      </c>
      <c r="F377" s="209" t="s">
        <v>468</v>
      </c>
      <c r="G377" s="207"/>
      <c r="H377" s="210">
        <v>9.5869999999999997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139</v>
      </c>
      <c r="AU377" s="216" t="s">
        <v>82</v>
      </c>
      <c r="AV377" s="14" t="s">
        <v>82</v>
      </c>
      <c r="AW377" s="14" t="s">
        <v>34</v>
      </c>
      <c r="AX377" s="14" t="s">
        <v>72</v>
      </c>
      <c r="AY377" s="216" t="s">
        <v>125</v>
      </c>
    </row>
    <row r="378" spans="1:65" s="15" customFormat="1" ht="11.25">
      <c r="B378" s="217"/>
      <c r="C378" s="218"/>
      <c r="D378" s="194" t="s">
        <v>139</v>
      </c>
      <c r="E378" s="219" t="s">
        <v>19</v>
      </c>
      <c r="F378" s="220" t="s">
        <v>142</v>
      </c>
      <c r="G378" s="218"/>
      <c r="H378" s="221">
        <v>29.262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139</v>
      </c>
      <c r="AU378" s="227" t="s">
        <v>82</v>
      </c>
      <c r="AV378" s="15" t="s">
        <v>133</v>
      </c>
      <c r="AW378" s="15" t="s">
        <v>34</v>
      </c>
      <c r="AX378" s="15" t="s">
        <v>80</v>
      </c>
      <c r="AY378" s="227" t="s">
        <v>125</v>
      </c>
    </row>
    <row r="379" spans="1:65" s="2" customFormat="1" ht="33" customHeight="1">
      <c r="A379" s="37"/>
      <c r="B379" s="38"/>
      <c r="C379" s="228" t="s">
        <v>469</v>
      </c>
      <c r="D379" s="228" t="s">
        <v>266</v>
      </c>
      <c r="E379" s="229" t="s">
        <v>470</v>
      </c>
      <c r="F379" s="230" t="s">
        <v>471</v>
      </c>
      <c r="G379" s="231" t="s">
        <v>145</v>
      </c>
      <c r="H379" s="232">
        <v>10.4</v>
      </c>
      <c r="I379" s="233"/>
      <c r="J379" s="234">
        <f>ROUND(I379*H379,2)</f>
        <v>0</v>
      </c>
      <c r="K379" s="230" t="s">
        <v>146</v>
      </c>
      <c r="L379" s="235"/>
      <c r="M379" s="236" t="s">
        <v>19</v>
      </c>
      <c r="N379" s="237" t="s">
        <v>43</v>
      </c>
      <c r="O379" s="67"/>
      <c r="P379" s="185">
        <f>O379*H379</f>
        <v>0</v>
      </c>
      <c r="Q379" s="185">
        <v>3.7960000000000001E-2</v>
      </c>
      <c r="R379" s="185">
        <f>Q379*H379</f>
        <v>0.39478400000000002</v>
      </c>
      <c r="S379" s="185">
        <v>0</v>
      </c>
      <c r="T379" s="18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7" t="s">
        <v>341</v>
      </c>
      <c r="AT379" s="187" t="s">
        <v>266</v>
      </c>
      <c r="AU379" s="187" t="s">
        <v>82</v>
      </c>
      <c r="AY379" s="20" t="s">
        <v>125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20" t="s">
        <v>80</v>
      </c>
      <c r="BK379" s="188">
        <f>ROUND(I379*H379,2)</f>
        <v>0</v>
      </c>
      <c r="BL379" s="20" t="s">
        <v>248</v>
      </c>
      <c r="BM379" s="187" t="s">
        <v>472</v>
      </c>
    </row>
    <row r="380" spans="1:65" s="13" customFormat="1" ht="11.25">
      <c r="B380" s="196"/>
      <c r="C380" s="197"/>
      <c r="D380" s="194" t="s">
        <v>139</v>
      </c>
      <c r="E380" s="198" t="s">
        <v>19</v>
      </c>
      <c r="F380" s="199" t="s">
        <v>411</v>
      </c>
      <c r="G380" s="197"/>
      <c r="H380" s="198" t="s">
        <v>19</v>
      </c>
      <c r="I380" s="200"/>
      <c r="J380" s="197"/>
      <c r="K380" s="197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139</v>
      </c>
      <c r="AU380" s="205" t="s">
        <v>82</v>
      </c>
      <c r="AV380" s="13" t="s">
        <v>80</v>
      </c>
      <c r="AW380" s="13" t="s">
        <v>34</v>
      </c>
      <c r="AX380" s="13" t="s">
        <v>72</v>
      </c>
      <c r="AY380" s="205" t="s">
        <v>125</v>
      </c>
    </row>
    <row r="381" spans="1:65" s="14" customFormat="1" ht="11.25">
      <c r="B381" s="206"/>
      <c r="C381" s="207"/>
      <c r="D381" s="194" t="s">
        <v>139</v>
      </c>
      <c r="E381" s="208" t="s">
        <v>19</v>
      </c>
      <c r="F381" s="209" t="s">
        <v>464</v>
      </c>
      <c r="G381" s="207"/>
      <c r="H381" s="210">
        <v>10.4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139</v>
      </c>
      <c r="AU381" s="216" t="s">
        <v>82</v>
      </c>
      <c r="AV381" s="14" t="s">
        <v>82</v>
      </c>
      <c r="AW381" s="14" t="s">
        <v>34</v>
      </c>
      <c r="AX381" s="14" t="s">
        <v>72</v>
      </c>
      <c r="AY381" s="216" t="s">
        <v>125</v>
      </c>
    </row>
    <row r="382" spans="1:65" s="15" customFormat="1" ht="11.25">
      <c r="B382" s="217"/>
      <c r="C382" s="218"/>
      <c r="D382" s="194" t="s">
        <v>139</v>
      </c>
      <c r="E382" s="219" t="s">
        <v>19</v>
      </c>
      <c r="F382" s="220" t="s">
        <v>142</v>
      </c>
      <c r="G382" s="218"/>
      <c r="H382" s="221">
        <v>10.4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139</v>
      </c>
      <c r="AU382" s="227" t="s">
        <v>82</v>
      </c>
      <c r="AV382" s="15" t="s">
        <v>133</v>
      </c>
      <c r="AW382" s="15" t="s">
        <v>34</v>
      </c>
      <c r="AX382" s="15" t="s">
        <v>80</v>
      </c>
      <c r="AY382" s="227" t="s">
        <v>125</v>
      </c>
    </row>
    <row r="383" spans="1:65" s="2" customFormat="1" ht="33" customHeight="1">
      <c r="A383" s="37"/>
      <c r="B383" s="38"/>
      <c r="C383" s="228" t="s">
        <v>473</v>
      </c>
      <c r="D383" s="228" t="s">
        <v>266</v>
      </c>
      <c r="E383" s="229" t="s">
        <v>474</v>
      </c>
      <c r="F383" s="230" t="s">
        <v>475</v>
      </c>
      <c r="G383" s="231" t="s">
        <v>145</v>
      </c>
      <c r="H383" s="232">
        <v>9.2750000000000004</v>
      </c>
      <c r="I383" s="233"/>
      <c r="J383" s="234">
        <f>ROUND(I383*H383,2)</f>
        <v>0</v>
      </c>
      <c r="K383" s="230" t="s">
        <v>146</v>
      </c>
      <c r="L383" s="235"/>
      <c r="M383" s="236" t="s">
        <v>19</v>
      </c>
      <c r="N383" s="237" t="s">
        <v>43</v>
      </c>
      <c r="O383" s="67"/>
      <c r="P383" s="185">
        <f>O383*H383</f>
        <v>0</v>
      </c>
      <c r="Q383" s="185">
        <v>3.7960000000000001E-2</v>
      </c>
      <c r="R383" s="185">
        <f>Q383*H383</f>
        <v>0.35207900000000003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341</v>
      </c>
      <c r="AT383" s="187" t="s">
        <v>266</v>
      </c>
      <c r="AU383" s="187" t="s">
        <v>82</v>
      </c>
      <c r="AY383" s="20" t="s">
        <v>125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80</v>
      </c>
      <c r="BK383" s="188">
        <f>ROUND(I383*H383,2)</f>
        <v>0</v>
      </c>
      <c r="BL383" s="20" t="s">
        <v>248</v>
      </c>
      <c r="BM383" s="187" t="s">
        <v>476</v>
      </c>
    </row>
    <row r="384" spans="1:65" s="13" customFormat="1" ht="11.25">
      <c r="B384" s="196"/>
      <c r="C384" s="197"/>
      <c r="D384" s="194" t="s">
        <v>139</v>
      </c>
      <c r="E384" s="198" t="s">
        <v>19</v>
      </c>
      <c r="F384" s="199" t="s">
        <v>465</v>
      </c>
      <c r="G384" s="197"/>
      <c r="H384" s="198" t="s">
        <v>19</v>
      </c>
      <c r="I384" s="200"/>
      <c r="J384" s="197"/>
      <c r="K384" s="197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139</v>
      </c>
      <c r="AU384" s="205" t="s">
        <v>82</v>
      </c>
      <c r="AV384" s="13" t="s">
        <v>80</v>
      </c>
      <c r="AW384" s="13" t="s">
        <v>34</v>
      </c>
      <c r="AX384" s="13" t="s">
        <v>72</v>
      </c>
      <c r="AY384" s="205" t="s">
        <v>125</v>
      </c>
    </row>
    <row r="385" spans="1:65" s="14" customFormat="1" ht="11.25">
      <c r="B385" s="206"/>
      <c r="C385" s="207"/>
      <c r="D385" s="194" t="s">
        <v>139</v>
      </c>
      <c r="E385" s="208" t="s">
        <v>19</v>
      </c>
      <c r="F385" s="209" t="s">
        <v>466</v>
      </c>
      <c r="G385" s="207"/>
      <c r="H385" s="210">
        <v>9.2750000000000004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139</v>
      </c>
      <c r="AU385" s="216" t="s">
        <v>82</v>
      </c>
      <c r="AV385" s="14" t="s">
        <v>82</v>
      </c>
      <c r="AW385" s="14" t="s">
        <v>34</v>
      </c>
      <c r="AX385" s="14" t="s">
        <v>72</v>
      </c>
      <c r="AY385" s="216" t="s">
        <v>125</v>
      </c>
    </row>
    <row r="386" spans="1:65" s="15" customFormat="1" ht="11.25">
      <c r="B386" s="217"/>
      <c r="C386" s="218"/>
      <c r="D386" s="194" t="s">
        <v>139</v>
      </c>
      <c r="E386" s="219" t="s">
        <v>19</v>
      </c>
      <c r="F386" s="220" t="s">
        <v>142</v>
      </c>
      <c r="G386" s="218"/>
      <c r="H386" s="221">
        <v>9.2750000000000004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139</v>
      </c>
      <c r="AU386" s="227" t="s">
        <v>82</v>
      </c>
      <c r="AV386" s="15" t="s">
        <v>133</v>
      </c>
      <c r="AW386" s="15" t="s">
        <v>34</v>
      </c>
      <c r="AX386" s="15" t="s">
        <v>80</v>
      </c>
      <c r="AY386" s="227" t="s">
        <v>125</v>
      </c>
    </row>
    <row r="387" spans="1:65" s="2" customFormat="1" ht="33" customHeight="1">
      <c r="A387" s="37"/>
      <c r="B387" s="38"/>
      <c r="C387" s="228" t="s">
        <v>477</v>
      </c>
      <c r="D387" s="228" t="s">
        <v>266</v>
      </c>
      <c r="E387" s="229" t="s">
        <v>478</v>
      </c>
      <c r="F387" s="230" t="s">
        <v>479</v>
      </c>
      <c r="G387" s="231" t="s">
        <v>145</v>
      </c>
      <c r="H387" s="232">
        <v>9.5869999999999997</v>
      </c>
      <c r="I387" s="233"/>
      <c r="J387" s="234">
        <f>ROUND(I387*H387,2)</f>
        <v>0</v>
      </c>
      <c r="K387" s="230" t="s">
        <v>146</v>
      </c>
      <c r="L387" s="235"/>
      <c r="M387" s="236" t="s">
        <v>19</v>
      </c>
      <c r="N387" s="237" t="s">
        <v>43</v>
      </c>
      <c r="O387" s="67"/>
      <c r="P387" s="185">
        <f>O387*H387</f>
        <v>0</v>
      </c>
      <c r="Q387" s="185">
        <v>3.7960000000000001E-2</v>
      </c>
      <c r="R387" s="185">
        <f>Q387*H387</f>
        <v>0.36392251999999997</v>
      </c>
      <c r="S387" s="185">
        <v>0</v>
      </c>
      <c r="T387" s="18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7" t="s">
        <v>341</v>
      </c>
      <c r="AT387" s="187" t="s">
        <v>266</v>
      </c>
      <c r="AU387" s="187" t="s">
        <v>82</v>
      </c>
      <c r="AY387" s="20" t="s">
        <v>125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0" t="s">
        <v>80</v>
      </c>
      <c r="BK387" s="188">
        <f>ROUND(I387*H387,2)</f>
        <v>0</v>
      </c>
      <c r="BL387" s="20" t="s">
        <v>248</v>
      </c>
      <c r="BM387" s="187" t="s">
        <v>480</v>
      </c>
    </row>
    <row r="388" spans="1:65" s="13" customFormat="1" ht="11.25">
      <c r="B388" s="196"/>
      <c r="C388" s="197"/>
      <c r="D388" s="194" t="s">
        <v>139</v>
      </c>
      <c r="E388" s="198" t="s">
        <v>19</v>
      </c>
      <c r="F388" s="199" t="s">
        <v>467</v>
      </c>
      <c r="G388" s="197"/>
      <c r="H388" s="198" t="s">
        <v>19</v>
      </c>
      <c r="I388" s="200"/>
      <c r="J388" s="197"/>
      <c r="K388" s="197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139</v>
      </c>
      <c r="AU388" s="205" t="s">
        <v>82</v>
      </c>
      <c r="AV388" s="13" t="s">
        <v>80</v>
      </c>
      <c r="AW388" s="13" t="s">
        <v>34</v>
      </c>
      <c r="AX388" s="13" t="s">
        <v>72</v>
      </c>
      <c r="AY388" s="205" t="s">
        <v>125</v>
      </c>
    </row>
    <row r="389" spans="1:65" s="14" customFormat="1" ht="11.25">
      <c r="B389" s="206"/>
      <c r="C389" s="207"/>
      <c r="D389" s="194" t="s">
        <v>139</v>
      </c>
      <c r="E389" s="208" t="s">
        <v>19</v>
      </c>
      <c r="F389" s="209" t="s">
        <v>468</v>
      </c>
      <c r="G389" s="207"/>
      <c r="H389" s="210">
        <v>9.5869999999999997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139</v>
      </c>
      <c r="AU389" s="216" t="s">
        <v>82</v>
      </c>
      <c r="AV389" s="14" t="s">
        <v>82</v>
      </c>
      <c r="AW389" s="14" t="s">
        <v>34</v>
      </c>
      <c r="AX389" s="14" t="s">
        <v>72</v>
      </c>
      <c r="AY389" s="216" t="s">
        <v>125</v>
      </c>
    </row>
    <row r="390" spans="1:65" s="15" customFormat="1" ht="11.25">
      <c r="B390" s="217"/>
      <c r="C390" s="218"/>
      <c r="D390" s="194" t="s">
        <v>139</v>
      </c>
      <c r="E390" s="219" t="s">
        <v>19</v>
      </c>
      <c r="F390" s="220" t="s">
        <v>142</v>
      </c>
      <c r="G390" s="218"/>
      <c r="H390" s="221">
        <v>9.5869999999999997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139</v>
      </c>
      <c r="AU390" s="227" t="s">
        <v>82</v>
      </c>
      <c r="AV390" s="15" t="s">
        <v>133</v>
      </c>
      <c r="AW390" s="15" t="s">
        <v>34</v>
      </c>
      <c r="AX390" s="15" t="s">
        <v>80</v>
      </c>
      <c r="AY390" s="227" t="s">
        <v>125</v>
      </c>
    </row>
    <row r="391" spans="1:65" s="2" customFormat="1" ht="16.5" customHeight="1">
      <c r="A391" s="37"/>
      <c r="B391" s="38"/>
      <c r="C391" s="176" t="s">
        <v>481</v>
      </c>
      <c r="D391" s="176" t="s">
        <v>128</v>
      </c>
      <c r="E391" s="177" t="s">
        <v>482</v>
      </c>
      <c r="F391" s="178" t="s">
        <v>483</v>
      </c>
      <c r="G391" s="179" t="s">
        <v>131</v>
      </c>
      <c r="H391" s="180">
        <v>104</v>
      </c>
      <c r="I391" s="181"/>
      <c r="J391" s="182">
        <f>ROUND(I391*H391,2)</f>
        <v>0</v>
      </c>
      <c r="K391" s="178" t="s">
        <v>132</v>
      </c>
      <c r="L391" s="42"/>
      <c r="M391" s="183" t="s">
        <v>19</v>
      </c>
      <c r="N391" s="184" t="s">
        <v>43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1.2500000000000001E-2</v>
      </c>
      <c r="T391" s="186">
        <f>S391*H391</f>
        <v>1.3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248</v>
      </c>
      <c r="AT391" s="187" t="s">
        <v>128</v>
      </c>
      <c r="AU391" s="187" t="s">
        <v>82</v>
      </c>
      <c r="AY391" s="20" t="s">
        <v>125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80</v>
      </c>
      <c r="BK391" s="188">
        <f>ROUND(I391*H391,2)</f>
        <v>0</v>
      </c>
      <c r="BL391" s="20" t="s">
        <v>248</v>
      </c>
      <c r="BM391" s="187" t="s">
        <v>484</v>
      </c>
    </row>
    <row r="392" spans="1:65" s="2" customFormat="1" ht="11.25">
      <c r="A392" s="37"/>
      <c r="B392" s="38"/>
      <c r="C392" s="39"/>
      <c r="D392" s="189" t="s">
        <v>135</v>
      </c>
      <c r="E392" s="39"/>
      <c r="F392" s="190" t="s">
        <v>485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135</v>
      </c>
      <c r="AU392" s="20" t="s">
        <v>82</v>
      </c>
    </row>
    <row r="393" spans="1:65" s="13" customFormat="1" ht="11.25">
      <c r="B393" s="196"/>
      <c r="C393" s="197"/>
      <c r="D393" s="194" t="s">
        <v>139</v>
      </c>
      <c r="E393" s="198" t="s">
        <v>19</v>
      </c>
      <c r="F393" s="199" t="s">
        <v>486</v>
      </c>
      <c r="G393" s="197"/>
      <c r="H393" s="198" t="s">
        <v>19</v>
      </c>
      <c r="I393" s="200"/>
      <c r="J393" s="197"/>
      <c r="K393" s="197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139</v>
      </c>
      <c r="AU393" s="205" t="s">
        <v>82</v>
      </c>
      <c r="AV393" s="13" t="s">
        <v>80</v>
      </c>
      <c r="AW393" s="13" t="s">
        <v>34</v>
      </c>
      <c r="AX393" s="13" t="s">
        <v>72</v>
      </c>
      <c r="AY393" s="205" t="s">
        <v>125</v>
      </c>
    </row>
    <row r="394" spans="1:65" s="14" customFormat="1" ht="11.25">
      <c r="B394" s="206"/>
      <c r="C394" s="207"/>
      <c r="D394" s="194" t="s">
        <v>139</v>
      </c>
      <c r="E394" s="208" t="s">
        <v>19</v>
      </c>
      <c r="F394" s="209" t="s">
        <v>487</v>
      </c>
      <c r="G394" s="207"/>
      <c r="H394" s="210">
        <v>32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139</v>
      </c>
      <c r="AU394" s="216" t="s">
        <v>82</v>
      </c>
      <c r="AV394" s="14" t="s">
        <v>82</v>
      </c>
      <c r="AW394" s="14" t="s">
        <v>34</v>
      </c>
      <c r="AX394" s="14" t="s">
        <v>72</v>
      </c>
      <c r="AY394" s="216" t="s">
        <v>125</v>
      </c>
    </row>
    <row r="395" spans="1:65" s="13" customFormat="1" ht="11.25">
      <c r="B395" s="196"/>
      <c r="C395" s="197"/>
      <c r="D395" s="194" t="s">
        <v>139</v>
      </c>
      <c r="E395" s="198" t="s">
        <v>19</v>
      </c>
      <c r="F395" s="199" t="s">
        <v>488</v>
      </c>
      <c r="G395" s="197"/>
      <c r="H395" s="198" t="s">
        <v>19</v>
      </c>
      <c r="I395" s="200"/>
      <c r="J395" s="197"/>
      <c r="K395" s="197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139</v>
      </c>
      <c r="AU395" s="205" t="s">
        <v>82</v>
      </c>
      <c r="AV395" s="13" t="s">
        <v>80</v>
      </c>
      <c r="AW395" s="13" t="s">
        <v>34</v>
      </c>
      <c r="AX395" s="13" t="s">
        <v>72</v>
      </c>
      <c r="AY395" s="205" t="s">
        <v>125</v>
      </c>
    </row>
    <row r="396" spans="1:65" s="14" customFormat="1" ht="11.25">
      <c r="B396" s="206"/>
      <c r="C396" s="207"/>
      <c r="D396" s="194" t="s">
        <v>139</v>
      </c>
      <c r="E396" s="208" t="s">
        <v>19</v>
      </c>
      <c r="F396" s="209" t="s">
        <v>487</v>
      </c>
      <c r="G396" s="207"/>
      <c r="H396" s="210">
        <v>32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139</v>
      </c>
      <c r="AU396" s="216" t="s">
        <v>82</v>
      </c>
      <c r="AV396" s="14" t="s">
        <v>82</v>
      </c>
      <c r="AW396" s="14" t="s">
        <v>34</v>
      </c>
      <c r="AX396" s="14" t="s">
        <v>72</v>
      </c>
      <c r="AY396" s="216" t="s">
        <v>125</v>
      </c>
    </row>
    <row r="397" spans="1:65" s="13" customFormat="1" ht="11.25">
      <c r="B397" s="196"/>
      <c r="C397" s="197"/>
      <c r="D397" s="194" t="s">
        <v>139</v>
      </c>
      <c r="E397" s="198" t="s">
        <v>19</v>
      </c>
      <c r="F397" s="199" t="s">
        <v>183</v>
      </c>
      <c r="G397" s="197"/>
      <c r="H397" s="198" t="s">
        <v>19</v>
      </c>
      <c r="I397" s="200"/>
      <c r="J397" s="197"/>
      <c r="K397" s="197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139</v>
      </c>
      <c r="AU397" s="205" t="s">
        <v>82</v>
      </c>
      <c r="AV397" s="13" t="s">
        <v>80</v>
      </c>
      <c r="AW397" s="13" t="s">
        <v>34</v>
      </c>
      <c r="AX397" s="13" t="s">
        <v>72</v>
      </c>
      <c r="AY397" s="205" t="s">
        <v>125</v>
      </c>
    </row>
    <row r="398" spans="1:65" s="14" customFormat="1" ht="11.25">
      <c r="B398" s="206"/>
      <c r="C398" s="207"/>
      <c r="D398" s="194" t="s">
        <v>139</v>
      </c>
      <c r="E398" s="208" t="s">
        <v>19</v>
      </c>
      <c r="F398" s="209" t="s">
        <v>487</v>
      </c>
      <c r="G398" s="207"/>
      <c r="H398" s="210">
        <v>32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139</v>
      </c>
      <c r="AU398" s="216" t="s">
        <v>82</v>
      </c>
      <c r="AV398" s="14" t="s">
        <v>82</v>
      </c>
      <c r="AW398" s="14" t="s">
        <v>34</v>
      </c>
      <c r="AX398" s="14" t="s">
        <v>72</v>
      </c>
      <c r="AY398" s="216" t="s">
        <v>125</v>
      </c>
    </row>
    <row r="399" spans="1:65" s="13" customFormat="1" ht="11.25">
      <c r="B399" s="196"/>
      <c r="C399" s="197"/>
      <c r="D399" s="194" t="s">
        <v>139</v>
      </c>
      <c r="E399" s="198" t="s">
        <v>19</v>
      </c>
      <c r="F399" s="199" t="s">
        <v>489</v>
      </c>
      <c r="G399" s="197"/>
      <c r="H399" s="198" t="s">
        <v>19</v>
      </c>
      <c r="I399" s="200"/>
      <c r="J399" s="197"/>
      <c r="K399" s="197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139</v>
      </c>
      <c r="AU399" s="205" t="s">
        <v>82</v>
      </c>
      <c r="AV399" s="13" t="s">
        <v>80</v>
      </c>
      <c r="AW399" s="13" t="s">
        <v>34</v>
      </c>
      <c r="AX399" s="13" t="s">
        <v>72</v>
      </c>
      <c r="AY399" s="205" t="s">
        <v>125</v>
      </c>
    </row>
    <row r="400" spans="1:65" s="14" customFormat="1" ht="11.25">
      <c r="B400" s="206"/>
      <c r="C400" s="207"/>
      <c r="D400" s="194" t="s">
        <v>139</v>
      </c>
      <c r="E400" s="208" t="s">
        <v>19</v>
      </c>
      <c r="F400" s="209" t="s">
        <v>490</v>
      </c>
      <c r="G400" s="207"/>
      <c r="H400" s="210">
        <v>8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139</v>
      </c>
      <c r="AU400" s="216" t="s">
        <v>82</v>
      </c>
      <c r="AV400" s="14" t="s">
        <v>82</v>
      </c>
      <c r="AW400" s="14" t="s">
        <v>34</v>
      </c>
      <c r="AX400" s="14" t="s">
        <v>72</v>
      </c>
      <c r="AY400" s="216" t="s">
        <v>125</v>
      </c>
    </row>
    <row r="401" spans="1:65" s="15" customFormat="1" ht="11.25">
      <c r="B401" s="217"/>
      <c r="C401" s="218"/>
      <c r="D401" s="194" t="s">
        <v>139</v>
      </c>
      <c r="E401" s="219" t="s">
        <v>19</v>
      </c>
      <c r="F401" s="220" t="s">
        <v>142</v>
      </c>
      <c r="G401" s="218"/>
      <c r="H401" s="221">
        <v>104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139</v>
      </c>
      <c r="AU401" s="227" t="s">
        <v>82</v>
      </c>
      <c r="AV401" s="15" t="s">
        <v>133</v>
      </c>
      <c r="AW401" s="15" t="s">
        <v>34</v>
      </c>
      <c r="AX401" s="15" t="s">
        <v>80</v>
      </c>
      <c r="AY401" s="227" t="s">
        <v>125</v>
      </c>
    </row>
    <row r="402" spans="1:65" s="2" customFormat="1" ht="21.75" customHeight="1">
      <c r="A402" s="37"/>
      <c r="B402" s="38"/>
      <c r="C402" s="176" t="s">
        <v>491</v>
      </c>
      <c r="D402" s="176" t="s">
        <v>128</v>
      </c>
      <c r="E402" s="177" t="s">
        <v>492</v>
      </c>
      <c r="F402" s="178" t="s">
        <v>493</v>
      </c>
      <c r="G402" s="179" t="s">
        <v>238</v>
      </c>
      <c r="H402" s="180">
        <v>13.06</v>
      </c>
      <c r="I402" s="181"/>
      <c r="J402" s="182">
        <f>ROUND(I402*H402,2)</f>
        <v>0</v>
      </c>
      <c r="K402" s="178" t="s">
        <v>132</v>
      </c>
      <c r="L402" s="42"/>
      <c r="M402" s="183" t="s">
        <v>19</v>
      </c>
      <c r="N402" s="184" t="s">
        <v>43</v>
      </c>
      <c r="O402" s="67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248</v>
      </c>
      <c r="AT402" s="187" t="s">
        <v>128</v>
      </c>
      <c r="AU402" s="187" t="s">
        <v>82</v>
      </c>
      <c r="AY402" s="20" t="s">
        <v>125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0" t="s">
        <v>80</v>
      </c>
      <c r="BK402" s="188">
        <f>ROUND(I402*H402,2)</f>
        <v>0</v>
      </c>
      <c r="BL402" s="20" t="s">
        <v>248</v>
      </c>
      <c r="BM402" s="187" t="s">
        <v>494</v>
      </c>
    </row>
    <row r="403" spans="1:65" s="2" customFormat="1" ht="11.25">
      <c r="A403" s="37"/>
      <c r="B403" s="38"/>
      <c r="C403" s="39"/>
      <c r="D403" s="189" t="s">
        <v>135</v>
      </c>
      <c r="E403" s="39"/>
      <c r="F403" s="190" t="s">
        <v>495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135</v>
      </c>
      <c r="AU403" s="20" t="s">
        <v>82</v>
      </c>
    </row>
    <row r="404" spans="1:65" s="2" customFormat="1" ht="19.5">
      <c r="A404" s="37"/>
      <c r="B404" s="38"/>
      <c r="C404" s="39"/>
      <c r="D404" s="194" t="s">
        <v>137</v>
      </c>
      <c r="E404" s="39"/>
      <c r="F404" s="195" t="s">
        <v>496</v>
      </c>
      <c r="G404" s="39"/>
      <c r="H404" s="39"/>
      <c r="I404" s="191"/>
      <c r="J404" s="39"/>
      <c r="K404" s="39"/>
      <c r="L404" s="42"/>
      <c r="M404" s="192"/>
      <c r="N404" s="193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137</v>
      </c>
      <c r="AU404" s="20" t="s">
        <v>82</v>
      </c>
    </row>
    <row r="405" spans="1:65" s="13" customFormat="1" ht="11.25">
      <c r="B405" s="196"/>
      <c r="C405" s="197"/>
      <c r="D405" s="194" t="s">
        <v>139</v>
      </c>
      <c r="E405" s="198" t="s">
        <v>19</v>
      </c>
      <c r="F405" s="199" t="s">
        <v>497</v>
      </c>
      <c r="G405" s="197"/>
      <c r="H405" s="198" t="s">
        <v>19</v>
      </c>
      <c r="I405" s="200"/>
      <c r="J405" s="197"/>
      <c r="K405" s="197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139</v>
      </c>
      <c r="AU405" s="205" t="s">
        <v>82</v>
      </c>
      <c r="AV405" s="13" t="s">
        <v>80</v>
      </c>
      <c r="AW405" s="13" t="s">
        <v>34</v>
      </c>
      <c r="AX405" s="13" t="s">
        <v>72</v>
      </c>
      <c r="AY405" s="205" t="s">
        <v>125</v>
      </c>
    </row>
    <row r="406" spans="1:65" s="14" customFormat="1" ht="11.25">
      <c r="B406" s="206"/>
      <c r="C406" s="207"/>
      <c r="D406" s="194" t="s">
        <v>139</v>
      </c>
      <c r="E406" s="208" t="s">
        <v>19</v>
      </c>
      <c r="F406" s="209" t="s">
        <v>498</v>
      </c>
      <c r="G406" s="207"/>
      <c r="H406" s="210">
        <v>7.6349999999999998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139</v>
      </c>
      <c r="AU406" s="216" t="s">
        <v>82</v>
      </c>
      <c r="AV406" s="14" t="s">
        <v>82</v>
      </c>
      <c r="AW406" s="14" t="s">
        <v>34</v>
      </c>
      <c r="AX406" s="14" t="s">
        <v>72</v>
      </c>
      <c r="AY406" s="216" t="s">
        <v>125</v>
      </c>
    </row>
    <row r="407" spans="1:65" s="13" customFormat="1" ht="11.25">
      <c r="B407" s="196"/>
      <c r="C407" s="197"/>
      <c r="D407" s="194" t="s">
        <v>139</v>
      </c>
      <c r="E407" s="198" t="s">
        <v>19</v>
      </c>
      <c r="F407" s="199" t="s">
        <v>499</v>
      </c>
      <c r="G407" s="197"/>
      <c r="H407" s="198" t="s">
        <v>19</v>
      </c>
      <c r="I407" s="200"/>
      <c r="J407" s="197"/>
      <c r="K407" s="197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139</v>
      </c>
      <c r="AU407" s="205" t="s">
        <v>82</v>
      </c>
      <c r="AV407" s="13" t="s">
        <v>80</v>
      </c>
      <c r="AW407" s="13" t="s">
        <v>34</v>
      </c>
      <c r="AX407" s="13" t="s">
        <v>72</v>
      </c>
      <c r="AY407" s="205" t="s">
        <v>125</v>
      </c>
    </row>
    <row r="408" spans="1:65" s="14" customFormat="1" ht="11.25">
      <c r="B408" s="206"/>
      <c r="C408" s="207"/>
      <c r="D408" s="194" t="s">
        <v>139</v>
      </c>
      <c r="E408" s="208" t="s">
        <v>19</v>
      </c>
      <c r="F408" s="209" t="s">
        <v>500</v>
      </c>
      <c r="G408" s="207"/>
      <c r="H408" s="210">
        <v>5.4249999999999998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139</v>
      </c>
      <c r="AU408" s="216" t="s">
        <v>82</v>
      </c>
      <c r="AV408" s="14" t="s">
        <v>82</v>
      </c>
      <c r="AW408" s="14" t="s">
        <v>34</v>
      </c>
      <c r="AX408" s="14" t="s">
        <v>72</v>
      </c>
      <c r="AY408" s="216" t="s">
        <v>125</v>
      </c>
    </row>
    <row r="409" spans="1:65" s="15" customFormat="1" ht="11.25">
      <c r="B409" s="217"/>
      <c r="C409" s="218"/>
      <c r="D409" s="194" t="s">
        <v>139</v>
      </c>
      <c r="E409" s="219" t="s">
        <v>19</v>
      </c>
      <c r="F409" s="220" t="s">
        <v>142</v>
      </c>
      <c r="G409" s="218"/>
      <c r="H409" s="221">
        <v>13.059999999999999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139</v>
      </c>
      <c r="AU409" s="227" t="s">
        <v>82</v>
      </c>
      <c r="AV409" s="15" t="s">
        <v>133</v>
      </c>
      <c r="AW409" s="15" t="s">
        <v>34</v>
      </c>
      <c r="AX409" s="15" t="s">
        <v>80</v>
      </c>
      <c r="AY409" s="227" t="s">
        <v>125</v>
      </c>
    </row>
    <row r="410" spans="1:65" s="2" customFormat="1" ht="16.5" customHeight="1">
      <c r="A410" s="37"/>
      <c r="B410" s="38"/>
      <c r="C410" s="228" t="s">
        <v>501</v>
      </c>
      <c r="D410" s="228" t="s">
        <v>266</v>
      </c>
      <c r="E410" s="229" t="s">
        <v>502</v>
      </c>
      <c r="F410" s="230" t="s">
        <v>503</v>
      </c>
      <c r="G410" s="231" t="s">
        <v>504</v>
      </c>
      <c r="H410" s="232">
        <v>0.157</v>
      </c>
      <c r="I410" s="233"/>
      <c r="J410" s="234">
        <f>ROUND(I410*H410,2)</f>
        <v>0</v>
      </c>
      <c r="K410" s="230" t="s">
        <v>132</v>
      </c>
      <c r="L410" s="235"/>
      <c r="M410" s="236" t="s">
        <v>19</v>
      </c>
      <c r="N410" s="237" t="s">
        <v>43</v>
      </c>
      <c r="O410" s="67"/>
      <c r="P410" s="185">
        <f>O410*H410</f>
        <v>0</v>
      </c>
      <c r="Q410" s="185">
        <v>0.5</v>
      </c>
      <c r="R410" s="185">
        <f>Q410*H410</f>
        <v>7.85E-2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341</v>
      </c>
      <c r="AT410" s="187" t="s">
        <v>266</v>
      </c>
      <c r="AU410" s="187" t="s">
        <v>82</v>
      </c>
      <c r="AY410" s="20" t="s">
        <v>125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20" t="s">
        <v>80</v>
      </c>
      <c r="BK410" s="188">
        <f>ROUND(I410*H410,2)</f>
        <v>0</v>
      </c>
      <c r="BL410" s="20" t="s">
        <v>248</v>
      </c>
      <c r="BM410" s="187" t="s">
        <v>505</v>
      </c>
    </row>
    <row r="411" spans="1:65" s="13" customFormat="1" ht="11.25">
      <c r="B411" s="196"/>
      <c r="C411" s="197"/>
      <c r="D411" s="194" t="s">
        <v>139</v>
      </c>
      <c r="E411" s="198" t="s">
        <v>19</v>
      </c>
      <c r="F411" s="199" t="s">
        <v>497</v>
      </c>
      <c r="G411" s="197"/>
      <c r="H411" s="198" t="s">
        <v>19</v>
      </c>
      <c r="I411" s="200"/>
      <c r="J411" s="197"/>
      <c r="K411" s="197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139</v>
      </c>
      <c r="AU411" s="205" t="s">
        <v>82</v>
      </c>
      <c r="AV411" s="13" t="s">
        <v>80</v>
      </c>
      <c r="AW411" s="13" t="s">
        <v>34</v>
      </c>
      <c r="AX411" s="13" t="s">
        <v>72</v>
      </c>
      <c r="AY411" s="205" t="s">
        <v>125</v>
      </c>
    </row>
    <row r="412" spans="1:65" s="14" customFormat="1" ht="11.25">
      <c r="B412" s="206"/>
      <c r="C412" s="207"/>
      <c r="D412" s="194" t="s">
        <v>139</v>
      </c>
      <c r="E412" s="208" t="s">
        <v>19</v>
      </c>
      <c r="F412" s="209" t="s">
        <v>506</v>
      </c>
      <c r="G412" s="207"/>
      <c r="H412" s="210">
        <v>0.10299999999999999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139</v>
      </c>
      <c r="AU412" s="216" t="s">
        <v>82</v>
      </c>
      <c r="AV412" s="14" t="s">
        <v>82</v>
      </c>
      <c r="AW412" s="14" t="s">
        <v>34</v>
      </c>
      <c r="AX412" s="14" t="s">
        <v>72</v>
      </c>
      <c r="AY412" s="216" t="s">
        <v>125</v>
      </c>
    </row>
    <row r="413" spans="1:65" s="13" customFormat="1" ht="11.25">
      <c r="B413" s="196"/>
      <c r="C413" s="197"/>
      <c r="D413" s="194" t="s">
        <v>139</v>
      </c>
      <c r="E413" s="198" t="s">
        <v>19</v>
      </c>
      <c r="F413" s="199" t="s">
        <v>499</v>
      </c>
      <c r="G413" s="197"/>
      <c r="H413" s="198" t="s">
        <v>19</v>
      </c>
      <c r="I413" s="200"/>
      <c r="J413" s="197"/>
      <c r="K413" s="197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139</v>
      </c>
      <c r="AU413" s="205" t="s">
        <v>82</v>
      </c>
      <c r="AV413" s="13" t="s">
        <v>80</v>
      </c>
      <c r="AW413" s="13" t="s">
        <v>34</v>
      </c>
      <c r="AX413" s="13" t="s">
        <v>72</v>
      </c>
      <c r="AY413" s="205" t="s">
        <v>125</v>
      </c>
    </row>
    <row r="414" spans="1:65" s="14" customFormat="1" ht="11.25">
      <c r="B414" s="206"/>
      <c r="C414" s="207"/>
      <c r="D414" s="194" t="s">
        <v>139</v>
      </c>
      <c r="E414" s="208" t="s">
        <v>19</v>
      </c>
      <c r="F414" s="209" t="s">
        <v>507</v>
      </c>
      <c r="G414" s="207"/>
      <c r="H414" s="210">
        <v>5.3999999999999999E-2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139</v>
      </c>
      <c r="AU414" s="216" t="s">
        <v>82</v>
      </c>
      <c r="AV414" s="14" t="s">
        <v>82</v>
      </c>
      <c r="AW414" s="14" t="s">
        <v>34</v>
      </c>
      <c r="AX414" s="14" t="s">
        <v>72</v>
      </c>
      <c r="AY414" s="216" t="s">
        <v>125</v>
      </c>
    </row>
    <row r="415" spans="1:65" s="15" customFormat="1" ht="11.25">
      <c r="B415" s="217"/>
      <c r="C415" s="218"/>
      <c r="D415" s="194" t="s">
        <v>139</v>
      </c>
      <c r="E415" s="219" t="s">
        <v>19</v>
      </c>
      <c r="F415" s="220" t="s">
        <v>142</v>
      </c>
      <c r="G415" s="218"/>
      <c r="H415" s="221">
        <v>0.157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139</v>
      </c>
      <c r="AU415" s="227" t="s">
        <v>82</v>
      </c>
      <c r="AV415" s="15" t="s">
        <v>133</v>
      </c>
      <c r="AW415" s="15" t="s">
        <v>34</v>
      </c>
      <c r="AX415" s="15" t="s">
        <v>80</v>
      </c>
      <c r="AY415" s="227" t="s">
        <v>125</v>
      </c>
    </row>
    <row r="416" spans="1:65" s="2" customFormat="1" ht="24.2" customHeight="1">
      <c r="A416" s="37"/>
      <c r="B416" s="38"/>
      <c r="C416" s="176" t="s">
        <v>508</v>
      </c>
      <c r="D416" s="176" t="s">
        <v>128</v>
      </c>
      <c r="E416" s="177" t="s">
        <v>509</v>
      </c>
      <c r="F416" s="178" t="s">
        <v>510</v>
      </c>
      <c r="G416" s="179" t="s">
        <v>327</v>
      </c>
      <c r="H416" s="180">
        <v>1.1970000000000001</v>
      </c>
      <c r="I416" s="181"/>
      <c r="J416" s="182">
        <f>ROUND(I416*H416,2)</f>
        <v>0</v>
      </c>
      <c r="K416" s="178" t="s">
        <v>132</v>
      </c>
      <c r="L416" s="42"/>
      <c r="M416" s="183" t="s">
        <v>19</v>
      </c>
      <c r="N416" s="184" t="s">
        <v>43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248</v>
      </c>
      <c r="AT416" s="187" t="s">
        <v>128</v>
      </c>
      <c r="AU416" s="187" t="s">
        <v>82</v>
      </c>
      <c r="AY416" s="20" t="s">
        <v>125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80</v>
      </c>
      <c r="BK416" s="188">
        <f>ROUND(I416*H416,2)</f>
        <v>0</v>
      </c>
      <c r="BL416" s="20" t="s">
        <v>248</v>
      </c>
      <c r="BM416" s="187" t="s">
        <v>511</v>
      </c>
    </row>
    <row r="417" spans="1:65" s="2" customFormat="1" ht="11.25">
      <c r="A417" s="37"/>
      <c r="B417" s="38"/>
      <c r="C417" s="39"/>
      <c r="D417" s="189" t="s">
        <v>135</v>
      </c>
      <c r="E417" s="39"/>
      <c r="F417" s="190" t="s">
        <v>512</v>
      </c>
      <c r="G417" s="39"/>
      <c r="H417" s="39"/>
      <c r="I417" s="191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135</v>
      </c>
      <c r="AU417" s="20" t="s">
        <v>82</v>
      </c>
    </row>
    <row r="418" spans="1:65" s="12" customFormat="1" ht="22.9" customHeight="1">
      <c r="B418" s="160"/>
      <c r="C418" s="161"/>
      <c r="D418" s="162" t="s">
        <v>71</v>
      </c>
      <c r="E418" s="174" t="s">
        <v>513</v>
      </c>
      <c r="F418" s="174" t="s">
        <v>514</v>
      </c>
      <c r="G418" s="161"/>
      <c r="H418" s="161"/>
      <c r="I418" s="164"/>
      <c r="J418" s="175">
        <f>BK418</f>
        <v>0</v>
      </c>
      <c r="K418" s="161"/>
      <c r="L418" s="166"/>
      <c r="M418" s="167"/>
      <c r="N418" s="168"/>
      <c r="O418" s="168"/>
      <c r="P418" s="169">
        <f>SUM(P419:P460)</f>
        <v>0</v>
      </c>
      <c r="Q418" s="168"/>
      <c r="R418" s="169">
        <f>SUM(R419:R460)</f>
        <v>1.6633270000000004</v>
      </c>
      <c r="S418" s="168"/>
      <c r="T418" s="170">
        <f>SUM(T419:T460)</f>
        <v>0</v>
      </c>
      <c r="AR418" s="171" t="s">
        <v>82</v>
      </c>
      <c r="AT418" s="172" t="s">
        <v>71</v>
      </c>
      <c r="AU418" s="172" t="s">
        <v>80</v>
      </c>
      <c r="AY418" s="171" t="s">
        <v>125</v>
      </c>
      <c r="BK418" s="173">
        <f>SUM(BK419:BK460)</f>
        <v>0</v>
      </c>
    </row>
    <row r="419" spans="1:65" s="2" customFormat="1" ht="21.75" customHeight="1">
      <c r="A419" s="37"/>
      <c r="B419" s="38"/>
      <c r="C419" s="176" t="s">
        <v>515</v>
      </c>
      <c r="D419" s="176" t="s">
        <v>128</v>
      </c>
      <c r="E419" s="177" t="s">
        <v>516</v>
      </c>
      <c r="F419" s="178" t="s">
        <v>517</v>
      </c>
      <c r="G419" s="179" t="s">
        <v>145</v>
      </c>
      <c r="H419" s="180">
        <v>11</v>
      </c>
      <c r="I419" s="181"/>
      <c r="J419" s="182">
        <f>ROUND(I419*H419,2)</f>
        <v>0</v>
      </c>
      <c r="K419" s="178" t="s">
        <v>146</v>
      </c>
      <c r="L419" s="42"/>
      <c r="M419" s="183" t="s">
        <v>19</v>
      </c>
      <c r="N419" s="184" t="s">
        <v>43</v>
      </c>
      <c r="O419" s="67"/>
      <c r="P419" s="185">
        <f>O419*H419</f>
        <v>0</v>
      </c>
      <c r="Q419" s="185">
        <v>3.5700000000000003E-2</v>
      </c>
      <c r="R419" s="185">
        <f>Q419*H419</f>
        <v>0.39270000000000005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248</v>
      </c>
      <c r="AT419" s="187" t="s">
        <v>128</v>
      </c>
      <c r="AU419" s="187" t="s">
        <v>82</v>
      </c>
      <c r="AY419" s="20" t="s">
        <v>125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80</v>
      </c>
      <c r="BK419" s="188">
        <f>ROUND(I419*H419,2)</f>
        <v>0</v>
      </c>
      <c r="BL419" s="20" t="s">
        <v>248</v>
      </c>
      <c r="BM419" s="187" t="s">
        <v>518</v>
      </c>
    </row>
    <row r="420" spans="1:65" s="13" customFormat="1" ht="11.25">
      <c r="B420" s="196"/>
      <c r="C420" s="197"/>
      <c r="D420" s="194" t="s">
        <v>139</v>
      </c>
      <c r="E420" s="198" t="s">
        <v>19</v>
      </c>
      <c r="F420" s="199" t="s">
        <v>362</v>
      </c>
      <c r="G420" s="197"/>
      <c r="H420" s="198" t="s">
        <v>19</v>
      </c>
      <c r="I420" s="200"/>
      <c r="J420" s="197"/>
      <c r="K420" s="197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139</v>
      </c>
      <c r="AU420" s="205" t="s">
        <v>82</v>
      </c>
      <c r="AV420" s="13" t="s">
        <v>80</v>
      </c>
      <c r="AW420" s="13" t="s">
        <v>34</v>
      </c>
      <c r="AX420" s="13" t="s">
        <v>72</v>
      </c>
      <c r="AY420" s="205" t="s">
        <v>125</v>
      </c>
    </row>
    <row r="421" spans="1:65" s="14" customFormat="1" ht="11.25">
      <c r="B421" s="206"/>
      <c r="C421" s="207"/>
      <c r="D421" s="194" t="s">
        <v>139</v>
      </c>
      <c r="E421" s="208" t="s">
        <v>19</v>
      </c>
      <c r="F421" s="209" t="s">
        <v>221</v>
      </c>
      <c r="G421" s="207"/>
      <c r="H421" s="210">
        <v>11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139</v>
      </c>
      <c r="AU421" s="216" t="s">
        <v>82</v>
      </c>
      <c r="AV421" s="14" t="s">
        <v>82</v>
      </c>
      <c r="AW421" s="14" t="s">
        <v>34</v>
      </c>
      <c r="AX421" s="14" t="s">
        <v>72</v>
      </c>
      <c r="AY421" s="216" t="s">
        <v>125</v>
      </c>
    </row>
    <row r="422" spans="1:65" s="15" customFormat="1" ht="11.25">
      <c r="B422" s="217"/>
      <c r="C422" s="218"/>
      <c r="D422" s="194" t="s">
        <v>139</v>
      </c>
      <c r="E422" s="219" t="s">
        <v>19</v>
      </c>
      <c r="F422" s="220" t="s">
        <v>142</v>
      </c>
      <c r="G422" s="218"/>
      <c r="H422" s="221">
        <v>11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139</v>
      </c>
      <c r="AU422" s="227" t="s">
        <v>82</v>
      </c>
      <c r="AV422" s="15" t="s">
        <v>133</v>
      </c>
      <c r="AW422" s="15" t="s">
        <v>34</v>
      </c>
      <c r="AX422" s="15" t="s">
        <v>80</v>
      </c>
      <c r="AY422" s="227" t="s">
        <v>125</v>
      </c>
    </row>
    <row r="423" spans="1:65" s="2" customFormat="1" ht="16.5" customHeight="1">
      <c r="A423" s="37"/>
      <c r="B423" s="38"/>
      <c r="C423" s="228" t="s">
        <v>519</v>
      </c>
      <c r="D423" s="228" t="s">
        <v>266</v>
      </c>
      <c r="E423" s="229" t="s">
        <v>520</v>
      </c>
      <c r="F423" s="230" t="s">
        <v>521</v>
      </c>
      <c r="G423" s="231" t="s">
        <v>145</v>
      </c>
      <c r="H423" s="232">
        <v>16.905000000000001</v>
      </c>
      <c r="I423" s="233"/>
      <c r="J423" s="234">
        <f>ROUND(I423*H423,2)</f>
        <v>0</v>
      </c>
      <c r="K423" s="230" t="s">
        <v>146</v>
      </c>
      <c r="L423" s="235"/>
      <c r="M423" s="236" t="s">
        <v>19</v>
      </c>
      <c r="N423" s="237" t="s">
        <v>43</v>
      </c>
      <c r="O423" s="67"/>
      <c r="P423" s="185">
        <f>O423*H423</f>
        <v>0</v>
      </c>
      <c r="Q423" s="185">
        <v>7.0000000000000007E-2</v>
      </c>
      <c r="R423" s="185">
        <f>Q423*H423</f>
        <v>1.1833500000000001</v>
      </c>
      <c r="S423" s="185">
        <v>0</v>
      </c>
      <c r="T423" s="18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7" t="s">
        <v>341</v>
      </c>
      <c r="AT423" s="187" t="s">
        <v>266</v>
      </c>
      <c r="AU423" s="187" t="s">
        <v>82</v>
      </c>
      <c r="AY423" s="20" t="s">
        <v>125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0" t="s">
        <v>80</v>
      </c>
      <c r="BK423" s="188">
        <f>ROUND(I423*H423,2)</f>
        <v>0</v>
      </c>
      <c r="BL423" s="20" t="s">
        <v>248</v>
      </c>
      <c r="BM423" s="187" t="s">
        <v>522</v>
      </c>
    </row>
    <row r="424" spans="1:65" s="13" customFormat="1" ht="11.25">
      <c r="B424" s="196"/>
      <c r="C424" s="197"/>
      <c r="D424" s="194" t="s">
        <v>139</v>
      </c>
      <c r="E424" s="198" t="s">
        <v>19</v>
      </c>
      <c r="F424" s="199" t="s">
        <v>362</v>
      </c>
      <c r="G424" s="197"/>
      <c r="H424" s="198" t="s">
        <v>19</v>
      </c>
      <c r="I424" s="200"/>
      <c r="J424" s="197"/>
      <c r="K424" s="197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139</v>
      </c>
      <c r="AU424" s="205" t="s">
        <v>82</v>
      </c>
      <c r="AV424" s="13" t="s">
        <v>80</v>
      </c>
      <c r="AW424" s="13" t="s">
        <v>34</v>
      </c>
      <c r="AX424" s="13" t="s">
        <v>72</v>
      </c>
      <c r="AY424" s="205" t="s">
        <v>125</v>
      </c>
    </row>
    <row r="425" spans="1:65" s="14" customFormat="1" ht="11.25">
      <c r="B425" s="206"/>
      <c r="C425" s="207"/>
      <c r="D425" s="194" t="s">
        <v>139</v>
      </c>
      <c r="E425" s="208" t="s">
        <v>19</v>
      </c>
      <c r="F425" s="209" t="s">
        <v>221</v>
      </c>
      <c r="G425" s="207"/>
      <c r="H425" s="210">
        <v>11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139</v>
      </c>
      <c r="AU425" s="216" t="s">
        <v>82</v>
      </c>
      <c r="AV425" s="14" t="s">
        <v>82</v>
      </c>
      <c r="AW425" s="14" t="s">
        <v>34</v>
      </c>
      <c r="AX425" s="14" t="s">
        <v>72</v>
      </c>
      <c r="AY425" s="216" t="s">
        <v>125</v>
      </c>
    </row>
    <row r="426" spans="1:65" s="16" customFormat="1" ht="11.25">
      <c r="B426" s="238"/>
      <c r="C426" s="239"/>
      <c r="D426" s="194" t="s">
        <v>139</v>
      </c>
      <c r="E426" s="240" t="s">
        <v>19</v>
      </c>
      <c r="F426" s="241" t="s">
        <v>435</v>
      </c>
      <c r="G426" s="239"/>
      <c r="H426" s="242">
        <v>11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139</v>
      </c>
      <c r="AU426" s="248" t="s">
        <v>82</v>
      </c>
      <c r="AV426" s="16" t="s">
        <v>126</v>
      </c>
      <c r="AW426" s="16" t="s">
        <v>34</v>
      </c>
      <c r="AX426" s="16" t="s">
        <v>72</v>
      </c>
      <c r="AY426" s="248" t="s">
        <v>125</v>
      </c>
    </row>
    <row r="427" spans="1:65" s="13" customFormat="1" ht="11.25">
      <c r="B427" s="196"/>
      <c r="C427" s="197"/>
      <c r="D427" s="194" t="s">
        <v>139</v>
      </c>
      <c r="E427" s="198" t="s">
        <v>19</v>
      </c>
      <c r="F427" s="199" t="s">
        <v>523</v>
      </c>
      <c r="G427" s="197"/>
      <c r="H427" s="198" t="s">
        <v>19</v>
      </c>
      <c r="I427" s="200"/>
      <c r="J427" s="197"/>
      <c r="K427" s="197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139</v>
      </c>
      <c r="AU427" s="205" t="s">
        <v>82</v>
      </c>
      <c r="AV427" s="13" t="s">
        <v>80</v>
      </c>
      <c r="AW427" s="13" t="s">
        <v>34</v>
      </c>
      <c r="AX427" s="13" t="s">
        <v>72</v>
      </c>
      <c r="AY427" s="205" t="s">
        <v>125</v>
      </c>
    </row>
    <row r="428" spans="1:65" s="14" customFormat="1" ht="11.25">
      <c r="B428" s="206"/>
      <c r="C428" s="207"/>
      <c r="D428" s="194" t="s">
        <v>139</v>
      </c>
      <c r="E428" s="208" t="s">
        <v>19</v>
      </c>
      <c r="F428" s="209" t="s">
        <v>524</v>
      </c>
      <c r="G428" s="207"/>
      <c r="H428" s="210">
        <v>3.7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139</v>
      </c>
      <c r="AU428" s="216" t="s">
        <v>82</v>
      </c>
      <c r="AV428" s="14" t="s">
        <v>82</v>
      </c>
      <c r="AW428" s="14" t="s">
        <v>34</v>
      </c>
      <c r="AX428" s="14" t="s">
        <v>72</v>
      </c>
      <c r="AY428" s="216" t="s">
        <v>125</v>
      </c>
    </row>
    <row r="429" spans="1:65" s="16" customFormat="1" ht="11.25">
      <c r="B429" s="238"/>
      <c r="C429" s="239"/>
      <c r="D429" s="194" t="s">
        <v>139</v>
      </c>
      <c r="E429" s="240" t="s">
        <v>19</v>
      </c>
      <c r="F429" s="241" t="s">
        <v>435</v>
      </c>
      <c r="G429" s="239"/>
      <c r="H429" s="242">
        <v>3.7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AT429" s="248" t="s">
        <v>139</v>
      </c>
      <c r="AU429" s="248" t="s">
        <v>82</v>
      </c>
      <c r="AV429" s="16" t="s">
        <v>126</v>
      </c>
      <c r="AW429" s="16" t="s">
        <v>34</v>
      </c>
      <c r="AX429" s="16" t="s">
        <v>72</v>
      </c>
      <c r="AY429" s="248" t="s">
        <v>125</v>
      </c>
    </row>
    <row r="430" spans="1:65" s="15" customFormat="1" ht="11.25">
      <c r="B430" s="217"/>
      <c r="C430" s="218"/>
      <c r="D430" s="194" t="s">
        <v>139</v>
      </c>
      <c r="E430" s="219" t="s">
        <v>19</v>
      </c>
      <c r="F430" s="220" t="s">
        <v>142</v>
      </c>
      <c r="G430" s="218"/>
      <c r="H430" s="221">
        <v>14.7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139</v>
      </c>
      <c r="AU430" s="227" t="s">
        <v>82</v>
      </c>
      <c r="AV430" s="15" t="s">
        <v>133</v>
      </c>
      <c r="AW430" s="15" t="s">
        <v>34</v>
      </c>
      <c r="AX430" s="15" t="s">
        <v>80</v>
      </c>
      <c r="AY430" s="227" t="s">
        <v>125</v>
      </c>
    </row>
    <row r="431" spans="1:65" s="14" customFormat="1" ht="11.25">
      <c r="B431" s="206"/>
      <c r="C431" s="207"/>
      <c r="D431" s="194" t="s">
        <v>139</v>
      </c>
      <c r="E431" s="207"/>
      <c r="F431" s="209" t="s">
        <v>525</v>
      </c>
      <c r="G431" s="207"/>
      <c r="H431" s="210">
        <v>16.905000000000001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139</v>
      </c>
      <c r="AU431" s="216" t="s">
        <v>82</v>
      </c>
      <c r="AV431" s="14" t="s">
        <v>82</v>
      </c>
      <c r="AW431" s="14" t="s">
        <v>4</v>
      </c>
      <c r="AX431" s="14" t="s">
        <v>80</v>
      </c>
      <c r="AY431" s="216" t="s">
        <v>125</v>
      </c>
    </row>
    <row r="432" spans="1:65" s="2" customFormat="1" ht="21.75" customHeight="1">
      <c r="A432" s="37"/>
      <c r="B432" s="38"/>
      <c r="C432" s="176" t="s">
        <v>526</v>
      </c>
      <c r="D432" s="176" t="s">
        <v>128</v>
      </c>
      <c r="E432" s="177" t="s">
        <v>527</v>
      </c>
      <c r="F432" s="178" t="s">
        <v>528</v>
      </c>
      <c r="G432" s="179" t="s">
        <v>145</v>
      </c>
      <c r="H432" s="180">
        <v>11</v>
      </c>
      <c r="I432" s="181"/>
      <c r="J432" s="182">
        <f>ROUND(I432*H432,2)</f>
        <v>0</v>
      </c>
      <c r="K432" s="178" t="s">
        <v>132</v>
      </c>
      <c r="L432" s="42"/>
      <c r="M432" s="183" t="s">
        <v>19</v>
      </c>
      <c r="N432" s="184" t="s">
        <v>43</v>
      </c>
      <c r="O432" s="67"/>
      <c r="P432" s="185">
        <f>O432*H432</f>
        <v>0</v>
      </c>
      <c r="Q432" s="185">
        <v>1.31E-3</v>
      </c>
      <c r="R432" s="185">
        <f>Q432*H432</f>
        <v>1.4409999999999999E-2</v>
      </c>
      <c r="S432" s="185">
        <v>0</v>
      </c>
      <c r="T432" s="18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7" t="s">
        <v>248</v>
      </c>
      <c r="AT432" s="187" t="s">
        <v>128</v>
      </c>
      <c r="AU432" s="187" t="s">
        <v>82</v>
      </c>
      <c r="AY432" s="20" t="s">
        <v>125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0" t="s">
        <v>80</v>
      </c>
      <c r="BK432" s="188">
        <f>ROUND(I432*H432,2)</f>
        <v>0</v>
      </c>
      <c r="BL432" s="20" t="s">
        <v>248</v>
      </c>
      <c r="BM432" s="187" t="s">
        <v>529</v>
      </c>
    </row>
    <row r="433" spans="1:65" s="2" customFormat="1" ht="11.25">
      <c r="A433" s="37"/>
      <c r="B433" s="38"/>
      <c r="C433" s="39"/>
      <c r="D433" s="189" t="s">
        <v>135</v>
      </c>
      <c r="E433" s="39"/>
      <c r="F433" s="190" t="s">
        <v>530</v>
      </c>
      <c r="G433" s="39"/>
      <c r="H433" s="39"/>
      <c r="I433" s="191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135</v>
      </c>
      <c r="AU433" s="20" t="s">
        <v>82</v>
      </c>
    </row>
    <row r="434" spans="1:65" s="13" customFormat="1" ht="11.25">
      <c r="B434" s="196"/>
      <c r="C434" s="197"/>
      <c r="D434" s="194" t="s">
        <v>139</v>
      </c>
      <c r="E434" s="198" t="s">
        <v>19</v>
      </c>
      <c r="F434" s="199" t="s">
        <v>362</v>
      </c>
      <c r="G434" s="197"/>
      <c r="H434" s="198" t="s">
        <v>19</v>
      </c>
      <c r="I434" s="200"/>
      <c r="J434" s="197"/>
      <c r="K434" s="197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139</v>
      </c>
      <c r="AU434" s="205" t="s">
        <v>82</v>
      </c>
      <c r="AV434" s="13" t="s">
        <v>80</v>
      </c>
      <c r="AW434" s="13" t="s">
        <v>34</v>
      </c>
      <c r="AX434" s="13" t="s">
        <v>72</v>
      </c>
      <c r="AY434" s="205" t="s">
        <v>125</v>
      </c>
    </row>
    <row r="435" spans="1:65" s="14" customFormat="1" ht="11.25">
      <c r="B435" s="206"/>
      <c r="C435" s="207"/>
      <c r="D435" s="194" t="s">
        <v>139</v>
      </c>
      <c r="E435" s="208" t="s">
        <v>19</v>
      </c>
      <c r="F435" s="209" t="s">
        <v>221</v>
      </c>
      <c r="G435" s="207"/>
      <c r="H435" s="210">
        <v>11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139</v>
      </c>
      <c r="AU435" s="216" t="s">
        <v>82</v>
      </c>
      <c r="AV435" s="14" t="s">
        <v>82</v>
      </c>
      <c r="AW435" s="14" t="s">
        <v>34</v>
      </c>
      <c r="AX435" s="14" t="s">
        <v>72</v>
      </c>
      <c r="AY435" s="216" t="s">
        <v>125</v>
      </c>
    </row>
    <row r="436" spans="1:65" s="15" customFormat="1" ht="11.25">
      <c r="B436" s="217"/>
      <c r="C436" s="218"/>
      <c r="D436" s="194" t="s">
        <v>139</v>
      </c>
      <c r="E436" s="219" t="s">
        <v>19</v>
      </c>
      <c r="F436" s="220" t="s">
        <v>142</v>
      </c>
      <c r="G436" s="218"/>
      <c r="H436" s="221">
        <v>11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139</v>
      </c>
      <c r="AU436" s="227" t="s">
        <v>82</v>
      </c>
      <c r="AV436" s="15" t="s">
        <v>133</v>
      </c>
      <c r="AW436" s="15" t="s">
        <v>34</v>
      </c>
      <c r="AX436" s="15" t="s">
        <v>80</v>
      </c>
      <c r="AY436" s="227" t="s">
        <v>125</v>
      </c>
    </row>
    <row r="437" spans="1:65" s="2" customFormat="1" ht="24.2" customHeight="1">
      <c r="A437" s="37"/>
      <c r="B437" s="38"/>
      <c r="C437" s="176" t="s">
        <v>531</v>
      </c>
      <c r="D437" s="176" t="s">
        <v>128</v>
      </c>
      <c r="E437" s="177" t="s">
        <v>532</v>
      </c>
      <c r="F437" s="178" t="s">
        <v>533</v>
      </c>
      <c r="G437" s="179" t="s">
        <v>145</v>
      </c>
      <c r="H437" s="180">
        <v>3.7</v>
      </c>
      <c r="I437" s="181"/>
      <c r="J437" s="182">
        <f>ROUND(I437*H437,2)</f>
        <v>0</v>
      </c>
      <c r="K437" s="178" t="s">
        <v>132</v>
      </c>
      <c r="L437" s="42"/>
      <c r="M437" s="183" t="s">
        <v>19</v>
      </c>
      <c r="N437" s="184" t="s">
        <v>43</v>
      </c>
      <c r="O437" s="67"/>
      <c r="P437" s="185">
        <f>O437*H437</f>
        <v>0</v>
      </c>
      <c r="Q437" s="185">
        <v>1.078E-2</v>
      </c>
      <c r="R437" s="185">
        <f>Q437*H437</f>
        <v>3.9885999999999998E-2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248</v>
      </c>
      <c r="AT437" s="187" t="s">
        <v>128</v>
      </c>
      <c r="AU437" s="187" t="s">
        <v>82</v>
      </c>
      <c r="AY437" s="20" t="s">
        <v>125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80</v>
      </c>
      <c r="BK437" s="188">
        <f>ROUND(I437*H437,2)</f>
        <v>0</v>
      </c>
      <c r="BL437" s="20" t="s">
        <v>248</v>
      </c>
      <c r="BM437" s="187" t="s">
        <v>534</v>
      </c>
    </row>
    <row r="438" spans="1:65" s="2" customFormat="1" ht="11.25">
      <c r="A438" s="37"/>
      <c r="B438" s="38"/>
      <c r="C438" s="39"/>
      <c r="D438" s="189" t="s">
        <v>135</v>
      </c>
      <c r="E438" s="39"/>
      <c r="F438" s="190" t="s">
        <v>535</v>
      </c>
      <c r="G438" s="39"/>
      <c r="H438" s="39"/>
      <c r="I438" s="191"/>
      <c r="J438" s="39"/>
      <c r="K438" s="39"/>
      <c r="L438" s="42"/>
      <c r="M438" s="192"/>
      <c r="N438" s="193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135</v>
      </c>
      <c r="AU438" s="20" t="s">
        <v>82</v>
      </c>
    </row>
    <row r="439" spans="1:65" s="13" customFormat="1" ht="11.25">
      <c r="B439" s="196"/>
      <c r="C439" s="197"/>
      <c r="D439" s="194" t="s">
        <v>139</v>
      </c>
      <c r="E439" s="198" t="s">
        <v>19</v>
      </c>
      <c r="F439" s="199" t="s">
        <v>523</v>
      </c>
      <c r="G439" s="197"/>
      <c r="H439" s="198" t="s">
        <v>19</v>
      </c>
      <c r="I439" s="200"/>
      <c r="J439" s="197"/>
      <c r="K439" s="197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139</v>
      </c>
      <c r="AU439" s="205" t="s">
        <v>82</v>
      </c>
      <c r="AV439" s="13" t="s">
        <v>80</v>
      </c>
      <c r="AW439" s="13" t="s">
        <v>34</v>
      </c>
      <c r="AX439" s="13" t="s">
        <v>72</v>
      </c>
      <c r="AY439" s="205" t="s">
        <v>125</v>
      </c>
    </row>
    <row r="440" spans="1:65" s="14" customFormat="1" ht="11.25">
      <c r="B440" s="206"/>
      <c r="C440" s="207"/>
      <c r="D440" s="194" t="s">
        <v>139</v>
      </c>
      <c r="E440" s="208" t="s">
        <v>19</v>
      </c>
      <c r="F440" s="209" t="s">
        <v>524</v>
      </c>
      <c r="G440" s="207"/>
      <c r="H440" s="210">
        <v>3.7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139</v>
      </c>
      <c r="AU440" s="216" t="s">
        <v>82</v>
      </c>
      <c r="AV440" s="14" t="s">
        <v>82</v>
      </c>
      <c r="AW440" s="14" t="s">
        <v>34</v>
      </c>
      <c r="AX440" s="14" t="s">
        <v>72</v>
      </c>
      <c r="AY440" s="216" t="s">
        <v>125</v>
      </c>
    </row>
    <row r="441" spans="1:65" s="15" customFormat="1" ht="11.25">
      <c r="B441" s="217"/>
      <c r="C441" s="218"/>
      <c r="D441" s="194" t="s">
        <v>139</v>
      </c>
      <c r="E441" s="219" t="s">
        <v>19</v>
      </c>
      <c r="F441" s="220" t="s">
        <v>142</v>
      </c>
      <c r="G441" s="218"/>
      <c r="H441" s="221">
        <v>3.7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139</v>
      </c>
      <c r="AU441" s="227" t="s">
        <v>82</v>
      </c>
      <c r="AV441" s="15" t="s">
        <v>133</v>
      </c>
      <c r="AW441" s="15" t="s">
        <v>34</v>
      </c>
      <c r="AX441" s="15" t="s">
        <v>80</v>
      </c>
      <c r="AY441" s="227" t="s">
        <v>125</v>
      </c>
    </row>
    <row r="442" spans="1:65" s="2" customFormat="1" ht="16.5" customHeight="1">
      <c r="A442" s="37"/>
      <c r="B442" s="38"/>
      <c r="C442" s="176" t="s">
        <v>536</v>
      </c>
      <c r="D442" s="176" t="s">
        <v>128</v>
      </c>
      <c r="E442" s="177" t="s">
        <v>537</v>
      </c>
      <c r="F442" s="178" t="s">
        <v>538</v>
      </c>
      <c r="G442" s="179" t="s">
        <v>145</v>
      </c>
      <c r="H442" s="180">
        <v>3.7</v>
      </c>
      <c r="I442" s="181"/>
      <c r="J442" s="182">
        <f>ROUND(I442*H442,2)</f>
        <v>0</v>
      </c>
      <c r="K442" s="178" t="s">
        <v>132</v>
      </c>
      <c r="L442" s="42"/>
      <c r="M442" s="183" t="s">
        <v>19</v>
      </c>
      <c r="N442" s="184" t="s">
        <v>43</v>
      </c>
      <c r="O442" s="67"/>
      <c r="P442" s="185">
        <f>O442*H442</f>
        <v>0</v>
      </c>
      <c r="Q442" s="185">
        <v>8.0000000000000002E-3</v>
      </c>
      <c r="R442" s="185">
        <f>Q442*H442</f>
        <v>2.9600000000000001E-2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248</v>
      </c>
      <c r="AT442" s="187" t="s">
        <v>128</v>
      </c>
      <c r="AU442" s="187" t="s">
        <v>82</v>
      </c>
      <c r="AY442" s="20" t="s">
        <v>125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20" t="s">
        <v>80</v>
      </c>
      <c r="BK442" s="188">
        <f>ROUND(I442*H442,2)</f>
        <v>0</v>
      </c>
      <c r="BL442" s="20" t="s">
        <v>248</v>
      </c>
      <c r="BM442" s="187" t="s">
        <v>539</v>
      </c>
    </row>
    <row r="443" spans="1:65" s="2" customFormat="1" ht="11.25">
      <c r="A443" s="37"/>
      <c r="B443" s="38"/>
      <c r="C443" s="39"/>
      <c r="D443" s="189" t="s">
        <v>135</v>
      </c>
      <c r="E443" s="39"/>
      <c r="F443" s="190" t="s">
        <v>540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135</v>
      </c>
      <c r="AU443" s="20" t="s">
        <v>82</v>
      </c>
    </row>
    <row r="444" spans="1:65" s="13" customFormat="1" ht="11.25">
      <c r="B444" s="196"/>
      <c r="C444" s="197"/>
      <c r="D444" s="194" t="s">
        <v>139</v>
      </c>
      <c r="E444" s="198" t="s">
        <v>19</v>
      </c>
      <c r="F444" s="199" t="s">
        <v>523</v>
      </c>
      <c r="G444" s="197"/>
      <c r="H444" s="198" t="s">
        <v>19</v>
      </c>
      <c r="I444" s="200"/>
      <c r="J444" s="197"/>
      <c r="K444" s="197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139</v>
      </c>
      <c r="AU444" s="205" t="s">
        <v>82</v>
      </c>
      <c r="AV444" s="13" t="s">
        <v>80</v>
      </c>
      <c r="AW444" s="13" t="s">
        <v>34</v>
      </c>
      <c r="AX444" s="13" t="s">
        <v>72</v>
      </c>
      <c r="AY444" s="205" t="s">
        <v>125</v>
      </c>
    </row>
    <row r="445" spans="1:65" s="14" customFormat="1" ht="11.25">
      <c r="B445" s="206"/>
      <c r="C445" s="207"/>
      <c r="D445" s="194" t="s">
        <v>139</v>
      </c>
      <c r="E445" s="208" t="s">
        <v>19</v>
      </c>
      <c r="F445" s="209" t="s">
        <v>524</v>
      </c>
      <c r="G445" s="207"/>
      <c r="H445" s="210">
        <v>3.7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139</v>
      </c>
      <c r="AU445" s="216" t="s">
        <v>82</v>
      </c>
      <c r="AV445" s="14" t="s">
        <v>82</v>
      </c>
      <c r="AW445" s="14" t="s">
        <v>34</v>
      </c>
      <c r="AX445" s="14" t="s">
        <v>72</v>
      </c>
      <c r="AY445" s="216" t="s">
        <v>125</v>
      </c>
    </row>
    <row r="446" spans="1:65" s="15" customFormat="1" ht="11.25">
      <c r="B446" s="217"/>
      <c r="C446" s="218"/>
      <c r="D446" s="194" t="s">
        <v>139</v>
      </c>
      <c r="E446" s="219" t="s">
        <v>19</v>
      </c>
      <c r="F446" s="220" t="s">
        <v>142</v>
      </c>
      <c r="G446" s="218"/>
      <c r="H446" s="221">
        <v>3.7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139</v>
      </c>
      <c r="AU446" s="227" t="s">
        <v>82</v>
      </c>
      <c r="AV446" s="15" t="s">
        <v>133</v>
      </c>
      <c r="AW446" s="15" t="s">
        <v>34</v>
      </c>
      <c r="AX446" s="15" t="s">
        <v>80</v>
      </c>
      <c r="AY446" s="227" t="s">
        <v>125</v>
      </c>
    </row>
    <row r="447" spans="1:65" s="2" customFormat="1" ht="16.5" customHeight="1">
      <c r="A447" s="37"/>
      <c r="B447" s="38"/>
      <c r="C447" s="176" t="s">
        <v>541</v>
      </c>
      <c r="D447" s="176" t="s">
        <v>128</v>
      </c>
      <c r="E447" s="177" t="s">
        <v>542</v>
      </c>
      <c r="F447" s="178" t="s">
        <v>543</v>
      </c>
      <c r="G447" s="179" t="s">
        <v>145</v>
      </c>
      <c r="H447" s="180">
        <v>14.7</v>
      </c>
      <c r="I447" s="181"/>
      <c r="J447" s="182">
        <f>ROUND(I447*H447,2)</f>
        <v>0</v>
      </c>
      <c r="K447" s="178" t="s">
        <v>132</v>
      </c>
      <c r="L447" s="42"/>
      <c r="M447" s="183" t="s">
        <v>19</v>
      </c>
      <c r="N447" s="184" t="s">
        <v>43</v>
      </c>
      <c r="O447" s="67"/>
      <c r="P447" s="185">
        <f>O447*H447</f>
        <v>0</v>
      </c>
      <c r="Q447" s="185">
        <v>2.3000000000000001E-4</v>
      </c>
      <c r="R447" s="185">
        <f>Q447*H447</f>
        <v>3.3809999999999999E-3</v>
      </c>
      <c r="S447" s="185">
        <v>0</v>
      </c>
      <c r="T447" s="18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7" t="s">
        <v>248</v>
      </c>
      <c r="AT447" s="187" t="s">
        <v>128</v>
      </c>
      <c r="AU447" s="187" t="s">
        <v>82</v>
      </c>
      <c r="AY447" s="20" t="s">
        <v>125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0" t="s">
        <v>80</v>
      </c>
      <c r="BK447" s="188">
        <f>ROUND(I447*H447,2)</f>
        <v>0</v>
      </c>
      <c r="BL447" s="20" t="s">
        <v>248</v>
      </c>
      <c r="BM447" s="187" t="s">
        <v>544</v>
      </c>
    </row>
    <row r="448" spans="1:65" s="2" customFormat="1" ht="11.25">
      <c r="A448" s="37"/>
      <c r="B448" s="38"/>
      <c r="C448" s="39"/>
      <c r="D448" s="189" t="s">
        <v>135</v>
      </c>
      <c r="E448" s="39"/>
      <c r="F448" s="190" t="s">
        <v>545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135</v>
      </c>
      <c r="AU448" s="20" t="s">
        <v>82</v>
      </c>
    </row>
    <row r="449" spans="1:65" s="13" customFormat="1" ht="11.25">
      <c r="B449" s="196"/>
      <c r="C449" s="197"/>
      <c r="D449" s="194" t="s">
        <v>139</v>
      </c>
      <c r="E449" s="198" t="s">
        <v>19</v>
      </c>
      <c r="F449" s="199" t="s">
        <v>362</v>
      </c>
      <c r="G449" s="197"/>
      <c r="H449" s="198" t="s">
        <v>19</v>
      </c>
      <c r="I449" s="200"/>
      <c r="J449" s="197"/>
      <c r="K449" s="197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139</v>
      </c>
      <c r="AU449" s="205" t="s">
        <v>82</v>
      </c>
      <c r="AV449" s="13" t="s">
        <v>80</v>
      </c>
      <c r="AW449" s="13" t="s">
        <v>34</v>
      </c>
      <c r="AX449" s="13" t="s">
        <v>72</v>
      </c>
      <c r="AY449" s="205" t="s">
        <v>125</v>
      </c>
    </row>
    <row r="450" spans="1:65" s="14" customFormat="1" ht="11.25">
      <c r="B450" s="206"/>
      <c r="C450" s="207"/>
      <c r="D450" s="194" t="s">
        <v>139</v>
      </c>
      <c r="E450" s="208" t="s">
        <v>19</v>
      </c>
      <c r="F450" s="209" t="s">
        <v>221</v>
      </c>
      <c r="G450" s="207"/>
      <c r="H450" s="210">
        <v>11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139</v>
      </c>
      <c r="AU450" s="216" t="s">
        <v>82</v>
      </c>
      <c r="AV450" s="14" t="s">
        <v>82</v>
      </c>
      <c r="AW450" s="14" t="s">
        <v>34</v>
      </c>
      <c r="AX450" s="14" t="s">
        <v>72</v>
      </c>
      <c r="AY450" s="216" t="s">
        <v>125</v>
      </c>
    </row>
    <row r="451" spans="1:65" s="16" customFormat="1" ht="11.25">
      <c r="B451" s="238"/>
      <c r="C451" s="239"/>
      <c r="D451" s="194" t="s">
        <v>139</v>
      </c>
      <c r="E451" s="240" t="s">
        <v>19</v>
      </c>
      <c r="F451" s="241" t="s">
        <v>435</v>
      </c>
      <c r="G451" s="239"/>
      <c r="H451" s="242">
        <v>11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139</v>
      </c>
      <c r="AU451" s="248" t="s">
        <v>82</v>
      </c>
      <c r="AV451" s="16" t="s">
        <v>126</v>
      </c>
      <c r="AW451" s="16" t="s">
        <v>34</v>
      </c>
      <c r="AX451" s="16" t="s">
        <v>72</v>
      </c>
      <c r="AY451" s="248" t="s">
        <v>125</v>
      </c>
    </row>
    <row r="452" spans="1:65" s="13" customFormat="1" ht="11.25">
      <c r="B452" s="196"/>
      <c r="C452" s="197"/>
      <c r="D452" s="194" t="s">
        <v>139</v>
      </c>
      <c r="E452" s="198" t="s">
        <v>19</v>
      </c>
      <c r="F452" s="199" t="s">
        <v>523</v>
      </c>
      <c r="G452" s="197"/>
      <c r="H452" s="198" t="s">
        <v>19</v>
      </c>
      <c r="I452" s="200"/>
      <c r="J452" s="197"/>
      <c r="K452" s="197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139</v>
      </c>
      <c r="AU452" s="205" t="s">
        <v>82</v>
      </c>
      <c r="AV452" s="13" t="s">
        <v>80</v>
      </c>
      <c r="AW452" s="13" t="s">
        <v>34</v>
      </c>
      <c r="AX452" s="13" t="s">
        <v>72</v>
      </c>
      <c r="AY452" s="205" t="s">
        <v>125</v>
      </c>
    </row>
    <row r="453" spans="1:65" s="14" customFormat="1" ht="11.25">
      <c r="B453" s="206"/>
      <c r="C453" s="207"/>
      <c r="D453" s="194" t="s">
        <v>139</v>
      </c>
      <c r="E453" s="208" t="s">
        <v>19</v>
      </c>
      <c r="F453" s="209" t="s">
        <v>524</v>
      </c>
      <c r="G453" s="207"/>
      <c r="H453" s="210">
        <v>3.7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139</v>
      </c>
      <c r="AU453" s="216" t="s">
        <v>82</v>
      </c>
      <c r="AV453" s="14" t="s">
        <v>82</v>
      </c>
      <c r="AW453" s="14" t="s">
        <v>34</v>
      </c>
      <c r="AX453" s="14" t="s">
        <v>72</v>
      </c>
      <c r="AY453" s="216" t="s">
        <v>125</v>
      </c>
    </row>
    <row r="454" spans="1:65" s="16" customFormat="1" ht="11.25">
      <c r="B454" s="238"/>
      <c r="C454" s="239"/>
      <c r="D454" s="194" t="s">
        <v>139</v>
      </c>
      <c r="E454" s="240" t="s">
        <v>19</v>
      </c>
      <c r="F454" s="241" t="s">
        <v>435</v>
      </c>
      <c r="G454" s="239"/>
      <c r="H454" s="242">
        <v>3.7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AT454" s="248" t="s">
        <v>139</v>
      </c>
      <c r="AU454" s="248" t="s">
        <v>82</v>
      </c>
      <c r="AV454" s="16" t="s">
        <v>126</v>
      </c>
      <c r="AW454" s="16" t="s">
        <v>34</v>
      </c>
      <c r="AX454" s="16" t="s">
        <v>72</v>
      </c>
      <c r="AY454" s="248" t="s">
        <v>125</v>
      </c>
    </row>
    <row r="455" spans="1:65" s="15" customFormat="1" ht="11.25">
      <c r="B455" s="217"/>
      <c r="C455" s="218"/>
      <c r="D455" s="194" t="s">
        <v>139</v>
      </c>
      <c r="E455" s="219" t="s">
        <v>19</v>
      </c>
      <c r="F455" s="220" t="s">
        <v>142</v>
      </c>
      <c r="G455" s="218"/>
      <c r="H455" s="221">
        <v>14.7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139</v>
      </c>
      <c r="AU455" s="227" t="s">
        <v>82</v>
      </c>
      <c r="AV455" s="15" t="s">
        <v>133</v>
      </c>
      <c r="AW455" s="15" t="s">
        <v>34</v>
      </c>
      <c r="AX455" s="15" t="s">
        <v>80</v>
      </c>
      <c r="AY455" s="227" t="s">
        <v>125</v>
      </c>
    </row>
    <row r="456" spans="1:65" s="2" customFormat="1" ht="16.5" customHeight="1">
      <c r="A456" s="37"/>
      <c r="B456" s="38"/>
      <c r="C456" s="176" t="s">
        <v>546</v>
      </c>
      <c r="D456" s="176" t="s">
        <v>128</v>
      </c>
      <c r="E456" s="177" t="s">
        <v>547</v>
      </c>
      <c r="F456" s="178" t="s">
        <v>548</v>
      </c>
      <c r="G456" s="179" t="s">
        <v>269</v>
      </c>
      <c r="H456" s="180">
        <v>1</v>
      </c>
      <c r="I456" s="181"/>
      <c r="J456" s="182">
        <f>ROUND(I456*H456,2)</f>
        <v>0</v>
      </c>
      <c r="K456" s="178" t="s">
        <v>146</v>
      </c>
      <c r="L456" s="42"/>
      <c r="M456" s="183" t="s">
        <v>19</v>
      </c>
      <c r="N456" s="184" t="s">
        <v>43</v>
      </c>
      <c r="O456" s="67"/>
      <c r="P456" s="185">
        <f>O456*H456</f>
        <v>0</v>
      </c>
      <c r="Q456" s="185">
        <v>0</v>
      </c>
      <c r="R456" s="185">
        <f>Q456*H456</f>
        <v>0</v>
      </c>
      <c r="S456" s="185">
        <v>0</v>
      </c>
      <c r="T456" s="18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7" t="s">
        <v>248</v>
      </c>
      <c r="AT456" s="187" t="s">
        <v>128</v>
      </c>
      <c r="AU456" s="187" t="s">
        <v>82</v>
      </c>
      <c r="AY456" s="20" t="s">
        <v>125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20" t="s">
        <v>80</v>
      </c>
      <c r="BK456" s="188">
        <f>ROUND(I456*H456,2)</f>
        <v>0</v>
      </c>
      <c r="BL456" s="20" t="s">
        <v>248</v>
      </c>
      <c r="BM456" s="187" t="s">
        <v>549</v>
      </c>
    </row>
    <row r="457" spans="1:65" s="14" customFormat="1" ht="11.25">
      <c r="B457" s="206"/>
      <c r="C457" s="207"/>
      <c r="D457" s="194" t="s">
        <v>139</v>
      </c>
      <c r="E457" s="208" t="s">
        <v>19</v>
      </c>
      <c r="F457" s="209" t="s">
        <v>80</v>
      </c>
      <c r="G457" s="207"/>
      <c r="H457" s="210">
        <v>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139</v>
      </c>
      <c r="AU457" s="216" t="s">
        <v>82</v>
      </c>
      <c r="AV457" s="14" t="s">
        <v>82</v>
      </c>
      <c r="AW457" s="14" t="s">
        <v>34</v>
      </c>
      <c r="AX457" s="14" t="s">
        <v>72</v>
      </c>
      <c r="AY457" s="216" t="s">
        <v>125</v>
      </c>
    </row>
    <row r="458" spans="1:65" s="15" customFormat="1" ht="11.25">
      <c r="B458" s="217"/>
      <c r="C458" s="218"/>
      <c r="D458" s="194" t="s">
        <v>139</v>
      </c>
      <c r="E458" s="219" t="s">
        <v>19</v>
      </c>
      <c r="F458" s="220" t="s">
        <v>142</v>
      </c>
      <c r="G458" s="218"/>
      <c r="H458" s="221">
        <v>1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139</v>
      </c>
      <c r="AU458" s="227" t="s">
        <v>82</v>
      </c>
      <c r="AV458" s="15" t="s">
        <v>133</v>
      </c>
      <c r="AW458" s="15" t="s">
        <v>34</v>
      </c>
      <c r="AX458" s="15" t="s">
        <v>80</v>
      </c>
      <c r="AY458" s="227" t="s">
        <v>125</v>
      </c>
    </row>
    <row r="459" spans="1:65" s="2" customFormat="1" ht="24.2" customHeight="1">
      <c r="A459" s="37"/>
      <c r="B459" s="38"/>
      <c r="C459" s="176" t="s">
        <v>550</v>
      </c>
      <c r="D459" s="176" t="s">
        <v>128</v>
      </c>
      <c r="E459" s="177" t="s">
        <v>551</v>
      </c>
      <c r="F459" s="178" t="s">
        <v>552</v>
      </c>
      <c r="G459" s="179" t="s">
        <v>327</v>
      </c>
      <c r="H459" s="180">
        <v>1.663</v>
      </c>
      <c r="I459" s="181"/>
      <c r="J459" s="182">
        <f>ROUND(I459*H459,2)</f>
        <v>0</v>
      </c>
      <c r="K459" s="178" t="s">
        <v>132</v>
      </c>
      <c r="L459" s="42"/>
      <c r="M459" s="183" t="s">
        <v>19</v>
      </c>
      <c r="N459" s="184" t="s">
        <v>43</v>
      </c>
      <c r="O459" s="67"/>
      <c r="P459" s="185">
        <f>O459*H459</f>
        <v>0</v>
      </c>
      <c r="Q459" s="185">
        <v>0</v>
      </c>
      <c r="R459" s="185">
        <f>Q459*H459</f>
        <v>0</v>
      </c>
      <c r="S459" s="185">
        <v>0</v>
      </c>
      <c r="T459" s="18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7" t="s">
        <v>248</v>
      </c>
      <c r="AT459" s="187" t="s">
        <v>128</v>
      </c>
      <c r="AU459" s="187" t="s">
        <v>82</v>
      </c>
      <c r="AY459" s="20" t="s">
        <v>125</v>
      </c>
      <c r="BE459" s="188">
        <f>IF(N459="základní",J459,0)</f>
        <v>0</v>
      </c>
      <c r="BF459" s="188">
        <f>IF(N459="snížená",J459,0)</f>
        <v>0</v>
      </c>
      <c r="BG459" s="188">
        <f>IF(N459="zákl. přenesená",J459,0)</f>
        <v>0</v>
      </c>
      <c r="BH459" s="188">
        <f>IF(N459="sníž. přenesená",J459,0)</f>
        <v>0</v>
      </c>
      <c r="BI459" s="188">
        <f>IF(N459="nulová",J459,0)</f>
        <v>0</v>
      </c>
      <c r="BJ459" s="20" t="s">
        <v>80</v>
      </c>
      <c r="BK459" s="188">
        <f>ROUND(I459*H459,2)</f>
        <v>0</v>
      </c>
      <c r="BL459" s="20" t="s">
        <v>248</v>
      </c>
      <c r="BM459" s="187" t="s">
        <v>553</v>
      </c>
    </row>
    <row r="460" spans="1:65" s="2" customFormat="1" ht="11.25">
      <c r="A460" s="37"/>
      <c r="B460" s="38"/>
      <c r="C460" s="39"/>
      <c r="D460" s="189" t="s">
        <v>135</v>
      </c>
      <c r="E460" s="39"/>
      <c r="F460" s="190" t="s">
        <v>554</v>
      </c>
      <c r="G460" s="39"/>
      <c r="H460" s="39"/>
      <c r="I460" s="191"/>
      <c r="J460" s="39"/>
      <c r="K460" s="39"/>
      <c r="L460" s="42"/>
      <c r="M460" s="192"/>
      <c r="N460" s="193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135</v>
      </c>
      <c r="AU460" s="20" t="s">
        <v>82</v>
      </c>
    </row>
    <row r="461" spans="1:65" s="12" customFormat="1" ht="22.9" customHeight="1">
      <c r="B461" s="160"/>
      <c r="C461" s="161"/>
      <c r="D461" s="162" t="s">
        <v>71</v>
      </c>
      <c r="E461" s="174" t="s">
        <v>555</v>
      </c>
      <c r="F461" s="174" t="s">
        <v>556</v>
      </c>
      <c r="G461" s="161"/>
      <c r="H461" s="161"/>
      <c r="I461" s="164"/>
      <c r="J461" s="175">
        <f>BK461</f>
        <v>0</v>
      </c>
      <c r="K461" s="161"/>
      <c r="L461" s="166"/>
      <c r="M461" s="167"/>
      <c r="N461" s="168"/>
      <c r="O461" s="168"/>
      <c r="P461" s="169">
        <f>SUM(P462:P555)</f>
        <v>0</v>
      </c>
      <c r="Q461" s="168"/>
      <c r="R461" s="169">
        <f>SUM(R462:R555)</f>
        <v>0.12984063000000001</v>
      </c>
      <c r="S461" s="168"/>
      <c r="T461" s="170">
        <f>SUM(T462:T555)</f>
        <v>0</v>
      </c>
      <c r="AR461" s="171" t="s">
        <v>82</v>
      </c>
      <c r="AT461" s="172" t="s">
        <v>71</v>
      </c>
      <c r="AU461" s="172" t="s">
        <v>80</v>
      </c>
      <c r="AY461" s="171" t="s">
        <v>125</v>
      </c>
      <c r="BK461" s="173">
        <f>SUM(BK462:BK555)</f>
        <v>0</v>
      </c>
    </row>
    <row r="462" spans="1:65" s="2" customFormat="1" ht="24.2" customHeight="1">
      <c r="A462" s="37"/>
      <c r="B462" s="38"/>
      <c r="C462" s="176" t="s">
        <v>557</v>
      </c>
      <c r="D462" s="176" t="s">
        <v>128</v>
      </c>
      <c r="E462" s="177" t="s">
        <v>558</v>
      </c>
      <c r="F462" s="178" t="s">
        <v>559</v>
      </c>
      <c r="G462" s="179" t="s">
        <v>145</v>
      </c>
      <c r="H462" s="180">
        <v>14.597</v>
      </c>
      <c r="I462" s="181"/>
      <c r="J462" s="182">
        <f>ROUND(I462*H462,2)</f>
        <v>0</v>
      </c>
      <c r="K462" s="178" t="s">
        <v>132</v>
      </c>
      <c r="L462" s="42"/>
      <c r="M462" s="183" t="s">
        <v>19</v>
      </c>
      <c r="N462" s="184" t="s">
        <v>43</v>
      </c>
      <c r="O462" s="67"/>
      <c r="P462" s="185">
        <f>O462*H462</f>
        <v>0</v>
      </c>
      <c r="Q462" s="185">
        <v>8.0000000000000007E-5</v>
      </c>
      <c r="R462" s="185">
        <f>Q462*H462</f>
        <v>1.1677600000000001E-3</v>
      </c>
      <c r="S462" s="185">
        <v>0</v>
      </c>
      <c r="T462" s="186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7" t="s">
        <v>248</v>
      </c>
      <c r="AT462" s="187" t="s">
        <v>128</v>
      </c>
      <c r="AU462" s="187" t="s">
        <v>82</v>
      </c>
      <c r="AY462" s="20" t="s">
        <v>125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20" t="s">
        <v>80</v>
      </c>
      <c r="BK462" s="188">
        <f>ROUND(I462*H462,2)</f>
        <v>0</v>
      </c>
      <c r="BL462" s="20" t="s">
        <v>248</v>
      </c>
      <c r="BM462" s="187" t="s">
        <v>560</v>
      </c>
    </row>
    <row r="463" spans="1:65" s="2" customFormat="1" ht="11.25">
      <c r="A463" s="37"/>
      <c r="B463" s="38"/>
      <c r="C463" s="39"/>
      <c r="D463" s="189" t="s">
        <v>135</v>
      </c>
      <c r="E463" s="39"/>
      <c r="F463" s="190" t="s">
        <v>561</v>
      </c>
      <c r="G463" s="39"/>
      <c r="H463" s="39"/>
      <c r="I463" s="191"/>
      <c r="J463" s="39"/>
      <c r="K463" s="39"/>
      <c r="L463" s="42"/>
      <c r="M463" s="192"/>
      <c r="N463" s="193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135</v>
      </c>
      <c r="AU463" s="20" t="s">
        <v>82</v>
      </c>
    </row>
    <row r="464" spans="1:65" s="13" customFormat="1" ht="11.25">
      <c r="B464" s="196"/>
      <c r="C464" s="197"/>
      <c r="D464" s="194" t="s">
        <v>139</v>
      </c>
      <c r="E464" s="198" t="s">
        <v>19</v>
      </c>
      <c r="F464" s="199" t="s">
        <v>406</v>
      </c>
      <c r="G464" s="197"/>
      <c r="H464" s="198" t="s">
        <v>19</v>
      </c>
      <c r="I464" s="200"/>
      <c r="J464" s="197"/>
      <c r="K464" s="197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139</v>
      </c>
      <c r="AU464" s="205" t="s">
        <v>82</v>
      </c>
      <c r="AV464" s="13" t="s">
        <v>80</v>
      </c>
      <c r="AW464" s="13" t="s">
        <v>34</v>
      </c>
      <c r="AX464" s="13" t="s">
        <v>72</v>
      </c>
      <c r="AY464" s="205" t="s">
        <v>125</v>
      </c>
    </row>
    <row r="465" spans="2:51" s="13" customFormat="1" ht="11.25">
      <c r="B465" s="196"/>
      <c r="C465" s="197"/>
      <c r="D465" s="194" t="s">
        <v>139</v>
      </c>
      <c r="E465" s="198" t="s">
        <v>19</v>
      </c>
      <c r="F465" s="199" t="s">
        <v>407</v>
      </c>
      <c r="G465" s="197"/>
      <c r="H465" s="198" t="s">
        <v>19</v>
      </c>
      <c r="I465" s="200"/>
      <c r="J465" s="197"/>
      <c r="K465" s="197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139</v>
      </c>
      <c r="AU465" s="205" t="s">
        <v>82</v>
      </c>
      <c r="AV465" s="13" t="s">
        <v>80</v>
      </c>
      <c r="AW465" s="13" t="s">
        <v>34</v>
      </c>
      <c r="AX465" s="13" t="s">
        <v>72</v>
      </c>
      <c r="AY465" s="205" t="s">
        <v>125</v>
      </c>
    </row>
    <row r="466" spans="2:51" s="13" customFormat="1" ht="11.25">
      <c r="B466" s="196"/>
      <c r="C466" s="197"/>
      <c r="D466" s="194" t="s">
        <v>139</v>
      </c>
      <c r="E466" s="198" t="s">
        <v>19</v>
      </c>
      <c r="F466" s="199" t="s">
        <v>408</v>
      </c>
      <c r="G466" s="197"/>
      <c r="H466" s="198" t="s">
        <v>19</v>
      </c>
      <c r="I466" s="200"/>
      <c r="J466" s="197"/>
      <c r="K466" s="197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139</v>
      </c>
      <c r="AU466" s="205" t="s">
        <v>82</v>
      </c>
      <c r="AV466" s="13" t="s">
        <v>80</v>
      </c>
      <c r="AW466" s="13" t="s">
        <v>34</v>
      </c>
      <c r="AX466" s="13" t="s">
        <v>72</v>
      </c>
      <c r="AY466" s="205" t="s">
        <v>125</v>
      </c>
    </row>
    <row r="467" spans="2:51" s="14" customFormat="1" ht="11.25">
      <c r="B467" s="206"/>
      <c r="C467" s="207"/>
      <c r="D467" s="194" t="s">
        <v>139</v>
      </c>
      <c r="E467" s="208" t="s">
        <v>19</v>
      </c>
      <c r="F467" s="209" t="s">
        <v>434</v>
      </c>
      <c r="G467" s="207"/>
      <c r="H467" s="210">
        <v>0.89600000000000002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139</v>
      </c>
      <c r="AU467" s="216" t="s">
        <v>82</v>
      </c>
      <c r="AV467" s="14" t="s">
        <v>82</v>
      </c>
      <c r="AW467" s="14" t="s">
        <v>34</v>
      </c>
      <c r="AX467" s="14" t="s">
        <v>72</v>
      </c>
      <c r="AY467" s="216" t="s">
        <v>125</v>
      </c>
    </row>
    <row r="468" spans="2:51" s="13" customFormat="1" ht="11.25">
      <c r="B468" s="196"/>
      <c r="C468" s="197"/>
      <c r="D468" s="194" t="s">
        <v>139</v>
      </c>
      <c r="E468" s="198" t="s">
        <v>19</v>
      </c>
      <c r="F468" s="199" t="s">
        <v>410</v>
      </c>
      <c r="G468" s="197"/>
      <c r="H468" s="198" t="s">
        <v>19</v>
      </c>
      <c r="I468" s="200"/>
      <c r="J468" s="197"/>
      <c r="K468" s="197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139</v>
      </c>
      <c r="AU468" s="205" t="s">
        <v>82</v>
      </c>
      <c r="AV468" s="13" t="s">
        <v>80</v>
      </c>
      <c r="AW468" s="13" t="s">
        <v>34</v>
      </c>
      <c r="AX468" s="13" t="s">
        <v>72</v>
      </c>
      <c r="AY468" s="205" t="s">
        <v>125</v>
      </c>
    </row>
    <row r="469" spans="2:51" s="14" customFormat="1" ht="11.25">
      <c r="B469" s="206"/>
      <c r="C469" s="207"/>
      <c r="D469" s="194" t="s">
        <v>139</v>
      </c>
      <c r="E469" s="208" t="s">
        <v>19</v>
      </c>
      <c r="F469" s="209" t="s">
        <v>434</v>
      </c>
      <c r="G469" s="207"/>
      <c r="H469" s="210">
        <v>0.89600000000000002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139</v>
      </c>
      <c r="AU469" s="216" t="s">
        <v>82</v>
      </c>
      <c r="AV469" s="14" t="s">
        <v>82</v>
      </c>
      <c r="AW469" s="14" t="s">
        <v>34</v>
      </c>
      <c r="AX469" s="14" t="s">
        <v>72</v>
      </c>
      <c r="AY469" s="216" t="s">
        <v>125</v>
      </c>
    </row>
    <row r="470" spans="2:51" s="16" customFormat="1" ht="11.25">
      <c r="B470" s="238"/>
      <c r="C470" s="239"/>
      <c r="D470" s="194" t="s">
        <v>139</v>
      </c>
      <c r="E470" s="240" t="s">
        <v>19</v>
      </c>
      <c r="F470" s="241" t="s">
        <v>435</v>
      </c>
      <c r="G470" s="239"/>
      <c r="H470" s="242">
        <v>1.792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AT470" s="248" t="s">
        <v>139</v>
      </c>
      <c r="AU470" s="248" t="s">
        <v>82</v>
      </c>
      <c r="AV470" s="16" t="s">
        <v>126</v>
      </c>
      <c r="AW470" s="16" t="s">
        <v>34</v>
      </c>
      <c r="AX470" s="16" t="s">
        <v>72</v>
      </c>
      <c r="AY470" s="248" t="s">
        <v>125</v>
      </c>
    </row>
    <row r="471" spans="2:51" s="13" customFormat="1" ht="11.25">
      <c r="B471" s="196"/>
      <c r="C471" s="197"/>
      <c r="D471" s="194" t="s">
        <v>139</v>
      </c>
      <c r="E471" s="198" t="s">
        <v>19</v>
      </c>
      <c r="F471" s="199" t="s">
        <v>417</v>
      </c>
      <c r="G471" s="197"/>
      <c r="H471" s="198" t="s">
        <v>19</v>
      </c>
      <c r="I471" s="200"/>
      <c r="J471" s="197"/>
      <c r="K471" s="197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139</v>
      </c>
      <c r="AU471" s="205" t="s">
        <v>82</v>
      </c>
      <c r="AV471" s="13" t="s">
        <v>80</v>
      </c>
      <c r="AW471" s="13" t="s">
        <v>34</v>
      </c>
      <c r="AX471" s="13" t="s">
        <v>72</v>
      </c>
      <c r="AY471" s="205" t="s">
        <v>125</v>
      </c>
    </row>
    <row r="472" spans="2:51" s="13" customFormat="1" ht="11.25">
      <c r="B472" s="196"/>
      <c r="C472" s="197"/>
      <c r="D472" s="194" t="s">
        <v>139</v>
      </c>
      <c r="E472" s="198" t="s">
        <v>19</v>
      </c>
      <c r="F472" s="199" t="s">
        <v>418</v>
      </c>
      <c r="G472" s="197"/>
      <c r="H472" s="198" t="s">
        <v>19</v>
      </c>
      <c r="I472" s="200"/>
      <c r="J472" s="197"/>
      <c r="K472" s="197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139</v>
      </c>
      <c r="AU472" s="205" t="s">
        <v>82</v>
      </c>
      <c r="AV472" s="13" t="s">
        <v>80</v>
      </c>
      <c r="AW472" s="13" t="s">
        <v>34</v>
      </c>
      <c r="AX472" s="13" t="s">
        <v>72</v>
      </c>
      <c r="AY472" s="205" t="s">
        <v>125</v>
      </c>
    </row>
    <row r="473" spans="2:51" s="14" customFormat="1" ht="11.25">
      <c r="B473" s="206"/>
      <c r="C473" s="207"/>
      <c r="D473" s="194" t="s">
        <v>139</v>
      </c>
      <c r="E473" s="208" t="s">
        <v>19</v>
      </c>
      <c r="F473" s="209" t="s">
        <v>436</v>
      </c>
      <c r="G473" s="207"/>
      <c r="H473" s="210">
        <v>1.8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139</v>
      </c>
      <c r="AU473" s="216" t="s">
        <v>82</v>
      </c>
      <c r="AV473" s="14" t="s">
        <v>82</v>
      </c>
      <c r="AW473" s="14" t="s">
        <v>34</v>
      </c>
      <c r="AX473" s="14" t="s">
        <v>72</v>
      </c>
      <c r="AY473" s="216" t="s">
        <v>125</v>
      </c>
    </row>
    <row r="474" spans="2:51" s="13" customFormat="1" ht="11.25">
      <c r="B474" s="196"/>
      <c r="C474" s="197"/>
      <c r="D474" s="194" t="s">
        <v>139</v>
      </c>
      <c r="E474" s="198" t="s">
        <v>19</v>
      </c>
      <c r="F474" s="199" t="s">
        <v>411</v>
      </c>
      <c r="G474" s="197"/>
      <c r="H474" s="198" t="s">
        <v>19</v>
      </c>
      <c r="I474" s="200"/>
      <c r="J474" s="197"/>
      <c r="K474" s="197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139</v>
      </c>
      <c r="AU474" s="205" t="s">
        <v>82</v>
      </c>
      <c r="AV474" s="13" t="s">
        <v>80</v>
      </c>
      <c r="AW474" s="13" t="s">
        <v>34</v>
      </c>
      <c r="AX474" s="13" t="s">
        <v>72</v>
      </c>
      <c r="AY474" s="205" t="s">
        <v>125</v>
      </c>
    </row>
    <row r="475" spans="2:51" s="14" customFormat="1" ht="11.25">
      <c r="B475" s="206"/>
      <c r="C475" s="207"/>
      <c r="D475" s="194" t="s">
        <v>139</v>
      </c>
      <c r="E475" s="208" t="s">
        <v>19</v>
      </c>
      <c r="F475" s="209" t="s">
        <v>437</v>
      </c>
      <c r="G475" s="207"/>
      <c r="H475" s="210">
        <v>1.04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139</v>
      </c>
      <c r="AU475" s="216" t="s">
        <v>82</v>
      </c>
      <c r="AV475" s="14" t="s">
        <v>82</v>
      </c>
      <c r="AW475" s="14" t="s">
        <v>34</v>
      </c>
      <c r="AX475" s="14" t="s">
        <v>72</v>
      </c>
      <c r="AY475" s="216" t="s">
        <v>125</v>
      </c>
    </row>
    <row r="476" spans="2:51" s="16" customFormat="1" ht="11.25">
      <c r="B476" s="238"/>
      <c r="C476" s="239"/>
      <c r="D476" s="194" t="s">
        <v>139</v>
      </c>
      <c r="E476" s="240" t="s">
        <v>19</v>
      </c>
      <c r="F476" s="241" t="s">
        <v>435</v>
      </c>
      <c r="G476" s="239"/>
      <c r="H476" s="242">
        <v>2.84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AT476" s="248" t="s">
        <v>139</v>
      </c>
      <c r="AU476" s="248" t="s">
        <v>82</v>
      </c>
      <c r="AV476" s="16" t="s">
        <v>126</v>
      </c>
      <c r="AW476" s="16" t="s">
        <v>34</v>
      </c>
      <c r="AX476" s="16" t="s">
        <v>72</v>
      </c>
      <c r="AY476" s="248" t="s">
        <v>125</v>
      </c>
    </row>
    <row r="477" spans="2:51" s="13" customFormat="1" ht="11.25">
      <c r="B477" s="196"/>
      <c r="C477" s="197"/>
      <c r="D477" s="194" t="s">
        <v>139</v>
      </c>
      <c r="E477" s="198" t="s">
        <v>19</v>
      </c>
      <c r="F477" s="199" t="s">
        <v>424</v>
      </c>
      <c r="G477" s="197"/>
      <c r="H477" s="198" t="s">
        <v>19</v>
      </c>
      <c r="I477" s="200"/>
      <c r="J477" s="197"/>
      <c r="K477" s="197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139</v>
      </c>
      <c r="AU477" s="205" t="s">
        <v>82</v>
      </c>
      <c r="AV477" s="13" t="s">
        <v>80</v>
      </c>
      <c r="AW477" s="13" t="s">
        <v>34</v>
      </c>
      <c r="AX477" s="13" t="s">
        <v>72</v>
      </c>
      <c r="AY477" s="205" t="s">
        <v>125</v>
      </c>
    </row>
    <row r="478" spans="2:51" s="13" customFormat="1" ht="11.25">
      <c r="B478" s="196"/>
      <c r="C478" s="197"/>
      <c r="D478" s="194" t="s">
        <v>139</v>
      </c>
      <c r="E478" s="198" t="s">
        <v>19</v>
      </c>
      <c r="F478" s="199" t="s">
        <v>425</v>
      </c>
      <c r="G478" s="197"/>
      <c r="H478" s="198" t="s">
        <v>19</v>
      </c>
      <c r="I478" s="200"/>
      <c r="J478" s="197"/>
      <c r="K478" s="197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139</v>
      </c>
      <c r="AU478" s="205" t="s">
        <v>82</v>
      </c>
      <c r="AV478" s="13" t="s">
        <v>80</v>
      </c>
      <c r="AW478" s="13" t="s">
        <v>34</v>
      </c>
      <c r="AX478" s="13" t="s">
        <v>72</v>
      </c>
      <c r="AY478" s="205" t="s">
        <v>125</v>
      </c>
    </row>
    <row r="479" spans="2:51" s="14" customFormat="1" ht="11.25">
      <c r="B479" s="206"/>
      <c r="C479" s="207"/>
      <c r="D479" s="194" t="s">
        <v>139</v>
      </c>
      <c r="E479" s="208" t="s">
        <v>19</v>
      </c>
      <c r="F479" s="209" t="s">
        <v>438</v>
      </c>
      <c r="G479" s="207"/>
      <c r="H479" s="210">
        <v>4.835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139</v>
      </c>
      <c r="AU479" s="216" t="s">
        <v>82</v>
      </c>
      <c r="AV479" s="14" t="s">
        <v>82</v>
      </c>
      <c r="AW479" s="14" t="s">
        <v>34</v>
      </c>
      <c r="AX479" s="14" t="s">
        <v>72</v>
      </c>
      <c r="AY479" s="216" t="s">
        <v>125</v>
      </c>
    </row>
    <row r="480" spans="2:51" s="13" customFormat="1" ht="11.25">
      <c r="B480" s="196"/>
      <c r="C480" s="197"/>
      <c r="D480" s="194" t="s">
        <v>139</v>
      </c>
      <c r="E480" s="198" t="s">
        <v>19</v>
      </c>
      <c r="F480" s="199" t="s">
        <v>427</v>
      </c>
      <c r="G480" s="197"/>
      <c r="H480" s="198" t="s">
        <v>19</v>
      </c>
      <c r="I480" s="200"/>
      <c r="J480" s="197"/>
      <c r="K480" s="197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139</v>
      </c>
      <c r="AU480" s="205" t="s">
        <v>82</v>
      </c>
      <c r="AV480" s="13" t="s">
        <v>80</v>
      </c>
      <c r="AW480" s="13" t="s">
        <v>34</v>
      </c>
      <c r="AX480" s="13" t="s">
        <v>72</v>
      </c>
      <c r="AY480" s="205" t="s">
        <v>125</v>
      </c>
    </row>
    <row r="481" spans="1:65" s="14" customFormat="1" ht="11.25">
      <c r="B481" s="206"/>
      <c r="C481" s="207"/>
      <c r="D481" s="194" t="s">
        <v>139</v>
      </c>
      <c r="E481" s="208" t="s">
        <v>19</v>
      </c>
      <c r="F481" s="209" t="s">
        <v>439</v>
      </c>
      <c r="G481" s="207"/>
      <c r="H481" s="210">
        <v>2.93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139</v>
      </c>
      <c r="AU481" s="216" t="s">
        <v>82</v>
      </c>
      <c r="AV481" s="14" t="s">
        <v>82</v>
      </c>
      <c r="AW481" s="14" t="s">
        <v>34</v>
      </c>
      <c r="AX481" s="14" t="s">
        <v>72</v>
      </c>
      <c r="AY481" s="216" t="s">
        <v>125</v>
      </c>
    </row>
    <row r="482" spans="1:65" s="13" customFormat="1" ht="11.25">
      <c r="B482" s="196"/>
      <c r="C482" s="197"/>
      <c r="D482" s="194" t="s">
        <v>139</v>
      </c>
      <c r="E482" s="198" t="s">
        <v>19</v>
      </c>
      <c r="F482" s="199" t="s">
        <v>428</v>
      </c>
      <c r="G482" s="197"/>
      <c r="H482" s="198" t="s">
        <v>19</v>
      </c>
      <c r="I482" s="200"/>
      <c r="J482" s="197"/>
      <c r="K482" s="197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139</v>
      </c>
      <c r="AU482" s="205" t="s">
        <v>82</v>
      </c>
      <c r="AV482" s="13" t="s">
        <v>80</v>
      </c>
      <c r="AW482" s="13" t="s">
        <v>34</v>
      </c>
      <c r="AX482" s="13" t="s">
        <v>72</v>
      </c>
      <c r="AY482" s="205" t="s">
        <v>125</v>
      </c>
    </row>
    <row r="483" spans="1:65" s="14" customFormat="1" ht="11.25">
      <c r="B483" s="206"/>
      <c r="C483" s="207"/>
      <c r="D483" s="194" t="s">
        <v>139</v>
      </c>
      <c r="E483" s="208" t="s">
        <v>19</v>
      </c>
      <c r="F483" s="209" t="s">
        <v>440</v>
      </c>
      <c r="G483" s="207"/>
      <c r="H483" s="210">
        <v>2.2000000000000002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139</v>
      </c>
      <c r="AU483" s="216" t="s">
        <v>82</v>
      </c>
      <c r="AV483" s="14" t="s">
        <v>82</v>
      </c>
      <c r="AW483" s="14" t="s">
        <v>34</v>
      </c>
      <c r="AX483" s="14" t="s">
        <v>72</v>
      </c>
      <c r="AY483" s="216" t="s">
        <v>125</v>
      </c>
    </row>
    <row r="484" spans="1:65" s="16" customFormat="1" ht="11.25">
      <c r="B484" s="238"/>
      <c r="C484" s="239"/>
      <c r="D484" s="194" t="s">
        <v>139</v>
      </c>
      <c r="E484" s="240" t="s">
        <v>19</v>
      </c>
      <c r="F484" s="241" t="s">
        <v>435</v>
      </c>
      <c r="G484" s="239"/>
      <c r="H484" s="242">
        <v>9.9649999999999999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AT484" s="248" t="s">
        <v>139</v>
      </c>
      <c r="AU484" s="248" t="s">
        <v>82</v>
      </c>
      <c r="AV484" s="16" t="s">
        <v>126</v>
      </c>
      <c r="AW484" s="16" t="s">
        <v>34</v>
      </c>
      <c r="AX484" s="16" t="s">
        <v>72</v>
      </c>
      <c r="AY484" s="248" t="s">
        <v>125</v>
      </c>
    </row>
    <row r="485" spans="1:65" s="15" customFormat="1" ht="11.25">
      <c r="B485" s="217"/>
      <c r="C485" s="218"/>
      <c r="D485" s="194" t="s">
        <v>139</v>
      </c>
      <c r="E485" s="219" t="s">
        <v>19</v>
      </c>
      <c r="F485" s="220" t="s">
        <v>142</v>
      </c>
      <c r="G485" s="218"/>
      <c r="H485" s="221">
        <v>14.596999999999998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139</v>
      </c>
      <c r="AU485" s="227" t="s">
        <v>82</v>
      </c>
      <c r="AV485" s="15" t="s">
        <v>133</v>
      </c>
      <c r="AW485" s="15" t="s">
        <v>34</v>
      </c>
      <c r="AX485" s="15" t="s">
        <v>80</v>
      </c>
      <c r="AY485" s="227" t="s">
        <v>125</v>
      </c>
    </row>
    <row r="486" spans="1:65" s="2" customFormat="1" ht="16.5" customHeight="1">
      <c r="A486" s="37"/>
      <c r="B486" s="38"/>
      <c r="C486" s="176" t="s">
        <v>562</v>
      </c>
      <c r="D486" s="176" t="s">
        <v>128</v>
      </c>
      <c r="E486" s="177" t="s">
        <v>563</v>
      </c>
      <c r="F486" s="178" t="s">
        <v>564</v>
      </c>
      <c r="G486" s="179" t="s">
        <v>145</v>
      </c>
      <c r="H486" s="180">
        <v>14.597</v>
      </c>
      <c r="I486" s="181"/>
      <c r="J486" s="182">
        <f>ROUND(I486*H486,2)</f>
        <v>0</v>
      </c>
      <c r="K486" s="178" t="s">
        <v>132</v>
      </c>
      <c r="L486" s="42"/>
      <c r="M486" s="183" t="s">
        <v>19</v>
      </c>
      <c r="N486" s="184" t="s">
        <v>43</v>
      </c>
      <c r="O486" s="67"/>
      <c r="P486" s="185">
        <f>O486*H486</f>
        <v>0</v>
      </c>
      <c r="Q486" s="185">
        <v>1.3999999999999999E-4</v>
      </c>
      <c r="R486" s="185">
        <f>Q486*H486</f>
        <v>2.0435799999999997E-3</v>
      </c>
      <c r="S486" s="185">
        <v>0</v>
      </c>
      <c r="T486" s="186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7" t="s">
        <v>248</v>
      </c>
      <c r="AT486" s="187" t="s">
        <v>128</v>
      </c>
      <c r="AU486" s="187" t="s">
        <v>82</v>
      </c>
      <c r="AY486" s="20" t="s">
        <v>125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20" t="s">
        <v>80</v>
      </c>
      <c r="BK486" s="188">
        <f>ROUND(I486*H486,2)</f>
        <v>0</v>
      </c>
      <c r="BL486" s="20" t="s">
        <v>248</v>
      </c>
      <c r="BM486" s="187" t="s">
        <v>565</v>
      </c>
    </row>
    <row r="487" spans="1:65" s="2" customFormat="1" ht="11.25">
      <c r="A487" s="37"/>
      <c r="B487" s="38"/>
      <c r="C487" s="39"/>
      <c r="D487" s="189" t="s">
        <v>135</v>
      </c>
      <c r="E487" s="39"/>
      <c r="F487" s="190" t="s">
        <v>566</v>
      </c>
      <c r="G487" s="39"/>
      <c r="H487" s="39"/>
      <c r="I487" s="191"/>
      <c r="J487" s="39"/>
      <c r="K487" s="39"/>
      <c r="L487" s="42"/>
      <c r="M487" s="192"/>
      <c r="N487" s="193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135</v>
      </c>
      <c r="AU487" s="20" t="s">
        <v>82</v>
      </c>
    </row>
    <row r="488" spans="1:65" s="13" customFormat="1" ht="11.25">
      <c r="B488" s="196"/>
      <c r="C488" s="197"/>
      <c r="D488" s="194" t="s">
        <v>139</v>
      </c>
      <c r="E488" s="198" t="s">
        <v>19</v>
      </c>
      <c r="F488" s="199" t="s">
        <v>406</v>
      </c>
      <c r="G488" s="197"/>
      <c r="H488" s="198" t="s">
        <v>19</v>
      </c>
      <c r="I488" s="200"/>
      <c r="J488" s="197"/>
      <c r="K488" s="197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139</v>
      </c>
      <c r="AU488" s="205" t="s">
        <v>82</v>
      </c>
      <c r="AV488" s="13" t="s">
        <v>80</v>
      </c>
      <c r="AW488" s="13" t="s">
        <v>34</v>
      </c>
      <c r="AX488" s="13" t="s">
        <v>72</v>
      </c>
      <c r="AY488" s="205" t="s">
        <v>125</v>
      </c>
    </row>
    <row r="489" spans="1:65" s="13" customFormat="1" ht="11.25">
      <c r="B489" s="196"/>
      <c r="C489" s="197"/>
      <c r="D489" s="194" t="s">
        <v>139</v>
      </c>
      <c r="E489" s="198" t="s">
        <v>19</v>
      </c>
      <c r="F489" s="199" t="s">
        <v>407</v>
      </c>
      <c r="G489" s="197"/>
      <c r="H489" s="198" t="s">
        <v>19</v>
      </c>
      <c r="I489" s="200"/>
      <c r="J489" s="197"/>
      <c r="K489" s="197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139</v>
      </c>
      <c r="AU489" s="205" t="s">
        <v>82</v>
      </c>
      <c r="AV489" s="13" t="s">
        <v>80</v>
      </c>
      <c r="AW489" s="13" t="s">
        <v>34</v>
      </c>
      <c r="AX489" s="13" t="s">
        <v>72</v>
      </c>
      <c r="AY489" s="205" t="s">
        <v>125</v>
      </c>
    </row>
    <row r="490" spans="1:65" s="13" customFormat="1" ht="11.25">
      <c r="B490" s="196"/>
      <c r="C490" s="197"/>
      <c r="D490" s="194" t="s">
        <v>139</v>
      </c>
      <c r="E490" s="198" t="s">
        <v>19</v>
      </c>
      <c r="F490" s="199" t="s">
        <v>408</v>
      </c>
      <c r="G490" s="197"/>
      <c r="H490" s="198" t="s">
        <v>19</v>
      </c>
      <c r="I490" s="200"/>
      <c r="J490" s="197"/>
      <c r="K490" s="197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139</v>
      </c>
      <c r="AU490" s="205" t="s">
        <v>82</v>
      </c>
      <c r="AV490" s="13" t="s">
        <v>80</v>
      </c>
      <c r="AW490" s="13" t="s">
        <v>34</v>
      </c>
      <c r="AX490" s="13" t="s">
        <v>72</v>
      </c>
      <c r="AY490" s="205" t="s">
        <v>125</v>
      </c>
    </row>
    <row r="491" spans="1:65" s="14" customFormat="1" ht="11.25">
      <c r="B491" s="206"/>
      <c r="C491" s="207"/>
      <c r="D491" s="194" t="s">
        <v>139</v>
      </c>
      <c r="E491" s="208" t="s">
        <v>19</v>
      </c>
      <c r="F491" s="209" t="s">
        <v>434</v>
      </c>
      <c r="G491" s="207"/>
      <c r="H491" s="210">
        <v>0.89600000000000002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139</v>
      </c>
      <c r="AU491" s="216" t="s">
        <v>82</v>
      </c>
      <c r="AV491" s="14" t="s">
        <v>82</v>
      </c>
      <c r="AW491" s="14" t="s">
        <v>34</v>
      </c>
      <c r="AX491" s="14" t="s">
        <v>72</v>
      </c>
      <c r="AY491" s="216" t="s">
        <v>125</v>
      </c>
    </row>
    <row r="492" spans="1:65" s="13" customFormat="1" ht="11.25">
      <c r="B492" s="196"/>
      <c r="C492" s="197"/>
      <c r="D492" s="194" t="s">
        <v>139</v>
      </c>
      <c r="E492" s="198" t="s">
        <v>19</v>
      </c>
      <c r="F492" s="199" t="s">
        <v>410</v>
      </c>
      <c r="G492" s="197"/>
      <c r="H492" s="198" t="s">
        <v>19</v>
      </c>
      <c r="I492" s="200"/>
      <c r="J492" s="197"/>
      <c r="K492" s="197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139</v>
      </c>
      <c r="AU492" s="205" t="s">
        <v>82</v>
      </c>
      <c r="AV492" s="13" t="s">
        <v>80</v>
      </c>
      <c r="AW492" s="13" t="s">
        <v>34</v>
      </c>
      <c r="AX492" s="13" t="s">
        <v>72</v>
      </c>
      <c r="AY492" s="205" t="s">
        <v>125</v>
      </c>
    </row>
    <row r="493" spans="1:65" s="14" customFormat="1" ht="11.25">
      <c r="B493" s="206"/>
      <c r="C493" s="207"/>
      <c r="D493" s="194" t="s">
        <v>139</v>
      </c>
      <c r="E493" s="208" t="s">
        <v>19</v>
      </c>
      <c r="F493" s="209" t="s">
        <v>434</v>
      </c>
      <c r="G493" s="207"/>
      <c r="H493" s="210">
        <v>0.89600000000000002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139</v>
      </c>
      <c r="AU493" s="216" t="s">
        <v>82</v>
      </c>
      <c r="AV493" s="14" t="s">
        <v>82</v>
      </c>
      <c r="AW493" s="14" t="s">
        <v>34</v>
      </c>
      <c r="AX493" s="14" t="s">
        <v>72</v>
      </c>
      <c r="AY493" s="216" t="s">
        <v>125</v>
      </c>
    </row>
    <row r="494" spans="1:65" s="16" customFormat="1" ht="11.25">
      <c r="B494" s="238"/>
      <c r="C494" s="239"/>
      <c r="D494" s="194" t="s">
        <v>139</v>
      </c>
      <c r="E494" s="240" t="s">
        <v>19</v>
      </c>
      <c r="F494" s="241" t="s">
        <v>435</v>
      </c>
      <c r="G494" s="239"/>
      <c r="H494" s="242">
        <v>1.792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AT494" s="248" t="s">
        <v>139</v>
      </c>
      <c r="AU494" s="248" t="s">
        <v>82</v>
      </c>
      <c r="AV494" s="16" t="s">
        <v>126</v>
      </c>
      <c r="AW494" s="16" t="s">
        <v>34</v>
      </c>
      <c r="AX494" s="16" t="s">
        <v>72</v>
      </c>
      <c r="AY494" s="248" t="s">
        <v>125</v>
      </c>
    </row>
    <row r="495" spans="1:65" s="13" customFormat="1" ht="11.25">
      <c r="B495" s="196"/>
      <c r="C495" s="197"/>
      <c r="D495" s="194" t="s">
        <v>139</v>
      </c>
      <c r="E495" s="198" t="s">
        <v>19</v>
      </c>
      <c r="F495" s="199" t="s">
        <v>417</v>
      </c>
      <c r="G495" s="197"/>
      <c r="H495" s="198" t="s">
        <v>19</v>
      </c>
      <c r="I495" s="200"/>
      <c r="J495" s="197"/>
      <c r="K495" s="197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139</v>
      </c>
      <c r="AU495" s="205" t="s">
        <v>82</v>
      </c>
      <c r="AV495" s="13" t="s">
        <v>80</v>
      </c>
      <c r="AW495" s="13" t="s">
        <v>34</v>
      </c>
      <c r="AX495" s="13" t="s">
        <v>72</v>
      </c>
      <c r="AY495" s="205" t="s">
        <v>125</v>
      </c>
    </row>
    <row r="496" spans="1:65" s="13" customFormat="1" ht="11.25">
      <c r="B496" s="196"/>
      <c r="C496" s="197"/>
      <c r="D496" s="194" t="s">
        <v>139</v>
      </c>
      <c r="E496" s="198" t="s">
        <v>19</v>
      </c>
      <c r="F496" s="199" t="s">
        <v>418</v>
      </c>
      <c r="G496" s="197"/>
      <c r="H496" s="198" t="s">
        <v>19</v>
      </c>
      <c r="I496" s="200"/>
      <c r="J496" s="197"/>
      <c r="K496" s="197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139</v>
      </c>
      <c r="AU496" s="205" t="s">
        <v>82</v>
      </c>
      <c r="AV496" s="13" t="s">
        <v>80</v>
      </c>
      <c r="AW496" s="13" t="s">
        <v>34</v>
      </c>
      <c r="AX496" s="13" t="s">
        <v>72</v>
      </c>
      <c r="AY496" s="205" t="s">
        <v>125</v>
      </c>
    </row>
    <row r="497" spans="1:65" s="14" customFormat="1" ht="11.25">
      <c r="B497" s="206"/>
      <c r="C497" s="207"/>
      <c r="D497" s="194" t="s">
        <v>139</v>
      </c>
      <c r="E497" s="208" t="s">
        <v>19</v>
      </c>
      <c r="F497" s="209" t="s">
        <v>436</v>
      </c>
      <c r="G497" s="207"/>
      <c r="H497" s="210">
        <v>1.8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139</v>
      </c>
      <c r="AU497" s="216" t="s">
        <v>82</v>
      </c>
      <c r="AV497" s="14" t="s">
        <v>82</v>
      </c>
      <c r="AW497" s="14" t="s">
        <v>34</v>
      </c>
      <c r="AX497" s="14" t="s">
        <v>72</v>
      </c>
      <c r="AY497" s="216" t="s">
        <v>125</v>
      </c>
    </row>
    <row r="498" spans="1:65" s="13" customFormat="1" ht="11.25">
      <c r="B498" s="196"/>
      <c r="C498" s="197"/>
      <c r="D498" s="194" t="s">
        <v>139</v>
      </c>
      <c r="E498" s="198" t="s">
        <v>19</v>
      </c>
      <c r="F498" s="199" t="s">
        <v>411</v>
      </c>
      <c r="G498" s="197"/>
      <c r="H498" s="198" t="s">
        <v>19</v>
      </c>
      <c r="I498" s="200"/>
      <c r="J498" s="197"/>
      <c r="K498" s="197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139</v>
      </c>
      <c r="AU498" s="205" t="s">
        <v>82</v>
      </c>
      <c r="AV498" s="13" t="s">
        <v>80</v>
      </c>
      <c r="AW498" s="13" t="s">
        <v>34</v>
      </c>
      <c r="AX498" s="13" t="s">
        <v>72</v>
      </c>
      <c r="AY498" s="205" t="s">
        <v>125</v>
      </c>
    </row>
    <row r="499" spans="1:65" s="14" customFormat="1" ht="11.25">
      <c r="B499" s="206"/>
      <c r="C499" s="207"/>
      <c r="D499" s="194" t="s">
        <v>139</v>
      </c>
      <c r="E499" s="208" t="s">
        <v>19</v>
      </c>
      <c r="F499" s="209" t="s">
        <v>437</v>
      </c>
      <c r="G499" s="207"/>
      <c r="H499" s="210">
        <v>1.04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139</v>
      </c>
      <c r="AU499" s="216" t="s">
        <v>82</v>
      </c>
      <c r="AV499" s="14" t="s">
        <v>82</v>
      </c>
      <c r="AW499" s="14" t="s">
        <v>34</v>
      </c>
      <c r="AX499" s="14" t="s">
        <v>72</v>
      </c>
      <c r="AY499" s="216" t="s">
        <v>125</v>
      </c>
    </row>
    <row r="500" spans="1:65" s="16" customFormat="1" ht="11.25">
      <c r="B500" s="238"/>
      <c r="C500" s="239"/>
      <c r="D500" s="194" t="s">
        <v>139</v>
      </c>
      <c r="E500" s="240" t="s">
        <v>19</v>
      </c>
      <c r="F500" s="241" t="s">
        <v>435</v>
      </c>
      <c r="G500" s="239"/>
      <c r="H500" s="242">
        <v>2.84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AT500" s="248" t="s">
        <v>139</v>
      </c>
      <c r="AU500" s="248" t="s">
        <v>82</v>
      </c>
      <c r="AV500" s="16" t="s">
        <v>126</v>
      </c>
      <c r="AW500" s="16" t="s">
        <v>34</v>
      </c>
      <c r="AX500" s="16" t="s">
        <v>72</v>
      </c>
      <c r="AY500" s="248" t="s">
        <v>125</v>
      </c>
    </row>
    <row r="501" spans="1:65" s="13" customFormat="1" ht="11.25">
      <c r="B501" s="196"/>
      <c r="C501" s="197"/>
      <c r="D501" s="194" t="s">
        <v>139</v>
      </c>
      <c r="E501" s="198" t="s">
        <v>19</v>
      </c>
      <c r="F501" s="199" t="s">
        <v>424</v>
      </c>
      <c r="G501" s="197"/>
      <c r="H501" s="198" t="s">
        <v>19</v>
      </c>
      <c r="I501" s="200"/>
      <c r="J501" s="197"/>
      <c r="K501" s="197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139</v>
      </c>
      <c r="AU501" s="205" t="s">
        <v>82</v>
      </c>
      <c r="AV501" s="13" t="s">
        <v>80</v>
      </c>
      <c r="AW501" s="13" t="s">
        <v>34</v>
      </c>
      <c r="AX501" s="13" t="s">
        <v>72</v>
      </c>
      <c r="AY501" s="205" t="s">
        <v>125</v>
      </c>
    </row>
    <row r="502" spans="1:65" s="13" customFormat="1" ht="11.25">
      <c r="B502" s="196"/>
      <c r="C502" s="197"/>
      <c r="D502" s="194" t="s">
        <v>139</v>
      </c>
      <c r="E502" s="198" t="s">
        <v>19</v>
      </c>
      <c r="F502" s="199" t="s">
        <v>425</v>
      </c>
      <c r="G502" s="197"/>
      <c r="H502" s="198" t="s">
        <v>19</v>
      </c>
      <c r="I502" s="200"/>
      <c r="J502" s="197"/>
      <c r="K502" s="197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139</v>
      </c>
      <c r="AU502" s="205" t="s">
        <v>82</v>
      </c>
      <c r="AV502" s="13" t="s">
        <v>80</v>
      </c>
      <c r="AW502" s="13" t="s">
        <v>34</v>
      </c>
      <c r="AX502" s="13" t="s">
        <v>72</v>
      </c>
      <c r="AY502" s="205" t="s">
        <v>125</v>
      </c>
    </row>
    <row r="503" spans="1:65" s="14" customFormat="1" ht="11.25">
      <c r="B503" s="206"/>
      <c r="C503" s="207"/>
      <c r="D503" s="194" t="s">
        <v>139</v>
      </c>
      <c r="E503" s="208" t="s">
        <v>19</v>
      </c>
      <c r="F503" s="209" t="s">
        <v>438</v>
      </c>
      <c r="G503" s="207"/>
      <c r="H503" s="210">
        <v>4.835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139</v>
      </c>
      <c r="AU503" s="216" t="s">
        <v>82</v>
      </c>
      <c r="AV503" s="14" t="s">
        <v>82</v>
      </c>
      <c r="AW503" s="14" t="s">
        <v>34</v>
      </c>
      <c r="AX503" s="14" t="s">
        <v>72</v>
      </c>
      <c r="AY503" s="216" t="s">
        <v>125</v>
      </c>
    </row>
    <row r="504" spans="1:65" s="13" customFormat="1" ht="11.25">
      <c r="B504" s="196"/>
      <c r="C504" s="197"/>
      <c r="D504" s="194" t="s">
        <v>139</v>
      </c>
      <c r="E504" s="198" t="s">
        <v>19</v>
      </c>
      <c r="F504" s="199" t="s">
        <v>427</v>
      </c>
      <c r="G504" s="197"/>
      <c r="H504" s="198" t="s">
        <v>19</v>
      </c>
      <c r="I504" s="200"/>
      <c r="J504" s="197"/>
      <c r="K504" s="197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139</v>
      </c>
      <c r="AU504" s="205" t="s">
        <v>82</v>
      </c>
      <c r="AV504" s="13" t="s">
        <v>80</v>
      </c>
      <c r="AW504" s="13" t="s">
        <v>34</v>
      </c>
      <c r="AX504" s="13" t="s">
        <v>72</v>
      </c>
      <c r="AY504" s="205" t="s">
        <v>125</v>
      </c>
    </row>
    <row r="505" spans="1:65" s="14" customFormat="1" ht="11.25">
      <c r="B505" s="206"/>
      <c r="C505" s="207"/>
      <c r="D505" s="194" t="s">
        <v>139</v>
      </c>
      <c r="E505" s="208" t="s">
        <v>19</v>
      </c>
      <c r="F505" s="209" t="s">
        <v>439</v>
      </c>
      <c r="G505" s="207"/>
      <c r="H505" s="210">
        <v>2.93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139</v>
      </c>
      <c r="AU505" s="216" t="s">
        <v>82</v>
      </c>
      <c r="AV505" s="14" t="s">
        <v>82</v>
      </c>
      <c r="AW505" s="14" t="s">
        <v>34</v>
      </c>
      <c r="AX505" s="14" t="s">
        <v>72</v>
      </c>
      <c r="AY505" s="216" t="s">
        <v>125</v>
      </c>
    </row>
    <row r="506" spans="1:65" s="13" customFormat="1" ht="11.25">
      <c r="B506" s="196"/>
      <c r="C506" s="197"/>
      <c r="D506" s="194" t="s">
        <v>139</v>
      </c>
      <c r="E506" s="198" t="s">
        <v>19</v>
      </c>
      <c r="F506" s="199" t="s">
        <v>428</v>
      </c>
      <c r="G506" s="197"/>
      <c r="H506" s="198" t="s">
        <v>19</v>
      </c>
      <c r="I506" s="200"/>
      <c r="J506" s="197"/>
      <c r="K506" s="197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139</v>
      </c>
      <c r="AU506" s="205" t="s">
        <v>82</v>
      </c>
      <c r="AV506" s="13" t="s">
        <v>80</v>
      </c>
      <c r="AW506" s="13" t="s">
        <v>34</v>
      </c>
      <c r="AX506" s="13" t="s">
        <v>72</v>
      </c>
      <c r="AY506" s="205" t="s">
        <v>125</v>
      </c>
    </row>
    <row r="507" spans="1:65" s="14" customFormat="1" ht="11.25">
      <c r="B507" s="206"/>
      <c r="C507" s="207"/>
      <c r="D507" s="194" t="s">
        <v>139</v>
      </c>
      <c r="E507" s="208" t="s">
        <v>19</v>
      </c>
      <c r="F507" s="209" t="s">
        <v>440</v>
      </c>
      <c r="G507" s="207"/>
      <c r="H507" s="210">
        <v>2.2000000000000002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139</v>
      </c>
      <c r="AU507" s="216" t="s">
        <v>82</v>
      </c>
      <c r="AV507" s="14" t="s">
        <v>82</v>
      </c>
      <c r="AW507" s="14" t="s">
        <v>34</v>
      </c>
      <c r="AX507" s="14" t="s">
        <v>72</v>
      </c>
      <c r="AY507" s="216" t="s">
        <v>125</v>
      </c>
    </row>
    <row r="508" spans="1:65" s="16" customFormat="1" ht="11.25">
      <c r="B508" s="238"/>
      <c r="C508" s="239"/>
      <c r="D508" s="194" t="s">
        <v>139</v>
      </c>
      <c r="E508" s="240" t="s">
        <v>19</v>
      </c>
      <c r="F508" s="241" t="s">
        <v>435</v>
      </c>
      <c r="G508" s="239"/>
      <c r="H508" s="242">
        <v>9.9649999999999999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AT508" s="248" t="s">
        <v>139</v>
      </c>
      <c r="AU508" s="248" t="s">
        <v>82</v>
      </c>
      <c r="AV508" s="16" t="s">
        <v>126</v>
      </c>
      <c r="AW508" s="16" t="s">
        <v>34</v>
      </c>
      <c r="AX508" s="16" t="s">
        <v>72</v>
      </c>
      <c r="AY508" s="248" t="s">
        <v>125</v>
      </c>
    </row>
    <row r="509" spans="1:65" s="15" customFormat="1" ht="11.25">
      <c r="B509" s="217"/>
      <c r="C509" s="218"/>
      <c r="D509" s="194" t="s">
        <v>139</v>
      </c>
      <c r="E509" s="219" t="s">
        <v>19</v>
      </c>
      <c r="F509" s="220" t="s">
        <v>142</v>
      </c>
      <c r="G509" s="218"/>
      <c r="H509" s="221">
        <v>14.596999999999998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139</v>
      </c>
      <c r="AU509" s="227" t="s">
        <v>82</v>
      </c>
      <c r="AV509" s="15" t="s">
        <v>133</v>
      </c>
      <c r="AW509" s="15" t="s">
        <v>34</v>
      </c>
      <c r="AX509" s="15" t="s">
        <v>80</v>
      </c>
      <c r="AY509" s="227" t="s">
        <v>125</v>
      </c>
    </row>
    <row r="510" spans="1:65" s="2" customFormat="1" ht="16.5" customHeight="1">
      <c r="A510" s="37"/>
      <c r="B510" s="38"/>
      <c r="C510" s="176" t="s">
        <v>567</v>
      </c>
      <c r="D510" s="176" t="s">
        <v>128</v>
      </c>
      <c r="E510" s="177" t="s">
        <v>568</v>
      </c>
      <c r="F510" s="178" t="s">
        <v>569</v>
      </c>
      <c r="G510" s="179" t="s">
        <v>145</v>
      </c>
      <c r="H510" s="180">
        <v>29.193000000000001</v>
      </c>
      <c r="I510" s="181"/>
      <c r="J510" s="182">
        <f>ROUND(I510*H510,2)</f>
        <v>0</v>
      </c>
      <c r="K510" s="178" t="s">
        <v>132</v>
      </c>
      <c r="L510" s="42"/>
      <c r="M510" s="183" t="s">
        <v>19</v>
      </c>
      <c r="N510" s="184" t="s">
        <v>43</v>
      </c>
      <c r="O510" s="67"/>
      <c r="P510" s="185">
        <f>O510*H510</f>
        <v>0</v>
      </c>
      <c r="Q510" s="185">
        <v>1.2999999999999999E-4</v>
      </c>
      <c r="R510" s="185">
        <f>Q510*H510</f>
        <v>3.7950899999999997E-3</v>
      </c>
      <c r="S510" s="185">
        <v>0</v>
      </c>
      <c r="T510" s="186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7" t="s">
        <v>248</v>
      </c>
      <c r="AT510" s="187" t="s">
        <v>128</v>
      </c>
      <c r="AU510" s="187" t="s">
        <v>82</v>
      </c>
      <c r="AY510" s="20" t="s">
        <v>125</v>
      </c>
      <c r="BE510" s="188">
        <f>IF(N510="základní",J510,0)</f>
        <v>0</v>
      </c>
      <c r="BF510" s="188">
        <f>IF(N510="snížená",J510,0)</f>
        <v>0</v>
      </c>
      <c r="BG510" s="188">
        <f>IF(N510="zákl. přenesená",J510,0)</f>
        <v>0</v>
      </c>
      <c r="BH510" s="188">
        <f>IF(N510="sníž. přenesená",J510,0)</f>
        <v>0</v>
      </c>
      <c r="BI510" s="188">
        <f>IF(N510="nulová",J510,0)</f>
        <v>0</v>
      </c>
      <c r="BJ510" s="20" t="s">
        <v>80</v>
      </c>
      <c r="BK510" s="188">
        <f>ROUND(I510*H510,2)</f>
        <v>0</v>
      </c>
      <c r="BL510" s="20" t="s">
        <v>248</v>
      </c>
      <c r="BM510" s="187" t="s">
        <v>570</v>
      </c>
    </row>
    <row r="511" spans="1:65" s="2" customFormat="1" ht="11.25">
      <c r="A511" s="37"/>
      <c r="B511" s="38"/>
      <c r="C511" s="39"/>
      <c r="D511" s="189" t="s">
        <v>135</v>
      </c>
      <c r="E511" s="39"/>
      <c r="F511" s="190" t="s">
        <v>571</v>
      </c>
      <c r="G511" s="39"/>
      <c r="H511" s="39"/>
      <c r="I511" s="191"/>
      <c r="J511" s="39"/>
      <c r="K511" s="39"/>
      <c r="L511" s="42"/>
      <c r="M511" s="192"/>
      <c r="N511" s="193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135</v>
      </c>
      <c r="AU511" s="20" t="s">
        <v>82</v>
      </c>
    </row>
    <row r="512" spans="1:65" s="13" customFormat="1" ht="11.25">
      <c r="B512" s="196"/>
      <c r="C512" s="197"/>
      <c r="D512" s="194" t="s">
        <v>139</v>
      </c>
      <c r="E512" s="198" t="s">
        <v>19</v>
      </c>
      <c r="F512" s="199" t="s">
        <v>406</v>
      </c>
      <c r="G512" s="197"/>
      <c r="H512" s="198" t="s">
        <v>19</v>
      </c>
      <c r="I512" s="200"/>
      <c r="J512" s="197"/>
      <c r="K512" s="197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139</v>
      </c>
      <c r="AU512" s="205" t="s">
        <v>82</v>
      </c>
      <c r="AV512" s="13" t="s">
        <v>80</v>
      </c>
      <c r="AW512" s="13" t="s">
        <v>34</v>
      </c>
      <c r="AX512" s="13" t="s">
        <v>72</v>
      </c>
      <c r="AY512" s="205" t="s">
        <v>125</v>
      </c>
    </row>
    <row r="513" spans="2:51" s="13" customFormat="1" ht="11.25">
      <c r="B513" s="196"/>
      <c r="C513" s="197"/>
      <c r="D513" s="194" t="s">
        <v>139</v>
      </c>
      <c r="E513" s="198" t="s">
        <v>19</v>
      </c>
      <c r="F513" s="199" t="s">
        <v>407</v>
      </c>
      <c r="G513" s="197"/>
      <c r="H513" s="198" t="s">
        <v>19</v>
      </c>
      <c r="I513" s="200"/>
      <c r="J513" s="197"/>
      <c r="K513" s="197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139</v>
      </c>
      <c r="AU513" s="205" t="s">
        <v>82</v>
      </c>
      <c r="AV513" s="13" t="s">
        <v>80</v>
      </c>
      <c r="AW513" s="13" t="s">
        <v>34</v>
      </c>
      <c r="AX513" s="13" t="s">
        <v>72</v>
      </c>
      <c r="AY513" s="205" t="s">
        <v>125</v>
      </c>
    </row>
    <row r="514" spans="2:51" s="13" customFormat="1" ht="11.25">
      <c r="B514" s="196"/>
      <c r="C514" s="197"/>
      <c r="D514" s="194" t="s">
        <v>139</v>
      </c>
      <c r="E514" s="198" t="s">
        <v>19</v>
      </c>
      <c r="F514" s="199" t="s">
        <v>408</v>
      </c>
      <c r="G514" s="197"/>
      <c r="H514" s="198" t="s">
        <v>19</v>
      </c>
      <c r="I514" s="200"/>
      <c r="J514" s="197"/>
      <c r="K514" s="197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139</v>
      </c>
      <c r="AU514" s="205" t="s">
        <v>82</v>
      </c>
      <c r="AV514" s="13" t="s">
        <v>80</v>
      </c>
      <c r="AW514" s="13" t="s">
        <v>34</v>
      </c>
      <c r="AX514" s="13" t="s">
        <v>72</v>
      </c>
      <c r="AY514" s="205" t="s">
        <v>125</v>
      </c>
    </row>
    <row r="515" spans="2:51" s="14" customFormat="1" ht="11.25">
      <c r="B515" s="206"/>
      <c r="C515" s="207"/>
      <c r="D515" s="194" t="s">
        <v>139</v>
      </c>
      <c r="E515" s="208" t="s">
        <v>19</v>
      </c>
      <c r="F515" s="209" t="s">
        <v>572</v>
      </c>
      <c r="G515" s="207"/>
      <c r="H515" s="210">
        <v>1.792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139</v>
      </c>
      <c r="AU515" s="216" t="s">
        <v>82</v>
      </c>
      <c r="AV515" s="14" t="s">
        <v>82</v>
      </c>
      <c r="AW515" s="14" t="s">
        <v>34</v>
      </c>
      <c r="AX515" s="14" t="s">
        <v>72</v>
      </c>
      <c r="AY515" s="216" t="s">
        <v>125</v>
      </c>
    </row>
    <row r="516" spans="2:51" s="13" customFormat="1" ht="11.25">
      <c r="B516" s="196"/>
      <c r="C516" s="197"/>
      <c r="D516" s="194" t="s">
        <v>139</v>
      </c>
      <c r="E516" s="198" t="s">
        <v>19</v>
      </c>
      <c r="F516" s="199" t="s">
        <v>410</v>
      </c>
      <c r="G516" s="197"/>
      <c r="H516" s="198" t="s">
        <v>19</v>
      </c>
      <c r="I516" s="200"/>
      <c r="J516" s="197"/>
      <c r="K516" s="197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139</v>
      </c>
      <c r="AU516" s="205" t="s">
        <v>82</v>
      </c>
      <c r="AV516" s="13" t="s">
        <v>80</v>
      </c>
      <c r="AW516" s="13" t="s">
        <v>34</v>
      </c>
      <c r="AX516" s="13" t="s">
        <v>72</v>
      </c>
      <c r="AY516" s="205" t="s">
        <v>125</v>
      </c>
    </row>
    <row r="517" spans="2:51" s="14" customFormat="1" ht="11.25">
      <c r="B517" s="206"/>
      <c r="C517" s="207"/>
      <c r="D517" s="194" t="s">
        <v>139</v>
      </c>
      <c r="E517" s="208" t="s">
        <v>19</v>
      </c>
      <c r="F517" s="209" t="s">
        <v>572</v>
      </c>
      <c r="G517" s="207"/>
      <c r="H517" s="210">
        <v>1.792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139</v>
      </c>
      <c r="AU517" s="216" t="s">
        <v>82</v>
      </c>
      <c r="AV517" s="14" t="s">
        <v>82</v>
      </c>
      <c r="AW517" s="14" t="s">
        <v>34</v>
      </c>
      <c r="AX517" s="14" t="s">
        <v>72</v>
      </c>
      <c r="AY517" s="216" t="s">
        <v>125</v>
      </c>
    </row>
    <row r="518" spans="2:51" s="16" customFormat="1" ht="11.25">
      <c r="B518" s="238"/>
      <c r="C518" s="239"/>
      <c r="D518" s="194" t="s">
        <v>139</v>
      </c>
      <c r="E518" s="240" t="s">
        <v>19</v>
      </c>
      <c r="F518" s="241" t="s">
        <v>435</v>
      </c>
      <c r="G518" s="239"/>
      <c r="H518" s="242">
        <v>3.5840000000000001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139</v>
      </c>
      <c r="AU518" s="248" t="s">
        <v>82</v>
      </c>
      <c r="AV518" s="16" t="s">
        <v>126</v>
      </c>
      <c r="AW518" s="16" t="s">
        <v>34</v>
      </c>
      <c r="AX518" s="16" t="s">
        <v>72</v>
      </c>
      <c r="AY518" s="248" t="s">
        <v>125</v>
      </c>
    </row>
    <row r="519" spans="2:51" s="13" customFormat="1" ht="11.25">
      <c r="B519" s="196"/>
      <c r="C519" s="197"/>
      <c r="D519" s="194" t="s">
        <v>139</v>
      </c>
      <c r="E519" s="198" t="s">
        <v>19</v>
      </c>
      <c r="F519" s="199" t="s">
        <v>417</v>
      </c>
      <c r="G519" s="197"/>
      <c r="H519" s="198" t="s">
        <v>19</v>
      </c>
      <c r="I519" s="200"/>
      <c r="J519" s="197"/>
      <c r="K519" s="197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139</v>
      </c>
      <c r="AU519" s="205" t="s">
        <v>82</v>
      </c>
      <c r="AV519" s="13" t="s">
        <v>80</v>
      </c>
      <c r="AW519" s="13" t="s">
        <v>34</v>
      </c>
      <c r="AX519" s="13" t="s">
        <v>72</v>
      </c>
      <c r="AY519" s="205" t="s">
        <v>125</v>
      </c>
    </row>
    <row r="520" spans="2:51" s="13" customFormat="1" ht="11.25">
      <c r="B520" s="196"/>
      <c r="C520" s="197"/>
      <c r="D520" s="194" t="s">
        <v>139</v>
      </c>
      <c r="E520" s="198" t="s">
        <v>19</v>
      </c>
      <c r="F520" s="199" t="s">
        <v>418</v>
      </c>
      <c r="G520" s="197"/>
      <c r="H520" s="198" t="s">
        <v>19</v>
      </c>
      <c r="I520" s="200"/>
      <c r="J520" s="197"/>
      <c r="K520" s="197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139</v>
      </c>
      <c r="AU520" s="205" t="s">
        <v>82</v>
      </c>
      <c r="AV520" s="13" t="s">
        <v>80</v>
      </c>
      <c r="AW520" s="13" t="s">
        <v>34</v>
      </c>
      <c r="AX520" s="13" t="s">
        <v>72</v>
      </c>
      <c r="AY520" s="205" t="s">
        <v>125</v>
      </c>
    </row>
    <row r="521" spans="2:51" s="14" customFormat="1" ht="11.25">
      <c r="B521" s="206"/>
      <c r="C521" s="207"/>
      <c r="D521" s="194" t="s">
        <v>139</v>
      </c>
      <c r="E521" s="208" t="s">
        <v>19</v>
      </c>
      <c r="F521" s="209" t="s">
        <v>573</v>
      </c>
      <c r="G521" s="207"/>
      <c r="H521" s="210">
        <v>3.6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139</v>
      </c>
      <c r="AU521" s="216" t="s">
        <v>82</v>
      </c>
      <c r="AV521" s="14" t="s">
        <v>82</v>
      </c>
      <c r="AW521" s="14" t="s">
        <v>34</v>
      </c>
      <c r="AX521" s="14" t="s">
        <v>72</v>
      </c>
      <c r="AY521" s="216" t="s">
        <v>125</v>
      </c>
    </row>
    <row r="522" spans="2:51" s="13" customFormat="1" ht="11.25">
      <c r="B522" s="196"/>
      <c r="C522" s="197"/>
      <c r="D522" s="194" t="s">
        <v>139</v>
      </c>
      <c r="E522" s="198" t="s">
        <v>19</v>
      </c>
      <c r="F522" s="199" t="s">
        <v>411</v>
      </c>
      <c r="G522" s="197"/>
      <c r="H522" s="198" t="s">
        <v>19</v>
      </c>
      <c r="I522" s="200"/>
      <c r="J522" s="197"/>
      <c r="K522" s="197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139</v>
      </c>
      <c r="AU522" s="205" t="s">
        <v>82</v>
      </c>
      <c r="AV522" s="13" t="s">
        <v>80</v>
      </c>
      <c r="AW522" s="13" t="s">
        <v>34</v>
      </c>
      <c r="AX522" s="13" t="s">
        <v>72</v>
      </c>
      <c r="AY522" s="205" t="s">
        <v>125</v>
      </c>
    </row>
    <row r="523" spans="2:51" s="14" customFormat="1" ht="11.25">
      <c r="B523" s="206"/>
      <c r="C523" s="207"/>
      <c r="D523" s="194" t="s">
        <v>139</v>
      </c>
      <c r="E523" s="208" t="s">
        <v>19</v>
      </c>
      <c r="F523" s="209" t="s">
        <v>574</v>
      </c>
      <c r="G523" s="207"/>
      <c r="H523" s="210">
        <v>2.08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139</v>
      </c>
      <c r="AU523" s="216" t="s">
        <v>82</v>
      </c>
      <c r="AV523" s="14" t="s">
        <v>82</v>
      </c>
      <c r="AW523" s="14" t="s">
        <v>34</v>
      </c>
      <c r="AX523" s="14" t="s">
        <v>72</v>
      </c>
      <c r="AY523" s="216" t="s">
        <v>125</v>
      </c>
    </row>
    <row r="524" spans="2:51" s="16" customFormat="1" ht="11.25">
      <c r="B524" s="238"/>
      <c r="C524" s="239"/>
      <c r="D524" s="194" t="s">
        <v>139</v>
      </c>
      <c r="E524" s="240" t="s">
        <v>19</v>
      </c>
      <c r="F524" s="241" t="s">
        <v>435</v>
      </c>
      <c r="G524" s="239"/>
      <c r="H524" s="242">
        <v>5.68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AT524" s="248" t="s">
        <v>139</v>
      </c>
      <c r="AU524" s="248" t="s">
        <v>82</v>
      </c>
      <c r="AV524" s="16" t="s">
        <v>126</v>
      </c>
      <c r="AW524" s="16" t="s">
        <v>34</v>
      </c>
      <c r="AX524" s="16" t="s">
        <v>72</v>
      </c>
      <c r="AY524" s="248" t="s">
        <v>125</v>
      </c>
    </row>
    <row r="525" spans="2:51" s="13" customFormat="1" ht="11.25">
      <c r="B525" s="196"/>
      <c r="C525" s="197"/>
      <c r="D525" s="194" t="s">
        <v>139</v>
      </c>
      <c r="E525" s="198" t="s">
        <v>19</v>
      </c>
      <c r="F525" s="199" t="s">
        <v>424</v>
      </c>
      <c r="G525" s="197"/>
      <c r="H525" s="198" t="s">
        <v>19</v>
      </c>
      <c r="I525" s="200"/>
      <c r="J525" s="197"/>
      <c r="K525" s="197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139</v>
      </c>
      <c r="AU525" s="205" t="s">
        <v>82</v>
      </c>
      <c r="AV525" s="13" t="s">
        <v>80</v>
      </c>
      <c r="AW525" s="13" t="s">
        <v>34</v>
      </c>
      <c r="AX525" s="13" t="s">
        <v>72</v>
      </c>
      <c r="AY525" s="205" t="s">
        <v>125</v>
      </c>
    </row>
    <row r="526" spans="2:51" s="13" customFormat="1" ht="11.25">
      <c r="B526" s="196"/>
      <c r="C526" s="197"/>
      <c r="D526" s="194" t="s">
        <v>139</v>
      </c>
      <c r="E526" s="198" t="s">
        <v>19</v>
      </c>
      <c r="F526" s="199" t="s">
        <v>425</v>
      </c>
      <c r="G526" s="197"/>
      <c r="H526" s="198" t="s">
        <v>19</v>
      </c>
      <c r="I526" s="200"/>
      <c r="J526" s="197"/>
      <c r="K526" s="197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139</v>
      </c>
      <c r="AU526" s="205" t="s">
        <v>82</v>
      </c>
      <c r="AV526" s="13" t="s">
        <v>80</v>
      </c>
      <c r="AW526" s="13" t="s">
        <v>34</v>
      </c>
      <c r="AX526" s="13" t="s">
        <v>72</v>
      </c>
      <c r="AY526" s="205" t="s">
        <v>125</v>
      </c>
    </row>
    <row r="527" spans="2:51" s="14" customFormat="1" ht="11.25">
      <c r="B527" s="206"/>
      <c r="C527" s="207"/>
      <c r="D527" s="194" t="s">
        <v>139</v>
      </c>
      <c r="E527" s="208" t="s">
        <v>19</v>
      </c>
      <c r="F527" s="209" t="s">
        <v>575</v>
      </c>
      <c r="G527" s="207"/>
      <c r="H527" s="210">
        <v>9.6690000000000005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139</v>
      </c>
      <c r="AU527" s="216" t="s">
        <v>82</v>
      </c>
      <c r="AV527" s="14" t="s">
        <v>82</v>
      </c>
      <c r="AW527" s="14" t="s">
        <v>34</v>
      </c>
      <c r="AX527" s="14" t="s">
        <v>72</v>
      </c>
      <c r="AY527" s="216" t="s">
        <v>125</v>
      </c>
    </row>
    <row r="528" spans="2:51" s="13" customFormat="1" ht="11.25">
      <c r="B528" s="196"/>
      <c r="C528" s="197"/>
      <c r="D528" s="194" t="s">
        <v>139</v>
      </c>
      <c r="E528" s="198" t="s">
        <v>19</v>
      </c>
      <c r="F528" s="199" t="s">
        <v>427</v>
      </c>
      <c r="G528" s="197"/>
      <c r="H528" s="198" t="s">
        <v>19</v>
      </c>
      <c r="I528" s="200"/>
      <c r="J528" s="197"/>
      <c r="K528" s="197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139</v>
      </c>
      <c r="AU528" s="205" t="s">
        <v>82</v>
      </c>
      <c r="AV528" s="13" t="s">
        <v>80</v>
      </c>
      <c r="AW528" s="13" t="s">
        <v>34</v>
      </c>
      <c r="AX528" s="13" t="s">
        <v>72</v>
      </c>
      <c r="AY528" s="205" t="s">
        <v>125</v>
      </c>
    </row>
    <row r="529" spans="1:65" s="14" customFormat="1" ht="11.25">
      <c r="B529" s="206"/>
      <c r="C529" s="207"/>
      <c r="D529" s="194" t="s">
        <v>139</v>
      </c>
      <c r="E529" s="208" t="s">
        <v>19</v>
      </c>
      <c r="F529" s="209" t="s">
        <v>576</v>
      </c>
      <c r="G529" s="207"/>
      <c r="H529" s="210">
        <v>5.86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139</v>
      </c>
      <c r="AU529" s="216" t="s">
        <v>82</v>
      </c>
      <c r="AV529" s="14" t="s">
        <v>82</v>
      </c>
      <c r="AW529" s="14" t="s">
        <v>34</v>
      </c>
      <c r="AX529" s="14" t="s">
        <v>72</v>
      </c>
      <c r="AY529" s="216" t="s">
        <v>125</v>
      </c>
    </row>
    <row r="530" spans="1:65" s="13" customFormat="1" ht="11.25">
      <c r="B530" s="196"/>
      <c r="C530" s="197"/>
      <c r="D530" s="194" t="s">
        <v>139</v>
      </c>
      <c r="E530" s="198" t="s">
        <v>19</v>
      </c>
      <c r="F530" s="199" t="s">
        <v>428</v>
      </c>
      <c r="G530" s="197"/>
      <c r="H530" s="198" t="s">
        <v>19</v>
      </c>
      <c r="I530" s="200"/>
      <c r="J530" s="197"/>
      <c r="K530" s="197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139</v>
      </c>
      <c r="AU530" s="205" t="s">
        <v>82</v>
      </c>
      <c r="AV530" s="13" t="s">
        <v>80</v>
      </c>
      <c r="AW530" s="13" t="s">
        <v>34</v>
      </c>
      <c r="AX530" s="13" t="s">
        <v>72</v>
      </c>
      <c r="AY530" s="205" t="s">
        <v>125</v>
      </c>
    </row>
    <row r="531" spans="1:65" s="14" customFormat="1" ht="11.25">
      <c r="B531" s="206"/>
      <c r="C531" s="207"/>
      <c r="D531" s="194" t="s">
        <v>139</v>
      </c>
      <c r="E531" s="208" t="s">
        <v>19</v>
      </c>
      <c r="F531" s="209" t="s">
        <v>577</v>
      </c>
      <c r="G531" s="207"/>
      <c r="H531" s="210">
        <v>4.4000000000000004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139</v>
      </c>
      <c r="AU531" s="216" t="s">
        <v>82</v>
      </c>
      <c r="AV531" s="14" t="s">
        <v>82</v>
      </c>
      <c r="AW531" s="14" t="s">
        <v>34</v>
      </c>
      <c r="AX531" s="14" t="s">
        <v>72</v>
      </c>
      <c r="AY531" s="216" t="s">
        <v>125</v>
      </c>
    </row>
    <row r="532" spans="1:65" s="16" customFormat="1" ht="11.25">
      <c r="B532" s="238"/>
      <c r="C532" s="239"/>
      <c r="D532" s="194" t="s">
        <v>139</v>
      </c>
      <c r="E532" s="240" t="s">
        <v>19</v>
      </c>
      <c r="F532" s="241" t="s">
        <v>435</v>
      </c>
      <c r="G532" s="239"/>
      <c r="H532" s="242">
        <v>19.929000000000002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AT532" s="248" t="s">
        <v>139</v>
      </c>
      <c r="AU532" s="248" t="s">
        <v>82</v>
      </c>
      <c r="AV532" s="16" t="s">
        <v>126</v>
      </c>
      <c r="AW532" s="16" t="s">
        <v>34</v>
      </c>
      <c r="AX532" s="16" t="s">
        <v>72</v>
      </c>
      <c r="AY532" s="248" t="s">
        <v>125</v>
      </c>
    </row>
    <row r="533" spans="1:65" s="15" customFormat="1" ht="11.25">
      <c r="B533" s="217"/>
      <c r="C533" s="218"/>
      <c r="D533" s="194" t="s">
        <v>139</v>
      </c>
      <c r="E533" s="219" t="s">
        <v>19</v>
      </c>
      <c r="F533" s="220" t="s">
        <v>142</v>
      </c>
      <c r="G533" s="218"/>
      <c r="H533" s="221">
        <v>29.192999999999998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139</v>
      </c>
      <c r="AU533" s="227" t="s">
        <v>82</v>
      </c>
      <c r="AV533" s="15" t="s">
        <v>133</v>
      </c>
      <c r="AW533" s="15" t="s">
        <v>34</v>
      </c>
      <c r="AX533" s="15" t="s">
        <v>80</v>
      </c>
      <c r="AY533" s="227" t="s">
        <v>125</v>
      </c>
    </row>
    <row r="534" spans="1:65" s="2" customFormat="1" ht="24.2" customHeight="1">
      <c r="A534" s="37"/>
      <c r="B534" s="38"/>
      <c r="C534" s="176" t="s">
        <v>578</v>
      </c>
      <c r="D534" s="176" t="s">
        <v>128</v>
      </c>
      <c r="E534" s="177" t="s">
        <v>579</v>
      </c>
      <c r="F534" s="178" t="s">
        <v>580</v>
      </c>
      <c r="G534" s="179" t="s">
        <v>145</v>
      </c>
      <c r="H534" s="180">
        <v>89.66</v>
      </c>
      <c r="I534" s="181"/>
      <c r="J534" s="182">
        <f>ROUND(I534*H534,2)</f>
        <v>0</v>
      </c>
      <c r="K534" s="178" t="s">
        <v>132</v>
      </c>
      <c r="L534" s="42"/>
      <c r="M534" s="183" t="s">
        <v>19</v>
      </c>
      <c r="N534" s="184" t="s">
        <v>43</v>
      </c>
      <c r="O534" s="67"/>
      <c r="P534" s="185">
        <f>O534*H534</f>
        <v>0</v>
      </c>
      <c r="Q534" s="185">
        <v>3.8999999999999999E-4</v>
      </c>
      <c r="R534" s="185">
        <f>Q534*H534</f>
        <v>3.4967399999999996E-2</v>
      </c>
      <c r="S534" s="185">
        <v>0</v>
      </c>
      <c r="T534" s="186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7" t="s">
        <v>248</v>
      </c>
      <c r="AT534" s="187" t="s">
        <v>128</v>
      </c>
      <c r="AU534" s="187" t="s">
        <v>82</v>
      </c>
      <c r="AY534" s="20" t="s">
        <v>125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20" t="s">
        <v>80</v>
      </c>
      <c r="BK534" s="188">
        <f>ROUND(I534*H534,2)</f>
        <v>0</v>
      </c>
      <c r="BL534" s="20" t="s">
        <v>248</v>
      </c>
      <c r="BM534" s="187" t="s">
        <v>581</v>
      </c>
    </row>
    <row r="535" spans="1:65" s="2" customFormat="1" ht="11.25">
      <c r="A535" s="37"/>
      <c r="B535" s="38"/>
      <c r="C535" s="39"/>
      <c r="D535" s="189" t="s">
        <v>135</v>
      </c>
      <c r="E535" s="39"/>
      <c r="F535" s="190" t="s">
        <v>582</v>
      </c>
      <c r="G535" s="39"/>
      <c r="H535" s="39"/>
      <c r="I535" s="191"/>
      <c r="J535" s="39"/>
      <c r="K535" s="39"/>
      <c r="L535" s="42"/>
      <c r="M535" s="192"/>
      <c r="N535" s="193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135</v>
      </c>
      <c r="AU535" s="20" t="s">
        <v>82</v>
      </c>
    </row>
    <row r="536" spans="1:65" s="14" customFormat="1" ht="11.25">
      <c r="B536" s="206"/>
      <c r="C536" s="207"/>
      <c r="D536" s="194" t="s">
        <v>139</v>
      </c>
      <c r="E536" s="208" t="s">
        <v>19</v>
      </c>
      <c r="F536" s="209" t="s">
        <v>189</v>
      </c>
      <c r="G536" s="207"/>
      <c r="H536" s="210">
        <v>86.42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139</v>
      </c>
      <c r="AU536" s="216" t="s">
        <v>82</v>
      </c>
      <c r="AV536" s="14" t="s">
        <v>82</v>
      </c>
      <c r="AW536" s="14" t="s">
        <v>34</v>
      </c>
      <c r="AX536" s="14" t="s">
        <v>72</v>
      </c>
      <c r="AY536" s="216" t="s">
        <v>125</v>
      </c>
    </row>
    <row r="537" spans="1:65" s="13" customFormat="1" ht="11.25">
      <c r="B537" s="196"/>
      <c r="C537" s="197"/>
      <c r="D537" s="194" t="s">
        <v>139</v>
      </c>
      <c r="E537" s="198" t="s">
        <v>19</v>
      </c>
      <c r="F537" s="199" t="s">
        <v>182</v>
      </c>
      <c r="G537" s="197"/>
      <c r="H537" s="198" t="s">
        <v>19</v>
      </c>
      <c r="I537" s="200"/>
      <c r="J537" s="197"/>
      <c r="K537" s="197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139</v>
      </c>
      <c r="AU537" s="205" t="s">
        <v>82</v>
      </c>
      <c r="AV537" s="13" t="s">
        <v>80</v>
      </c>
      <c r="AW537" s="13" t="s">
        <v>34</v>
      </c>
      <c r="AX537" s="13" t="s">
        <v>72</v>
      </c>
      <c r="AY537" s="205" t="s">
        <v>125</v>
      </c>
    </row>
    <row r="538" spans="1:65" s="13" customFormat="1" ht="11.25">
      <c r="B538" s="196"/>
      <c r="C538" s="197"/>
      <c r="D538" s="194" t="s">
        <v>139</v>
      </c>
      <c r="E538" s="198" t="s">
        <v>19</v>
      </c>
      <c r="F538" s="199" t="s">
        <v>183</v>
      </c>
      <c r="G538" s="197"/>
      <c r="H538" s="198" t="s">
        <v>19</v>
      </c>
      <c r="I538" s="200"/>
      <c r="J538" s="197"/>
      <c r="K538" s="197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139</v>
      </c>
      <c r="AU538" s="205" t="s">
        <v>82</v>
      </c>
      <c r="AV538" s="13" t="s">
        <v>80</v>
      </c>
      <c r="AW538" s="13" t="s">
        <v>34</v>
      </c>
      <c r="AX538" s="13" t="s">
        <v>72</v>
      </c>
      <c r="AY538" s="205" t="s">
        <v>125</v>
      </c>
    </row>
    <row r="539" spans="1:65" s="14" customFormat="1" ht="11.25">
      <c r="B539" s="206"/>
      <c r="C539" s="207"/>
      <c r="D539" s="194" t="s">
        <v>139</v>
      </c>
      <c r="E539" s="208" t="s">
        <v>19</v>
      </c>
      <c r="F539" s="209" t="s">
        <v>184</v>
      </c>
      <c r="G539" s="207"/>
      <c r="H539" s="210">
        <v>3.24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139</v>
      </c>
      <c r="AU539" s="216" t="s">
        <v>82</v>
      </c>
      <c r="AV539" s="14" t="s">
        <v>82</v>
      </c>
      <c r="AW539" s="14" t="s">
        <v>34</v>
      </c>
      <c r="AX539" s="14" t="s">
        <v>72</v>
      </c>
      <c r="AY539" s="216" t="s">
        <v>125</v>
      </c>
    </row>
    <row r="540" spans="1:65" s="15" customFormat="1" ht="11.25">
      <c r="B540" s="217"/>
      <c r="C540" s="218"/>
      <c r="D540" s="194" t="s">
        <v>139</v>
      </c>
      <c r="E540" s="219" t="s">
        <v>19</v>
      </c>
      <c r="F540" s="220" t="s">
        <v>142</v>
      </c>
      <c r="G540" s="218"/>
      <c r="H540" s="221">
        <v>89.66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139</v>
      </c>
      <c r="AU540" s="227" t="s">
        <v>82</v>
      </c>
      <c r="AV540" s="15" t="s">
        <v>133</v>
      </c>
      <c r="AW540" s="15" t="s">
        <v>34</v>
      </c>
      <c r="AX540" s="15" t="s">
        <v>80</v>
      </c>
      <c r="AY540" s="227" t="s">
        <v>125</v>
      </c>
    </row>
    <row r="541" spans="1:65" s="2" customFormat="1" ht="24.2" customHeight="1">
      <c r="A541" s="37"/>
      <c r="B541" s="38"/>
      <c r="C541" s="176" t="s">
        <v>583</v>
      </c>
      <c r="D541" s="176" t="s">
        <v>128</v>
      </c>
      <c r="E541" s="177" t="s">
        <v>584</v>
      </c>
      <c r="F541" s="178" t="s">
        <v>585</v>
      </c>
      <c r="G541" s="179" t="s">
        <v>145</v>
      </c>
      <c r="H541" s="180">
        <v>89.66</v>
      </c>
      <c r="I541" s="181"/>
      <c r="J541" s="182">
        <f>ROUND(I541*H541,2)</f>
        <v>0</v>
      </c>
      <c r="K541" s="178" t="s">
        <v>132</v>
      </c>
      <c r="L541" s="42"/>
      <c r="M541" s="183" t="s">
        <v>19</v>
      </c>
      <c r="N541" s="184" t="s">
        <v>43</v>
      </c>
      <c r="O541" s="67"/>
      <c r="P541" s="185">
        <f>O541*H541</f>
        <v>0</v>
      </c>
      <c r="Q541" s="185">
        <v>9.2000000000000003E-4</v>
      </c>
      <c r="R541" s="185">
        <f>Q541*H541</f>
        <v>8.2487199999999997E-2</v>
      </c>
      <c r="S541" s="185">
        <v>0</v>
      </c>
      <c r="T541" s="186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7" t="s">
        <v>248</v>
      </c>
      <c r="AT541" s="187" t="s">
        <v>128</v>
      </c>
      <c r="AU541" s="187" t="s">
        <v>82</v>
      </c>
      <c r="AY541" s="20" t="s">
        <v>125</v>
      </c>
      <c r="BE541" s="188">
        <f>IF(N541="základní",J541,0)</f>
        <v>0</v>
      </c>
      <c r="BF541" s="188">
        <f>IF(N541="snížená",J541,0)</f>
        <v>0</v>
      </c>
      <c r="BG541" s="188">
        <f>IF(N541="zákl. přenesená",J541,0)</f>
        <v>0</v>
      </c>
      <c r="BH541" s="188">
        <f>IF(N541="sníž. přenesená",J541,0)</f>
        <v>0</v>
      </c>
      <c r="BI541" s="188">
        <f>IF(N541="nulová",J541,0)</f>
        <v>0</v>
      </c>
      <c r="BJ541" s="20" t="s">
        <v>80</v>
      </c>
      <c r="BK541" s="188">
        <f>ROUND(I541*H541,2)</f>
        <v>0</v>
      </c>
      <c r="BL541" s="20" t="s">
        <v>248</v>
      </c>
      <c r="BM541" s="187" t="s">
        <v>586</v>
      </c>
    </row>
    <row r="542" spans="1:65" s="2" customFormat="1" ht="11.25">
      <c r="A542" s="37"/>
      <c r="B542" s="38"/>
      <c r="C542" s="39"/>
      <c r="D542" s="189" t="s">
        <v>135</v>
      </c>
      <c r="E542" s="39"/>
      <c r="F542" s="190" t="s">
        <v>587</v>
      </c>
      <c r="G542" s="39"/>
      <c r="H542" s="39"/>
      <c r="I542" s="191"/>
      <c r="J542" s="39"/>
      <c r="K542" s="39"/>
      <c r="L542" s="42"/>
      <c r="M542" s="192"/>
      <c r="N542" s="193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135</v>
      </c>
      <c r="AU542" s="20" t="s">
        <v>82</v>
      </c>
    </row>
    <row r="543" spans="1:65" s="2" customFormat="1" ht="29.25">
      <c r="A543" s="37"/>
      <c r="B543" s="38"/>
      <c r="C543" s="39"/>
      <c r="D543" s="194" t="s">
        <v>137</v>
      </c>
      <c r="E543" s="39"/>
      <c r="F543" s="195" t="s">
        <v>588</v>
      </c>
      <c r="G543" s="39"/>
      <c r="H543" s="39"/>
      <c r="I543" s="191"/>
      <c r="J543" s="39"/>
      <c r="K543" s="39"/>
      <c r="L543" s="42"/>
      <c r="M543" s="192"/>
      <c r="N543" s="193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137</v>
      </c>
      <c r="AU543" s="20" t="s">
        <v>82</v>
      </c>
    </row>
    <row r="544" spans="1:65" s="14" customFormat="1" ht="11.25">
      <c r="B544" s="206"/>
      <c r="C544" s="207"/>
      <c r="D544" s="194" t="s">
        <v>139</v>
      </c>
      <c r="E544" s="208" t="s">
        <v>19</v>
      </c>
      <c r="F544" s="209" t="s">
        <v>189</v>
      </c>
      <c r="G544" s="207"/>
      <c r="H544" s="210">
        <v>86.42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139</v>
      </c>
      <c r="AU544" s="216" t="s">
        <v>82</v>
      </c>
      <c r="AV544" s="14" t="s">
        <v>82</v>
      </c>
      <c r="AW544" s="14" t="s">
        <v>34</v>
      </c>
      <c r="AX544" s="14" t="s">
        <v>72</v>
      </c>
      <c r="AY544" s="216" t="s">
        <v>125</v>
      </c>
    </row>
    <row r="545" spans="1:65" s="13" customFormat="1" ht="11.25">
      <c r="B545" s="196"/>
      <c r="C545" s="197"/>
      <c r="D545" s="194" t="s">
        <v>139</v>
      </c>
      <c r="E545" s="198" t="s">
        <v>19</v>
      </c>
      <c r="F545" s="199" t="s">
        <v>182</v>
      </c>
      <c r="G545" s="197"/>
      <c r="H545" s="198" t="s">
        <v>19</v>
      </c>
      <c r="I545" s="200"/>
      <c r="J545" s="197"/>
      <c r="K545" s="197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139</v>
      </c>
      <c r="AU545" s="205" t="s">
        <v>82</v>
      </c>
      <c r="AV545" s="13" t="s">
        <v>80</v>
      </c>
      <c r="AW545" s="13" t="s">
        <v>34</v>
      </c>
      <c r="AX545" s="13" t="s">
        <v>72</v>
      </c>
      <c r="AY545" s="205" t="s">
        <v>125</v>
      </c>
    </row>
    <row r="546" spans="1:65" s="13" customFormat="1" ht="11.25">
      <c r="B546" s="196"/>
      <c r="C546" s="197"/>
      <c r="D546" s="194" t="s">
        <v>139</v>
      </c>
      <c r="E546" s="198" t="s">
        <v>19</v>
      </c>
      <c r="F546" s="199" t="s">
        <v>183</v>
      </c>
      <c r="G546" s="197"/>
      <c r="H546" s="198" t="s">
        <v>19</v>
      </c>
      <c r="I546" s="200"/>
      <c r="J546" s="197"/>
      <c r="K546" s="197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139</v>
      </c>
      <c r="AU546" s="205" t="s">
        <v>82</v>
      </c>
      <c r="AV546" s="13" t="s">
        <v>80</v>
      </c>
      <c r="AW546" s="13" t="s">
        <v>34</v>
      </c>
      <c r="AX546" s="13" t="s">
        <v>72</v>
      </c>
      <c r="AY546" s="205" t="s">
        <v>125</v>
      </c>
    </row>
    <row r="547" spans="1:65" s="14" customFormat="1" ht="11.25">
      <c r="B547" s="206"/>
      <c r="C547" s="207"/>
      <c r="D547" s="194" t="s">
        <v>139</v>
      </c>
      <c r="E547" s="208" t="s">
        <v>19</v>
      </c>
      <c r="F547" s="209" t="s">
        <v>184</v>
      </c>
      <c r="G547" s="207"/>
      <c r="H547" s="210">
        <v>3.24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139</v>
      </c>
      <c r="AU547" s="216" t="s">
        <v>82</v>
      </c>
      <c r="AV547" s="14" t="s">
        <v>82</v>
      </c>
      <c r="AW547" s="14" t="s">
        <v>34</v>
      </c>
      <c r="AX547" s="14" t="s">
        <v>72</v>
      </c>
      <c r="AY547" s="216" t="s">
        <v>125</v>
      </c>
    </row>
    <row r="548" spans="1:65" s="15" customFormat="1" ht="11.25">
      <c r="B548" s="217"/>
      <c r="C548" s="218"/>
      <c r="D548" s="194" t="s">
        <v>139</v>
      </c>
      <c r="E548" s="219" t="s">
        <v>19</v>
      </c>
      <c r="F548" s="220" t="s">
        <v>142</v>
      </c>
      <c r="G548" s="218"/>
      <c r="H548" s="221">
        <v>89.66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139</v>
      </c>
      <c r="AU548" s="227" t="s">
        <v>82</v>
      </c>
      <c r="AV548" s="15" t="s">
        <v>133</v>
      </c>
      <c r="AW548" s="15" t="s">
        <v>34</v>
      </c>
      <c r="AX548" s="15" t="s">
        <v>80</v>
      </c>
      <c r="AY548" s="227" t="s">
        <v>125</v>
      </c>
    </row>
    <row r="549" spans="1:65" s="2" customFormat="1" ht="24.2" customHeight="1">
      <c r="A549" s="37"/>
      <c r="B549" s="38"/>
      <c r="C549" s="176" t="s">
        <v>589</v>
      </c>
      <c r="D549" s="176" t="s">
        <v>128</v>
      </c>
      <c r="E549" s="177" t="s">
        <v>590</v>
      </c>
      <c r="F549" s="178" t="s">
        <v>591</v>
      </c>
      <c r="G549" s="179" t="s">
        <v>145</v>
      </c>
      <c r="H549" s="180">
        <v>89.66</v>
      </c>
      <c r="I549" s="181"/>
      <c r="J549" s="182">
        <f>ROUND(I549*H549,2)</f>
        <v>0</v>
      </c>
      <c r="K549" s="178" t="s">
        <v>132</v>
      </c>
      <c r="L549" s="42"/>
      <c r="M549" s="183" t="s">
        <v>19</v>
      </c>
      <c r="N549" s="184" t="s">
        <v>43</v>
      </c>
      <c r="O549" s="67"/>
      <c r="P549" s="185">
        <f>O549*H549</f>
        <v>0</v>
      </c>
      <c r="Q549" s="185">
        <v>6.0000000000000002E-5</v>
      </c>
      <c r="R549" s="185">
        <f>Q549*H549</f>
        <v>5.3796E-3</v>
      </c>
      <c r="S549" s="185">
        <v>0</v>
      </c>
      <c r="T549" s="186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87" t="s">
        <v>248</v>
      </c>
      <c r="AT549" s="187" t="s">
        <v>128</v>
      </c>
      <c r="AU549" s="187" t="s">
        <v>82</v>
      </c>
      <c r="AY549" s="20" t="s">
        <v>125</v>
      </c>
      <c r="BE549" s="188">
        <f>IF(N549="základní",J549,0)</f>
        <v>0</v>
      </c>
      <c r="BF549" s="188">
        <f>IF(N549="snížená",J549,0)</f>
        <v>0</v>
      </c>
      <c r="BG549" s="188">
        <f>IF(N549="zákl. přenesená",J549,0)</f>
        <v>0</v>
      </c>
      <c r="BH549" s="188">
        <f>IF(N549="sníž. přenesená",J549,0)</f>
        <v>0</v>
      </c>
      <c r="BI549" s="188">
        <f>IF(N549="nulová",J549,0)</f>
        <v>0</v>
      </c>
      <c r="BJ549" s="20" t="s">
        <v>80</v>
      </c>
      <c r="BK549" s="188">
        <f>ROUND(I549*H549,2)</f>
        <v>0</v>
      </c>
      <c r="BL549" s="20" t="s">
        <v>248</v>
      </c>
      <c r="BM549" s="187" t="s">
        <v>592</v>
      </c>
    </row>
    <row r="550" spans="1:65" s="2" customFormat="1" ht="11.25">
      <c r="A550" s="37"/>
      <c r="B550" s="38"/>
      <c r="C550" s="39"/>
      <c r="D550" s="189" t="s">
        <v>135</v>
      </c>
      <c r="E550" s="39"/>
      <c r="F550" s="190" t="s">
        <v>593</v>
      </c>
      <c r="G550" s="39"/>
      <c r="H550" s="39"/>
      <c r="I550" s="191"/>
      <c r="J550" s="39"/>
      <c r="K550" s="39"/>
      <c r="L550" s="42"/>
      <c r="M550" s="192"/>
      <c r="N550" s="193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135</v>
      </c>
      <c r="AU550" s="20" t="s">
        <v>82</v>
      </c>
    </row>
    <row r="551" spans="1:65" s="14" customFormat="1" ht="11.25">
      <c r="B551" s="206"/>
      <c r="C551" s="207"/>
      <c r="D551" s="194" t="s">
        <v>139</v>
      </c>
      <c r="E551" s="208" t="s">
        <v>19</v>
      </c>
      <c r="F551" s="209" t="s">
        <v>189</v>
      </c>
      <c r="G551" s="207"/>
      <c r="H551" s="210">
        <v>86.42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139</v>
      </c>
      <c r="AU551" s="216" t="s">
        <v>82</v>
      </c>
      <c r="AV551" s="14" t="s">
        <v>82</v>
      </c>
      <c r="AW551" s="14" t="s">
        <v>34</v>
      </c>
      <c r="AX551" s="14" t="s">
        <v>72</v>
      </c>
      <c r="AY551" s="216" t="s">
        <v>125</v>
      </c>
    </row>
    <row r="552" spans="1:65" s="13" customFormat="1" ht="11.25">
      <c r="B552" s="196"/>
      <c r="C552" s="197"/>
      <c r="D552" s="194" t="s">
        <v>139</v>
      </c>
      <c r="E552" s="198" t="s">
        <v>19</v>
      </c>
      <c r="F552" s="199" t="s">
        <v>182</v>
      </c>
      <c r="G552" s="197"/>
      <c r="H552" s="198" t="s">
        <v>19</v>
      </c>
      <c r="I552" s="200"/>
      <c r="J552" s="197"/>
      <c r="K552" s="197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139</v>
      </c>
      <c r="AU552" s="205" t="s">
        <v>82</v>
      </c>
      <c r="AV552" s="13" t="s">
        <v>80</v>
      </c>
      <c r="AW552" s="13" t="s">
        <v>34</v>
      </c>
      <c r="AX552" s="13" t="s">
        <v>72</v>
      </c>
      <c r="AY552" s="205" t="s">
        <v>125</v>
      </c>
    </row>
    <row r="553" spans="1:65" s="13" customFormat="1" ht="11.25">
      <c r="B553" s="196"/>
      <c r="C553" s="197"/>
      <c r="D553" s="194" t="s">
        <v>139</v>
      </c>
      <c r="E553" s="198" t="s">
        <v>19</v>
      </c>
      <c r="F553" s="199" t="s">
        <v>183</v>
      </c>
      <c r="G553" s="197"/>
      <c r="H553" s="198" t="s">
        <v>19</v>
      </c>
      <c r="I553" s="200"/>
      <c r="J553" s="197"/>
      <c r="K553" s="197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139</v>
      </c>
      <c r="AU553" s="205" t="s">
        <v>82</v>
      </c>
      <c r="AV553" s="13" t="s">
        <v>80</v>
      </c>
      <c r="AW553" s="13" t="s">
        <v>34</v>
      </c>
      <c r="AX553" s="13" t="s">
        <v>72</v>
      </c>
      <c r="AY553" s="205" t="s">
        <v>125</v>
      </c>
    </row>
    <row r="554" spans="1:65" s="14" customFormat="1" ht="11.25">
      <c r="B554" s="206"/>
      <c r="C554" s="207"/>
      <c r="D554" s="194" t="s">
        <v>139</v>
      </c>
      <c r="E554" s="208" t="s">
        <v>19</v>
      </c>
      <c r="F554" s="209" t="s">
        <v>184</v>
      </c>
      <c r="G554" s="207"/>
      <c r="H554" s="210">
        <v>3.24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139</v>
      </c>
      <c r="AU554" s="216" t="s">
        <v>82</v>
      </c>
      <c r="AV554" s="14" t="s">
        <v>82</v>
      </c>
      <c r="AW554" s="14" t="s">
        <v>34</v>
      </c>
      <c r="AX554" s="14" t="s">
        <v>72</v>
      </c>
      <c r="AY554" s="216" t="s">
        <v>125</v>
      </c>
    </row>
    <row r="555" spans="1:65" s="15" customFormat="1" ht="11.25">
      <c r="B555" s="217"/>
      <c r="C555" s="218"/>
      <c r="D555" s="194" t="s">
        <v>139</v>
      </c>
      <c r="E555" s="219" t="s">
        <v>19</v>
      </c>
      <c r="F555" s="220" t="s">
        <v>142</v>
      </c>
      <c r="G555" s="218"/>
      <c r="H555" s="221">
        <v>89.66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139</v>
      </c>
      <c r="AU555" s="227" t="s">
        <v>82</v>
      </c>
      <c r="AV555" s="15" t="s">
        <v>133</v>
      </c>
      <c r="AW555" s="15" t="s">
        <v>34</v>
      </c>
      <c r="AX555" s="15" t="s">
        <v>80</v>
      </c>
      <c r="AY555" s="227" t="s">
        <v>125</v>
      </c>
    </row>
    <row r="556" spans="1:65" s="12" customFormat="1" ht="22.9" customHeight="1">
      <c r="B556" s="160"/>
      <c r="C556" s="161"/>
      <c r="D556" s="162" t="s">
        <v>71</v>
      </c>
      <c r="E556" s="174" t="s">
        <v>594</v>
      </c>
      <c r="F556" s="174" t="s">
        <v>595</v>
      </c>
      <c r="G556" s="161"/>
      <c r="H556" s="161"/>
      <c r="I556" s="164"/>
      <c r="J556" s="175">
        <f>BK556</f>
        <v>0</v>
      </c>
      <c r="K556" s="161"/>
      <c r="L556" s="166"/>
      <c r="M556" s="167"/>
      <c r="N556" s="168"/>
      <c r="O556" s="168"/>
      <c r="P556" s="169">
        <f>SUM(P557:P596)</f>
        <v>0</v>
      </c>
      <c r="Q556" s="168"/>
      <c r="R556" s="169">
        <f>SUM(R557:R596)</f>
        <v>1.9452500000000001E-3</v>
      </c>
      <c r="S556" s="168"/>
      <c r="T556" s="170">
        <f>SUM(T557:T596)</f>
        <v>2.1018600000000001E-3</v>
      </c>
      <c r="AR556" s="171" t="s">
        <v>82</v>
      </c>
      <c r="AT556" s="172" t="s">
        <v>71</v>
      </c>
      <c r="AU556" s="172" t="s">
        <v>80</v>
      </c>
      <c r="AY556" s="171" t="s">
        <v>125</v>
      </c>
      <c r="BK556" s="173">
        <f>SUM(BK557:BK596)</f>
        <v>0</v>
      </c>
    </row>
    <row r="557" spans="1:65" s="2" customFormat="1" ht="16.5" customHeight="1">
      <c r="A557" s="37"/>
      <c r="B557" s="38"/>
      <c r="C557" s="176" t="s">
        <v>596</v>
      </c>
      <c r="D557" s="176" t="s">
        <v>128</v>
      </c>
      <c r="E557" s="177" t="s">
        <v>597</v>
      </c>
      <c r="F557" s="178" t="s">
        <v>598</v>
      </c>
      <c r="G557" s="179" t="s">
        <v>145</v>
      </c>
      <c r="H557" s="180">
        <v>38.4</v>
      </c>
      <c r="I557" s="181"/>
      <c r="J557" s="182">
        <f>ROUND(I557*H557,2)</f>
        <v>0</v>
      </c>
      <c r="K557" s="178" t="s">
        <v>132</v>
      </c>
      <c r="L557" s="42"/>
      <c r="M557" s="183" t="s">
        <v>19</v>
      </c>
      <c r="N557" s="184" t="s">
        <v>43</v>
      </c>
      <c r="O557" s="67"/>
      <c r="P557" s="185">
        <f>O557*H557</f>
        <v>0</v>
      </c>
      <c r="Q557" s="185">
        <v>0</v>
      </c>
      <c r="R557" s="185">
        <f>Q557*H557</f>
        <v>0</v>
      </c>
      <c r="S557" s="185">
        <v>3.0000000000000001E-5</v>
      </c>
      <c r="T557" s="186">
        <f>S557*H557</f>
        <v>1.152E-3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87" t="s">
        <v>248</v>
      </c>
      <c r="AT557" s="187" t="s">
        <v>128</v>
      </c>
      <c r="AU557" s="187" t="s">
        <v>82</v>
      </c>
      <c r="AY557" s="20" t="s">
        <v>125</v>
      </c>
      <c r="BE557" s="188">
        <f>IF(N557="základní",J557,0)</f>
        <v>0</v>
      </c>
      <c r="BF557" s="188">
        <f>IF(N557="snížená",J557,0)</f>
        <v>0</v>
      </c>
      <c r="BG557" s="188">
        <f>IF(N557="zákl. přenesená",J557,0)</f>
        <v>0</v>
      </c>
      <c r="BH557" s="188">
        <f>IF(N557="sníž. přenesená",J557,0)</f>
        <v>0</v>
      </c>
      <c r="BI557" s="188">
        <f>IF(N557="nulová",J557,0)</f>
        <v>0</v>
      </c>
      <c r="BJ557" s="20" t="s">
        <v>80</v>
      </c>
      <c r="BK557" s="188">
        <f>ROUND(I557*H557,2)</f>
        <v>0</v>
      </c>
      <c r="BL557" s="20" t="s">
        <v>248</v>
      </c>
      <c r="BM557" s="187" t="s">
        <v>599</v>
      </c>
    </row>
    <row r="558" spans="1:65" s="2" customFormat="1" ht="11.25">
      <c r="A558" s="37"/>
      <c r="B558" s="38"/>
      <c r="C558" s="39"/>
      <c r="D558" s="189" t="s">
        <v>135</v>
      </c>
      <c r="E558" s="39"/>
      <c r="F558" s="190" t="s">
        <v>600</v>
      </c>
      <c r="G558" s="39"/>
      <c r="H558" s="39"/>
      <c r="I558" s="191"/>
      <c r="J558" s="39"/>
      <c r="K558" s="39"/>
      <c r="L558" s="42"/>
      <c r="M558" s="192"/>
      <c r="N558" s="193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135</v>
      </c>
      <c r="AU558" s="20" t="s">
        <v>82</v>
      </c>
    </row>
    <row r="559" spans="1:65" s="13" customFormat="1" ht="11.25">
      <c r="B559" s="196"/>
      <c r="C559" s="197"/>
      <c r="D559" s="194" t="s">
        <v>139</v>
      </c>
      <c r="E559" s="198" t="s">
        <v>19</v>
      </c>
      <c r="F559" s="199" t="s">
        <v>601</v>
      </c>
      <c r="G559" s="197"/>
      <c r="H559" s="198" t="s">
        <v>19</v>
      </c>
      <c r="I559" s="200"/>
      <c r="J559" s="197"/>
      <c r="K559" s="197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139</v>
      </c>
      <c r="AU559" s="205" t="s">
        <v>82</v>
      </c>
      <c r="AV559" s="13" t="s">
        <v>80</v>
      </c>
      <c r="AW559" s="13" t="s">
        <v>34</v>
      </c>
      <c r="AX559" s="13" t="s">
        <v>72</v>
      </c>
      <c r="AY559" s="205" t="s">
        <v>125</v>
      </c>
    </row>
    <row r="560" spans="1:65" s="13" customFormat="1" ht="11.25">
      <c r="B560" s="196"/>
      <c r="C560" s="197"/>
      <c r="D560" s="194" t="s">
        <v>139</v>
      </c>
      <c r="E560" s="198" t="s">
        <v>19</v>
      </c>
      <c r="F560" s="199" t="s">
        <v>486</v>
      </c>
      <c r="G560" s="197"/>
      <c r="H560" s="198" t="s">
        <v>19</v>
      </c>
      <c r="I560" s="200"/>
      <c r="J560" s="197"/>
      <c r="K560" s="197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139</v>
      </c>
      <c r="AU560" s="205" t="s">
        <v>82</v>
      </c>
      <c r="AV560" s="13" t="s">
        <v>80</v>
      </c>
      <c r="AW560" s="13" t="s">
        <v>34</v>
      </c>
      <c r="AX560" s="13" t="s">
        <v>72</v>
      </c>
      <c r="AY560" s="205" t="s">
        <v>125</v>
      </c>
    </row>
    <row r="561" spans="1:65" s="14" customFormat="1" ht="11.25">
      <c r="B561" s="206"/>
      <c r="C561" s="207"/>
      <c r="D561" s="194" t="s">
        <v>139</v>
      </c>
      <c r="E561" s="208" t="s">
        <v>19</v>
      </c>
      <c r="F561" s="209" t="s">
        <v>602</v>
      </c>
      <c r="G561" s="207"/>
      <c r="H561" s="210">
        <v>9.6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139</v>
      </c>
      <c r="AU561" s="216" t="s">
        <v>82</v>
      </c>
      <c r="AV561" s="14" t="s">
        <v>82</v>
      </c>
      <c r="AW561" s="14" t="s">
        <v>34</v>
      </c>
      <c r="AX561" s="14" t="s">
        <v>72</v>
      </c>
      <c r="AY561" s="216" t="s">
        <v>125</v>
      </c>
    </row>
    <row r="562" spans="1:65" s="13" customFormat="1" ht="11.25">
      <c r="B562" s="196"/>
      <c r="C562" s="197"/>
      <c r="D562" s="194" t="s">
        <v>139</v>
      </c>
      <c r="E562" s="198" t="s">
        <v>19</v>
      </c>
      <c r="F562" s="199" t="s">
        <v>488</v>
      </c>
      <c r="G562" s="197"/>
      <c r="H562" s="198" t="s">
        <v>19</v>
      </c>
      <c r="I562" s="200"/>
      <c r="J562" s="197"/>
      <c r="K562" s="197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139</v>
      </c>
      <c r="AU562" s="205" t="s">
        <v>82</v>
      </c>
      <c r="AV562" s="13" t="s">
        <v>80</v>
      </c>
      <c r="AW562" s="13" t="s">
        <v>34</v>
      </c>
      <c r="AX562" s="13" t="s">
        <v>72</v>
      </c>
      <c r="AY562" s="205" t="s">
        <v>125</v>
      </c>
    </row>
    <row r="563" spans="1:65" s="14" customFormat="1" ht="11.25">
      <c r="B563" s="206"/>
      <c r="C563" s="207"/>
      <c r="D563" s="194" t="s">
        <v>139</v>
      </c>
      <c r="E563" s="208" t="s">
        <v>19</v>
      </c>
      <c r="F563" s="209" t="s">
        <v>602</v>
      </c>
      <c r="G563" s="207"/>
      <c r="H563" s="210">
        <v>9.6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139</v>
      </c>
      <c r="AU563" s="216" t="s">
        <v>82</v>
      </c>
      <c r="AV563" s="14" t="s">
        <v>82</v>
      </c>
      <c r="AW563" s="14" t="s">
        <v>34</v>
      </c>
      <c r="AX563" s="14" t="s">
        <v>72</v>
      </c>
      <c r="AY563" s="216" t="s">
        <v>125</v>
      </c>
    </row>
    <row r="564" spans="1:65" s="13" customFormat="1" ht="11.25">
      <c r="B564" s="196"/>
      <c r="C564" s="197"/>
      <c r="D564" s="194" t="s">
        <v>139</v>
      </c>
      <c r="E564" s="198" t="s">
        <v>19</v>
      </c>
      <c r="F564" s="199" t="s">
        <v>183</v>
      </c>
      <c r="G564" s="197"/>
      <c r="H564" s="198" t="s">
        <v>19</v>
      </c>
      <c r="I564" s="200"/>
      <c r="J564" s="197"/>
      <c r="K564" s="197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139</v>
      </c>
      <c r="AU564" s="205" t="s">
        <v>82</v>
      </c>
      <c r="AV564" s="13" t="s">
        <v>80</v>
      </c>
      <c r="AW564" s="13" t="s">
        <v>34</v>
      </c>
      <c r="AX564" s="13" t="s">
        <v>72</v>
      </c>
      <c r="AY564" s="205" t="s">
        <v>125</v>
      </c>
    </row>
    <row r="565" spans="1:65" s="14" customFormat="1" ht="11.25">
      <c r="B565" s="206"/>
      <c r="C565" s="207"/>
      <c r="D565" s="194" t="s">
        <v>139</v>
      </c>
      <c r="E565" s="208" t="s">
        <v>19</v>
      </c>
      <c r="F565" s="209" t="s">
        <v>602</v>
      </c>
      <c r="G565" s="207"/>
      <c r="H565" s="210">
        <v>9.6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139</v>
      </c>
      <c r="AU565" s="216" t="s">
        <v>82</v>
      </c>
      <c r="AV565" s="14" t="s">
        <v>82</v>
      </c>
      <c r="AW565" s="14" t="s">
        <v>34</v>
      </c>
      <c r="AX565" s="14" t="s">
        <v>72</v>
      </c>
      <c r="AY565" s="216" t="s">
        <v>125</v>
      </c>
    </row>
    <row r="566" spans="1:65" s="13" customFormat="1" ht="11.25">
      <c r="B566" s="196"/>
      <c r="C566" s="197"/>
      <c r="D566" s="194" t="s">
        <v>139</v>
      </c>
      <c r="E566" s="198" t="s">
        <v>19</v>
      </c>
      <c r="F566" s="199" t="s">
        <v>489</v>
      </c>
      <c r="G566" s="197"/>
      <c r="H566" s="198" t="s">
        <v>19</v>
      </c>
      <c r="I566" s="200"/>
      <c r="J566" s="197"/>
      <c r="K566" s="197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139</v>
      </c>
      <c r="AU566" s="205" t="s">
        <v>82</v>
      </c>
      <c r="AV566" s="13" t="s">
        <v>80</v>
      </c>
      <c r="AW566" s="13" t="s">
        <v>34</v>
      </c>
      <c r="AX566" s="13" t="s">
        <v>72</v>
      </c>
      <c r="AY566" s="205" t="s">
        <v>125</v>
      </c>
    </row>
    <row r="567" spans="1:65" s="14" customFormat="1" ht="11.25">
      <c r="B567" s="206"/>
      <c r="C567" s="207"/>
      <c r="D567" s="194" t="s">
        <v>139</v>
      </c>
      <c r="E567" s="208" t="s">
        <v>19</v>
      </c>
      <c r="F567" s="209" t="s">
        <v>602</v>
      </c>
      <c r="G567" s="207"/>
      <c r="H567" s="210">
        <v>9.6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139</v>
      </c>
      <c r="AU567" s="216" t="s">
        <v>82</v>
      </c>
      <c r="AV567" s="14" t="s">
        <v>82</v>
      </c>
      <c r="AW567" s="14" t="s">
        <v>34</v>
      </c>
      <c r="AX567" s="14" t="s">
        <v>72</v>
      </c>
      <c r="AY567" s="216" t="s">
        <v>125</v>
      </c>
    </row>
    <row r="568" spans="1:65" s="15" customFormat="1" ht="11.25">
      <c r="B568" s="217"/>
      <c r="C568" s="218"/>
      <c r="D568" s="194" t="s">
        <v>139</v>
      </c>
      <c r="E568" s="219" t="s">
        <v>19</v>
      </c>
      <c r="F568" s="220" t="s">
        <v>142</v>
      </c>
      <c r="G568" s="218"/>
      <c r="H568" s="221">
        <v>38.4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139</v>
      </c>
      <c r="AU568" s="227" t="s">
        <v>82</v>
      </c>
      <c r="AV568" s="15" t="s">
        <v>133</v>
      </c>
      <c r="AW568" s="15" t="s">
        <v>34</v>
      </c>
      <c r="AX568" s="15" t="s">
        <v>80</v>
      </c>
      <c r="AY568" s="227" t="s">
        <v>125</v>
      </c>
    </row>
    <row r="569" spans="1:65" s="2" customFormat="1" ht="16.5" customHeight="1">
      <c r="A569" s="37"/>
      <c r="B569" s="38"/>
      <c r="C569" s="228" t="s">
        <v>603</v>
      </c>
      <c r="D569" s="228" t="s">
        <v>266</v>
      </c>
      <c r="E569" s="229" t="s">
        <v>604</v>
      </c>
      <c r="F569" s="230" t="s">
        <v>605</v>
      </c>
      <c r="G569" s="231" t="s">
        <v>145</v>
      </c>
      <c r="H569" s="232">
        <v>40.32</v>
      </c>
      <c r="I569" s="233"/>
      <c r="J569" s="234">
        <f>ROUND(I569*H569,2)</f>
        <v>0</v>
      </c>
      <c r="K569" s="230" t="s">
        <v>132</v>
      </c>
      <c r="L569" s="235"/>
      <c r="M569" s="236" t="s">
        <v>19</v>
      </c>
      <c r="N569" s="237" t="s">
        <v>43</v>
      </c>
      <c r="O569" s="67"/>
      <c r="P569" s="185">
        <f>O569*H569</f>
        <v>0</v>
      </c>
      <c r="Q569" s="185">
        <v>4.0000000000000003E-5</v>
      </c>
      <c r="R569" s="185">
        <f>Q569*H569</f>
        <v>1.6128000000000002E-3</v>
      </c>
      <c r="S569" s="185">
        <v>0</v>
      </c>
      <c r="T569" s="186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7" t="s">
        <v>341</v>
      </c>
      <c r="AT569" s="187" t="s">
        <v>266</v>
      </c>
      <c r="AU569" s="187" t="s">
        <v>82</v>
      </c>
      <c r="AY569" s="20" t="s">
        <v>125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20" t="s">
        <v>80</v>
      </c>
      <c r="BK569" s="188">
        <f>ROUND(I569*H569,2)</f>
        <v>0</v>
      </c>
      <c r="BL569" s="20" t="s">
        <v>248</v>
      </c>
      <c r="BM569" s="187" t="s">
        <v>606</v>
      </c>
    </row>
    <row r="570" spans="1:65" s="13" customFormat="1" ht="11.25">
      <c r="B570" s="196"/>
      <c r="C570" s="197"/>
      <c r="D570" s="194" t="s">
        <v>139</v>
      </c>
      <c r="E570" s="198" t="s">
        <v>19</v>
      </c>
      <c r="F570" s="199" t="s">
        <v>601</v>
      </c>
      <c r="G570" s="197"/>
      <c r="H570" s="198" t="s">
        <v>19</v>
      </c>
      <c r="I570" s="200"/>
      <c r="J570" s="197"/>
      <c r="K570" s="197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139</v>
      </c>
      <c r="AU570" s="205" t="s">
        <v>82</v>
      </c>
      <c r="AV570" s="13" t="s">
        <v>80</v>
      </c>
      <c r="AW570" s="13" t="s">
        <v>34</v>
      </c>
      <c r="AX570" s="13" t="s">
        <v>72</v>
      </c>
      <c r="AY570" s="205" t="s">
        <v>125</v>
      </c>
    </row>
    <row r="571" spans="1:65" s="13" customFormat="1" ht="11.25">
      <c r="B571" s="196"/>
      <c r="C571" s="197"/>
      <c r="D571" s="194" t="s">
        <v>139</v>
      </c>
      <c r="E571" s="198" t="s">
        <v>19</v>
      </c>
      <c r="F571" s="199" t="s">
        <v>486</v>
      </c>
      <c r="G571" s="197"/>
      <c r="H571" s="198" t="s">
        <v>19</v>
      </c>
      <c r="I571" s="200"/>
      <c r="J571" s="197"/>
      <c r="K571" s="197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139</v>
      </c>
      <c r="AU571" s="205" t="s">
        <v>82</v>
      </c>
      <c r="AV571" s="13" t="s">
        <v>80</v>
      </c>
      <c r="AW571" s="13" t="s">
        <v>34</v>
      </c>
      <c r="AX571" s="13" t="s">
        <v>72</v>
      </c>
      <c r="AY571" s="205" t="s">
        <v>125</v>
      </c>
    </row>
    <row r="572" spans="1:65" s="14" customFormat="1" ht="11.25">
      <c r="B572" s="206"/>
      <c r="C572" s="207"/>
      <c r="D572" s="194" t="s">
        <v>139</v>
      </c>
      <c r="E572" s="208" t="s">
        <v>19</v>
      </c>
      <c r="F572" s="209" t="s">
        <v>602</v>
      </c>
      <c r="G572" s="207"/>
      <c r="H572" s="210">
        <v>9.6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139</v>
      </c>
      <c r="AU572" s="216" t="s">
        <v>82</v>
      </c>
      <c r="AV572" s="14" t="s">
        <v>82</v>
      </c>
      <c r="AW572" s="14" t="s">
        <v>34</v>
      </c>
      <c r="AX572" s="14" t="s">
        <v>72</v>
      </c>
      <c r="AY572" s="216" t="s">
        <v>125</v>
      </c>
    </row>
    <row r="573" spans="1:65" s="13" customFormat="1" ht="11.25">
      <c r="B573" s="196"/>
      <c r="C573" s="197"/>
      <c r="D573" s="194" t="s">
        <v>139</v>
      </c>
      <c r="E573" s="198" t="s">
        <v>19</v>
      </c>
      <c r="F573" s="199" t="s">
        <v>488</v>
      </c>
      <c r="G573" s="197"/>
      <c r="H573" s="198" t="s">
        <v>19</v>
      </c>
      <c r="I573" s="200"/>
      <c r="J573" s="197"/>
      <c r="K573" s="197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139</v>
      </c>
      <c r="AU573" s="205" t="s">
        <v>82</v>
      </c>
      <c r="AV573" s="13" t="s">
        <v>80</v>
      </c>
      <c r="AW573" s="13" t="s">
        <v>34</v>
      </c>
      <c r="AX573" s="13" t="s">
        <v>72</v>
      </c>
      <c r="AY573" s="205" t="s">
        <v>125</v>
      </c>
    </row>
    <row r="574" spans="1:65" s="14" customFormat="1" ht="11.25">
      <c r="B574" s="206"/>
      <c r="C574" s="207"/>
      <c r="D574" s="194" t="s">
        <v>139</v>
      </c>
      <c r="E574" s="208" t="s">
        <v>19</v>
      </c>
      <c r="F574" s="209" t="s">
        <v>602</v>
      </c>
      <c r="G574" s="207"/>
      <c r="H574" s="210">
        <v>9.6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139</v>
      </c>
      <c r="AU574" s="216" t="s">
        <v>82</v>
      </c>
      <c r="AV574" s="14" t="s">
        <v>82</v>
      </c>
      <c r="AW574" s="14" t="s">
        <v>34</v>
      </c>
      <c r="AX574" s="14" t="s">
        <v>72</v>
      </c>
      <c r="AY574" s="216" t="s">
        <v>125</v>
      </c>
    </row>
    <row r="575" spans="1:65" s="13" customFormat="1" ht="11.25">
      <c r="B575" s="196"/>
      <c r="C575" s="197"/>
      <c r="D575" s="194" t="s">
        <v>139</v>
      </c>
      <c r="E575" s="198" t="s">
        <v>19</v>
      </c>
      <c r="F575" s="199" t="s">
        <v>183</v>
      </c>
      <c r="G575" s="197"/>
      <c r="H575" s="198" t="s">
        <v>19</v>
      </c>
      <c r="I575" s="200"/>
      <c r="J575" s="197"/>
      <c r="K575" s="197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139</v>
      </c>
      <c r="AU575" s="205" t="s">
        <v>82</v>
      </c>
      <c r="AV575" s="13" t="s">
        <v>80</v>
      </c>
      <c r="AW575" s="13" t="s">
        <v>34</v>
      </c>
      <c r="AX575" s="13" t="s">
        <v>72</v>
      </c>
      <c r="AY575" s="205" t="s">
        <v>125</v>
      </c>
    </row>
    <row r="576" spans="1:65" s="14" customFormat="1" ht="11.25">
      <c r="B576" s="206"/>
      <c r="C576" s="207"/>
      <c r="D576" s="194" t="s">
        <v>139</v>
      </c>
      <c r="E576" s="208" t="s">
        <v>19</v>
      </c>
      <c r="F576" s="209" t="s">
        <v>602</v>
      </c>
      <c r="G576" s="207"/>
      <c r="H576" s="210">
        <v>9.6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139</v>
      </c>
      <c r="AU576" s="216" t="s">
        <v>82</v>
      </c>
      <c r="AV576" s="14" t="s">
        <v>82</v>
      </c>
      <c r="AW576" s="14" t="s">
        <v>34</v>
      </c>
      <c r="AX576" s="14" t="s">
        <v>72</v>
      </c>
      <c r="AY576" s="216" t="s">
        <v>125</v>
      </c>
    </row>
    <row r="577" spans="1:65" s="13" customFormat="1" ht="11.25">
      <c r="B577" s="196"/>
      <c r="C577" s="197"/>
      <c r="D577" s="194" t="s">
        <v>139</v>
      </c>
      <c r="E577" s="198" t="s">
        <v>19</v>
      </c>
      <c r="F577" s="199" t="s">
        <v>489</v>
      </c>
      <c r="G577" s="197"/>
      <c r="H577" s="198" t="s">
        <v>19</v>
      </c>
      <c r="I577" s="200"/>
      <c r="J577" s="197"/>
      <c r="K577" s="197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139</v>
      </c>
      <c r="AU577" s="205" t="s">
        <v>82</v>
      </c>
      <c r="AV577" s="13" t="s">
        <v>80</v>
      </c>
      <c r="AW577" s="13" t="s">
        <v>34</v>
      </c>
      <c r="AX577" s="13" t="s">
        <v>72</v>
      </c>
      <c r="AY577" s="205" t="s">
        <v>125</v>
      </c>
    </row>
    <row r="578" spans="1:65" s="14" customFormat="1" ht="11.25">
      <c r="B578" s="206"/>
      <c r="C578" s="207"/>
      <c r="D578" s="194" t="s">
        <v>139</v>
      </c>
      <c r="E578" s="208" t="s">
        <v>19</v>
      </c>
      <c r="F578" s="209" t="s">
        <v>602</v>
      </c>
      <c r="G578" s="207"/>
      <c r="H578" s="210">
        <v>9.6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139</v>
      </c>
      <c r="AU578" s="216" t="s">
        <v>82</v>
      </c>
      <c r="AV578" s="14" t="s">
        <v>82</v>
      </c>
      <c r="AW578" s="14" t="s">
        <v>34</v>
      </c>
      <c r="AX578" s="14" t="s">
        <v>72</v>
      </c>
      <c r="AY578" s="216" t="s">
        <v>125</v>
      </c>
    </row>
    <row r="579" spans="1:65" s="15" customFormat="1" ht="11.25">
      <c r="B579" s="217"/>
      <c r="C579" s="218"/>
      <c r="D579" s="194" t="s">
        <v>139</v>
      </c>
      <c r="E579" s="219" t="s">
        <v>19</v>
      </c>
      <c r="F579" s="220" t="s">
        <v>142</v>
      </c>
      <c r="G579" s="218"/>
      <c r="H579" s="221">
        <v>38.4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139</v>
      </c>
      <c r="AU579" s="227" t="s">
        <v>82</v>
      </c>
      <c r="AV579" s="15" t="s">
        <v>133</v>
      </c>
      <c r="AW579" s="15" t="s">
        <v>34</v>
      </c>
      <c r="AX579" s="15" t="s">
        <v>80</v>
      </c>
      <c r="AY579" s="227" t="s">
        <v>125</v>
      </c>
    </row>
    <row r="580" spans="1:65" s="14" customFormat="1" ht="11.25">
      <c r="B580" s="206"/>
      <c r="C580" s="207"/>
      <c r="D580" s="194" t="s">
        <v>139</v>
      </c>
      <c r="E580" s="207"/>
      <c r="F580" s="209" t="s">
        <v>607</v>
      </c>
      <c r="G580" s="207"/>
      <c r="H580" s="210">
        <v>40.32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139</v>
      </c>
      <c r="AU580" s="216" t="s">
        <v>82</v>
      </c>
      <c r="AV580" s="14" t="s">
        <v>82</v>
      </c>
      <c r="AW580" s="14" t="s">
        <v>4</v>
      </c>
      <c r="AX580" s="14" t="s">
        <v>80</v>
      </c>
      <c r="AY580" s="216" t="s">
        <v>125</v>
      </c>
    </row>
    <row r="581" spans="1:65" s="2" customFormat="1" ht="24.2" customHeight="1">
      <c r="A581" s="37"/>
      <c r="B581" s="38"/>
      <c r="C581" s="176" t="s">
        <v>608</v>
      </c>
      <c r="D581" s="176" t="s">
        <v>128</v>
      </c>
      <c r="E581" s="177" t="s">
        <v>609</v>
      </c>
      <c r="F581" s="178" t="s">
        <v>610</v>
      </c>
      <c r="G581" s="179" t="s">
        <v>145</v>
      </c>
      <c r="H581" s="180">
        <v>31.661999999999999</v>
      </c>
      <c r="I581" s="181"/>
      <c r="J581" s="182">
        <f>ROUND(I581*H581,2)</f>
        <v>0</v>
      </c>
      <c r="K581" s="178" t="s">
        <v>132</v>
      </c>
      <c r="L581" s="42"/>
      <c r="M581" s="183" t="s">
        <v>19</v>
      </c>
      <c r="N581" s="184" t="s">
        <v>43</v>
      </c>
      <c r="O581" s="67"/>
      <c r="P581" s="185">
        <f>O581*H581</f>
        <v>0</v>
      </c>
      <c r="Q581" s="185">
        <v>0</v>
      </c>
      <c r="R581" s="185">
        <f>Q581*H581</f>
        <v>0</v>
      </c>
      <c r="S581" s="185">
        <v>3.0000000000000001E-5</v>
      </c>
      <c r="T581" s="186">
        <f>S581*H581</f>
        <v>9.4985999999999996E-4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87" t="s">
        <v>248</v>
      </c>
      <c r="AT581" s="187" t="s">
        <v>128</v>
      </c>
      <c r="AU581" s="187" t="s">
        <v>82</v>
      </c>
      <c r="AY581" s="20" t="s">
        <v>125</v>
      </c>
      <c r="BE581" s="188">
        <f>IF(N581="základní",J581,0)</f>
        <v>0</v>
      </c>
      <c r="BF581" s="188">
        <f>IF(N581="snížená",J581,0)</f>
        <v>0</v>
      </c>
      <c r="BG581" s="188">
        <f>IF(N581="zákl. přenesená",J581,0)</f>
        <v>0</v>
      </c>
      <c r="BH581" s="188">
        <f>IF(N581="sníž. přenesená",J581,0)</f>
        <v>0</v>
      </c>
      <c r="BI581" s="188">
        <f>IF(N581="nulová",J581,0)</f>
        <v>0</v>
      </c>
      <c r="BJ581" s="20" t="s">
        <v>80</v>
      </c>
      <c r="BK581" s="188">
        <f>ROUND(I581*H581,2)</f>
        <v>0</v>
      </c>
      <c r="BL581" s="20" t="s">
        <v>248</v>
      </c>
      <c r="BM581" s="187" t="s">
        <v>611</v>
      </c>
    </row>
    <row r="582" spans="1:65" s="2" customFormat="1" ht="11.25">
      <c r="A582" s="37"/>
      <c r="B582" s="38"/>
      <c r="C582" s="39"/>
      <c r="D582" s="189" t="s">
        <v>135</v>
      </c>
      <c r="E582" s="39"/>
      <c r="F582" s="190" t="s">
        <v>612</v>
      </c>
      <c r="G582" s="39"/>
      <c r="H582" s="39"/>
      <c r="I582" s="191"/>
      <c r="J582" s="39"/>
      <c r="K582" s="39"/>
      <c r="L582" s="42"/>
      <c r="M582" s="192"/>
      <c r="N582" s="193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135</v>
      </c>
      <c r="AU582" s="20" t="s">
        <v>82</v>
      </c>
    </row>
    <row r="583" spans="1:65" s="13" customFormat="1" ht="11.25">
      <c r="B583" s="196"/>
      <c r="C583" s="197"/>
      <c r="D583" s="194" t="s">
        <v>139</v>
      </c>
      <c r="E583" s="198" t="s">
        <v>19</v>
      </c>
      <c r="F583" s="199" t="s">
        <v>162</v>
      </c>
      <c r="G583" s="197"/>
      <c r="H583" s="198" t="s">
        <v>19</v>
      </c>
      <c r="I583" s="200"/>
      <c r="J583" s="197"/>
      <c r="K583" s="197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139</v>
      </c>
      <c r="AU583" s="205" t="s">
        <v>82</v>
      </c>
      <c r="AV583" s="13" t="s">
        <v>80</v>
      </c>
      <c r="AW583" s="13" t="s">
        <v>34</v>
      </c>
      <c r="AX583" s="13" t="s">
        <v>72</v>
      </c>
      <c r="AY583" s="205" t="s">
        <v>125</v>
      </c>
    </row>
    <row r="584" spans="1:65" s="14" customFormat="1" ht="11.25">
      <c r="B584" s="206"/>
      <c r="C584" s="207"/>
      <c r="D584" s="194" t="s">
        <v>139</v>
      </c>
      <c r="E584" s="208" t="s">
        <v>19</v>
      </c>
      <c r="F584" s="209" t="s">
        <v>195</v>
      </c>
      <c r="G584" s="207"/>
      <c r="H584" s="210">
        <v>10.4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139</v>
      </c>
      <c r="AU584" s="216" t="s">
        <v>82</v>
      </c>
      <c r="AV584" s="14" t="s">
        <v>82</v>
      </c>
      <c r="AW584" s="14" t="s">
        <v>34</v>
      </c>
      <c r="AX584" s="14" t="s">
        <v>72</v>
      </c>
      <c r="AY584" s="216" t="s">
        <v>125</v>
      </c>
    </row>
    <row r="585" spans="1:65" s="14" customFormat="1" ht="11.25">
      <c r="B585" s="206"/>
      <c r="C585" s="207"/>
      <c r="D585" s="194" t="s">
        <v>139</v>
      </c>
      <c r="E585" s="208" t="s">
        <v>19</v>
      </c>
      <c r="F585" s="209" t="s">
        <v>196</v>
      </c>
      <c r="G585" s="207"/>
      <c r="H585" s="210">
        <v>9.2750000000000004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139</v>
      </c>
      <c r="AU585" s="216" t="s">
        <v>82</v>
      </c>
      <c r="AV585" s="14" t="s">
        <v>82</v>
      </c>
      <c r="AW585" s="14" t="s">
        <v>34</v>
      </c>
      <c r="AX585" s="14" t="s">
        <v>72</v>
      </c>
      <c r="AY585" s="216" t="s">
        <v>125</v>
      </c>
    </row>
    <row r="586" spans="1:65" s="14" customFormat="1" ht="11.25">
      <c r="B586" s="206"/>
      <c r="C586" s="207"/>
      <c r="D586" s="194" t="s">
        <v>139</v>
      </c>
      <c r="E586" s="208" t="s">
        <v>19</v>
      </c>
      <c r="F586" s="209" t="s">
        <v>197</v>
      </c>
      <c r="G586" s="207"/>
      <c r="H586" s="210">
        <v>9.5869999999999997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139</v>
      </c>
      <c r="AU586" s="216" t="s">
        <v>82</v>
      </c>
      <c r="AV586" s="14" t="s">
        <v>82</v>
      </c>
      <c r="AW586" s="14" t="s">
        <v>34</v>
      </c>
      <c r="AX586" s="14" t="s">
        <v>72</v>
      </c>
      <c r="AY586" s="216" t="s">
        <v>125</v>
      </c>
    </row>
    <row r="587" spans="1:65" s="14" customFormat="1" ht="11.25">
      <c r="B587" s="206"/>
      <c r="C587" s="207"/>
      <c r="D587" s="194" t="s">
        <v>139</v>
      </c>
      <c r="E587" s="208" t="s">
        <v>19</v>
      </c>
      <c r="F587" s="209" t="s">
        <v>198</v>
      </c>
      <c r="G587" s="207"/>
      <c r="H587" s="210">
        <v>2.4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139</v>
      </c>
      <c r="AU587" s="216" t="s">
        <v>82</v>
      </c>
      <c r="AV587" s="14" t="s">
        <v>82</v>
      </c>
      <c r="AW587" s="14" t="s">
        <v>34</v>
      </c>
      <c r="AX587" s="14" t="s">
        <v>72</v>
      </c>
      <c r="AY587" s="216" t="s">
        <v>125</v>
      </c>
    </row>
    <row r="588" spans="1:65" s="15" customFormat="1" ht="11.25">
      <c r="B588" s="217"/>
      <c r="C588" s="218"/>
      <c r="D588" s="194" t="s">
        <v>139</v>
      </c>
      <c r="E588" s="219" t="s">
        <v>19</v>
      </c>
      <c r="F588" s="220" t="s">
        <v>142</v>
      </c>
      <c r="G588" s="218"/>
      <c r="H588" s="221">
        <v>31.661999999999999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139</v>
      </c>
      <c r="AU588" s="227" t="s">
        <v>82</v>
      </c>
      <c r="AV588" s="15" t="s">
        <v>133</v>
      </c>
      <c r="AW588" s="15" t="s">
        <v>34</v>
      </c>
      <c r="AX588" s="15" t="s">
        <v>80</v>
      </c>
      <c r="AY588" s="227" t="s">
        <v>125</v>
      </c>
    </row>
    <row r="589" spans="1:65" s="2" customFormat="1" ht="16.5" customHeight="1">
      <c r="A589" s="37"/>
      <c r="B589" s="38"/>
      <c r="C589" s="228" t="s">
        <v>613</v>
      </c>
      <c r="D589" s="228" t="s">
        <v>266</v>
      </c>
      <c r="E589" s="229" t="s">
        <v>614</v>
      </c>
      <c r="F589" s="230" t="s">
        <v>615</v>
      </c>
      <c r="G589" s="231" t="s">
        <v>145</v>
      </c>
      <c r="H589" s="232">
        <v>33.244999999999997</v>
      </c>
      <c r="I589" s="233"/>
      <c r="J589" s="234">
        <f>ROUND(I589*H589,2)</f>
        <v>0</v>
      </c>
      <c r="K589" s="230" t="s">
        <v>132</v>
      </c>
      <c r="L589" s="235"/>
      <c r="M589" s="236" t="s">
        <v>19</v>
      </c>
      <c r="N589" s="237" t="s">
        <v>43</v>
      </c>
      <c r="O589" s="67"/>
      <c r="P589" s="185">
        <f>O589*H589</f>
        <v>0</v>
      </c>
      <c r="Q589" s="185">
        <v>1.0000000000000001E-5</v>
      </c>
      <c r="R589" s="185">
        <f>Q589*H589</f>
        <v>3.3244999999999998E-4</v>
      </c>
      <c r="S589" s="185">
        <v>0</v>
      </c>
      <c r="T589" s="186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7" t="s">
        <v>341</v>
      </c>
      <c r="AT589" s="187" t="s">
        <v>266</v>
      </c>
      <c r="AU589" s="187" t="s">
        <v>82</v>
      </c>
      <c r="AY589" s="20" t="s">
        <v>125</v>
      </c>
      <c r="BE589" s="188">
        <f>IF(N589="základní",J589,0)</f>
        <v>0</v>
      </c>
      <c r="BF589" s="188">
        <f>IF(N589="snížená",J589,0)</f>
        <v>0</v>
      </c>
      <c r="BG589" s="188">
        <f>IF(N589="zákl. přenesená",J589,0)</f>
        <v>0</v>
      </c>
      <c r="BH589" s="188">
        <f>IF(N589="sníž. přenesená",J589,0)</f>
        <v>0</v>
      </c>
      <c r="BI589" s="188">
        <f>IF(N589="nulová",J589,0)</f>
        <v>0</v>
      </c>
      <c r="BJ589" s="20" t="s">
        <v>80</v>
      </c>
      <c r="BK589" s="188">
        <f>ROUND(I589*H589,2)</f>
        <v>0</v>
      </c>
      <c r="BL589" s="20" t="s">
        <v>248</v>
      </c>
      <c r="BM589" s="187" t="s">
        <v>616</v>
      </c>
    </row>
    <row r="590" spans="1:65" s="13" customFormat="1" ht="11.25">
      <c r="B590" s="196"/>
      <c r="C590" s="197"/>
      <c r="D590" s="194" t="s">
        <v>139</v>
      </c>
      <c r="E590" s="198" t="s">
        <v>19</v>
      </c>
      <c r="F590" s="199" t="s">
        <v>162</v>
      </c>
      <c r="G590" s="197"/>
      <c r="H590" s="198" t="s">
        <v>19</v>
      </c>
      <c r="I590" s="200"/>
      <c r="J590" s="197"/>
      <c r="K590" s="197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139</v>
      </c>
      <c r="AU590" s="205" t="s">
        <v>82</v>
      </c>
      <c r="AV590" s="13" t="s">
        <v>80</v>
      </c>
      <c r="AW590" s="13" t="s">
        <v>34</v>
      </c>
      <c r="AX590" s="13" t="s">
        <v>72</v>
      </c>
      <c r="AY590" s="205" t="s">
        <v>125</v>
      </c>
    </row>
    <row r="591" spans="1:65" s="14" customFormat="1" ht="11.25">
      <c r="B591" s="206"/>
      <c r="C591" s="207"/>
      <c r="D591" s="194" t="s">
        <v>139</v>
      </c>
      <c r="E591" s="208" t="s">
        <v>19</v>
      </c>
      <c r="F591" s="209" t="s">
        <v>195</v>
      </c>
      <c r="G591" s="207"/>
      <c r="H591" s="210">
        <v>10.4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139</v>
      </c>
      <c r="AU591" s="216" t="s">
        <v>82</v>
      </c>
      <c r="AV591" s="14" t="s">
        <v>82</v>
      </c>
      <c r="AW591" s="14" t="s">
        <v>34</v>
      </c>
      <c r="AX591" s="14" t="s">
        <v>72</v>
      </c>
      <c r="AY591" s="216" t="s">
        <v>125</v>
      </c>
    </row>
    <row r="592" spans="1:65" s="14" customFormat="1" ht="11.25">
      <c r="B592" s="206"/>
      <c r="C592" s="207"/>
      <c r="D592" s="194" t="s">
        <v>139</v>
      </c>
      <c r="E592" s="208" t="s">
        <v>19</v>
      </c>
      <c r="F592" s="209" t="s">
        <v>196</v>
      </c>
      <c r="G592" s="207"/>
      <c r="H592" s="210">
        <v>9.2750000000000004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139</v>
      </c>
      <c r="AU592" s="216" t="s">
        <v>82</v>
      </c>
      <c r="AV592" s="14" t="s">
        <v>82</v>
      </c>
      <c r="AW592" s="14" t="s">
        <v>34</v>
      </c>
      <c r="AX592" s="14" t="s">
        <v>72</v>
      </c>
      <c r="AY592" s="216" t="s">
        <v>125</v>
      </c>
    </row>
    <row r="593" spans="1:65" s="14" customFormat="1" ht="11.25">
      <c r="B593" s="206"/>
      <c r="C593" s="207"/>
      <c r="D593" s="194" t="s">
        <v>139</v>
      </c>
      <c r="E593" s="208" t="s">
        <v>19</v>
      </c>
      <c r="F593" s="209" t="s">
        <v>197</v>
      </c>
      <c r="G593" s="207"/>
      <c r="H593" s="210">
        <v>9.5869999999999997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139</v>
      </c>
      <c r="AU593" s="216" t="s">
        <v>82</v>
      </c>
      <c r="AV593" s="14" t="s">
        <v>82</v>
      </c>
      <c r="AW593" s="14" t="s">
        <v>34</v>
      </c>
      <c r="AX593" s="14" t="s">
        <v>72</v>
      </c>
      <c r="AY593" s="216" t="s">
        <v>125</v>
      </c>
    </row>
    <row r="594" spans="1:65" s="14" customFormat="1" ht="11.25">
      <c r="B594" s="206"/>
      <c r="C594" s="207"/>
      <c r="D594" s="194" t="s">
        <v>139</v>
      </c>
      <c r="E594" s="208" t="s">
        <v>19</v>
      </c>
      <c r="F594" s="209" t="s">
        <v>198</v>
      </c>
      <c r="G594" s="207"/>
      <c r="H594" s="210">
        <v>2.4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139</v>
      </c>
      <c r="AU594" s="216" t="s">
        <v>82</v>
      </c>
      <c r="AV594" s="14" t="s">
        <v>82</v>
      </c>
      <c r="AW594" s="14" t="s">
        <v>34</v>
      </c>
      <c r="AX594" s="14" t="s">
        <v>72</v>
      </c>
      <c r="AY594" s="216" t="s">
        <v>125</v>
      </c>
    </row>
    <row r="595" spans="1:65" s="15" customFormat="1" ht="11.25">
      <c r="B595" s="217"/>
      <c r="C595" s="218"/>
      <c r="D595" s="194" t="s">
        <v>139</v>
      </c>
      <c r="E595" s="219" t="s">
        <v>19</v>
      </c>
      <c r="F595" s="220" t="s">
        <v>142</v>
      </c>
      <c r="G595" s="218"/>
      <c r="H595" s="221">
        <v>31.661999999999999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139</v>
      </c>
      <c r="AU595" s="227" t="s">
        <v>82</v>
      </c>
      <c r="AV595" s="15" t="s">
        <v>133</v>
      </c>
      <c r="AW595" s="15" t="s">
        <v>34</v>
      </c>
      <c r="AX595" s="15" t="s">
        <v>80</v>
      </c>
      <c r="AY595" s="227" t="s">
        <v>125</v>
      </c>
    </row>
    <row r="596" spans="1:65" s="14" customFormat="1" ht="11.25">
      <c r="B596" s="206"/>
      <c r="C596" s="207"/>
      <c r="D596" s="194" t="s">
        <v>139</v>
      </c>
      <c r="E596" s="207"/>
      <c r="F596" s="209" t="s">
        <v>617</v>
      </c>
      <c r="G596" s="207"/>
      <c r="H596" s="210">
        <v>33.244999999999997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139</v>
      </c>
      <c r="AU596" s="216" t="s">
        <v>82</v>
      </c>
      <c r="AV596" s="14" t="s">
        <v>82</v>
      </c>
      <c r="AW596" s="14" t="s">
        <v>4</v>
      </c>
      <c r="AX596" s="14" t="s">
        <v>80</v>
      </c>
      <c r="AY596" s="216" t="s">
        <v>125</v>
      </c>
    </row>
    <row r="597" spans="1:65" s="12" customFormat="1" ht="25.9" customHeight="1">
      <c r="B597" s="160"/>
      <c r="C597" s="161"/>
      <c r="D597" s="162" t="s">
        <v>71</v>
      </c>
      <c r="E597" s="163" t="s">
        <v>618</v>
      </c>
      <c r="F597" s="163" t="s">
        <v>619</v>
      </c>
      <c r="G597" s="161"/>
      <c r="H597" s="161"/>
      <c r="I597" s="164"/>
      <c r="J597" s="165">
        <f>BK597</f>
        <v>0</v>
      </c>
      <c r="K597" s="161"/>
      <c r="L597" s="166"/>
      <c r="M597" s="167"/>
      <c r="N597" s="168"/>
      <c r="O597" s="168"/>
      <c r="P597" s="169">
        <f>SUM(P598:P617)</f>
        <v>0</v>
      </c>
      <c r="Q597" s="168"/>
      <c r="R597" s="169">
        <f>SUM(R598:R617)</f>
        <v>0</v>
      </c>
      <c r="S597" s="168"/>
      <c r="T597" s="170">
        <f>SUM(T598:T617)</f>
        <v>0</v>
      </c>
      <c r="AR597" s="171" t="s">
        <v>133</v>
      </c>
      <c r="AT597" s="172" t="s">
        <v>71</v>
      </c>
      <c r="AU597" s="172" t="s">
        <v>72</v>
      </c>
      <c r="AY597" s="171" t="s">
        <v>125</v>
      </c>
      <c r="BK597" s="173">
        <f>SUM(BK598:BK617)</f>
        <v>0</v>
      </c>
    </row>
    <row r="598" spans="1:65" s="2" customFormat="1" ht="16.5" customHeight="1">
      <c r="A598" s="37"/>
      <c r="B598" s="38"/>
      <c r="C598" s="176" t="s">
        <v>620</v>
      </c>
      <c r="D598" s="176" t="s">
        <v>128</v>
      </c>
      <c r="E598" s="177" t="s">
        <v>621</v>
      </c>
      <c r="F598" s="178" t="s">
        <v>622</v>
      </c>
      <c r="G598" s="179" t="s">
        <v>623</v>
      </c>
      <c r="H598" s="180">
        <v>1</v>
      </c>
      <c r="I598" s="181"/>
      <c r="J598" s="182">
        <f>ROUND(I598*H598,2)</f>
        <v>0</v>
      </c>
      <c r="K598" s="178" t="s">
        <v>146</v>
      </c>
      <c r="L598" s="42"/>
      <c r="M598" s="183" t="s">
        <v>19</v>
      </c>
      <c r="N598" s="184" t="s">
        <v>43</v>
      </c>
      <c r="O598" s="67"/>
      <c r="P598" s="185">
        <f>O598*H598</f>
        <v>0</v>
      </c>
      <c r="Q598" s="185">
        <v>0</v>
      </c>
      <c r="R598" s="185">
        <f>Q598*H598</f>
        <v>0</v>
      </c>
      <c r="S598" s="185">
        <v>0</v>
      </c>
      <c r="T598" s="186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7" t="s">
        <v>624</v>
      </c>
      <c r="AT598" s="187" t="s">
        <v>128</v>
      </c>
      <c r="AU598" s="187" t="s">
        <v>80</v>
      </c>
      <c r="AY598" s="20" t="s">
        <v>125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80</v>
      </c>
      <c r="BK598" s="188">
        <f>ROUND(I598*H598,2)</f>
        <v>0</v>
      </c>
      <c r="BL598" s="20" t="s">
        <v>624</v>
      </c>
      <c r="BM598" s="187" t="s">
        <v>625</v>
      </c>
    </row>
    <row r="599" spans="1:65" s="2" customFormat="1" ht="97.5">
      <c r="A599" s="37"/>
      <c r="B599" s="38"/>
      <c r="C599" s="39"/>
      <c r="D599" s="194" t="s">
        <v>137</v>
      </c>
      <c r="E599" s="39"/>
      <c r="F599" s="195" t="s">
        <v>626</v>
      </c>
      <c r="G599" s="39"/>
      <c r="H599" s="39"/>
      <c r="I599" s="191"/>
      <c r="J599" s="39"/>
      <c r="K599" s="39"/>
      <c r="L599" s="42"/>
      <c r="M599" s="192"/>
      <c r="N599" s="193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137</v>
      </c>
      <c r="AU599" s="20" t="s">
        <v>80</v>
      </c>
    </row>
    <row r="600" spans="1:65" s="13" customFormat="1" ht="11.25">
      <c r="B600" s="196"/>
      <c r="C600" s="197"/>
      <c r="D600" s="194" t="s">
        <v>139</v>
      </c>
      <c r="E600" s="198" t="s">
        <v>19</v>
      </c>
      <c r="F600" s="199" t="s">
        <v>627</v>
      </c>
      <c r="G600" s="197"/>
      <c r="H600" s="198" t="s">
        <v>19</v>
      </c>
      <c r="I600" s="200"/>
      <c r="J600" s="197"/>
      <c r="K600" s="197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139</v>
      </c>
      <c r="AU600" s="205" t="s">
        <v>80</v>
      </c>
      <c r="AV600" s="13" t="s">
        <v>80</v>
      </c>
      <c r="AW600" s="13" t="s">
        <v>34</v>
      </c>
      <c r="AX600" s="13" t="s">
        <v>72</v>
      </c>
      <c r="AY600" s="205" t="s">
        <v>125</v>
      </c>
    </row>
    <row r="601" spans="1:65" s="14" customFormat="1" ht="11.25">
      <c r="B601" s="206"/>
      <c r="C601" s="207"/>
      <c r="D601" s="194" t="s">
        <v>139</v>
      </c>
      <c r="E601" s="208" t="s">
        <v>19</v>
      </c>
      <c r="F601" s="209" t="s">
        <v>80</v>
      </c>
      <c r="G601" s="207"/>
      <c r="H601" s="210">
        <v>1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139</v>
      </c>
      <c r="AU601" s="216" t="s">
        <v>80</v>
      </c>
      <c r="AV601" s="14" t="s">
        <v>82</v>
      </c>
      <c r="AW601" s="14" t="s">
        <v>34</v>
      </c>
      <c r="AX601" s="14" t="s">
        <v>72</v>
      </c>
      <c r="AY601" s="216" t="s">
        <v>125</v>
      </c>
    </row>
    <row r="602" spans="1:65" s="15" customFormat="1" ht="11.25">
      <c r="B602" s="217"/>
      <c r="C602" s="218"/>
      <c r="D602" s="194" t="s">
        <v>139</v>
      </c>
      <c r="E602" s="219" t="s">
        <v>19</v>
      </c>
      <c r="F602" s="220" t="s">
        <v>142</v>
      </c>
      <c r="G602" s="218"/>
      <c r="H602" s="221">
        <v>1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139</v>
      </c>
      <c r="AU602" s="227" t="s">
        <v>80</v>
      </c>
      <c r="AV602" s="15" t="s">
        <v>133</v>
      </c>
      <c r="AW602" s="15" t="s">
        <v>34</v>
      </c>
      <c r="AX602" s="15" t="s">
        <v>80</v>
      </c>
      <c r="AY602" s="227" t="s">
        <v>125</v>
      </c>
    </row>
    <row r="603" spans="1:65" s="2" customFormat="1" ht="16.5" customHeight="1">
      <c r="A603" s="37"/>
      <c r="B603" s="38"/>
      <c r="C603" s="176" t="s">
        <v>628</v>
      </c>
      <c r="D603" s="176" t="s">
        <v>128</v>
      </c>
      <c r="E603" s="177" t="s">
        <v>629</v>
      </c>
      <c r="F603" s="178" t="s">
        <v>630</v>
      </c>
      <c r="G603" s="179" t="s">
        <v>623</v>
      </c>
      <c r="H603" s="180">
        <v>1</v>
      </c>
      <c r="I603" s="181"/>
      <c r="J603" s="182">
        <f>ROUND(I603*H603,2)</f>
        <v>0</v>
      </c>
      <c r="K603" s="178" t="s">
        <v>146</v>
      </c>
      <c r="L603" s="42"/>
      <c r="M603" s="183" t="s">
        <v>19</v>
      </c>
      <c r="N603" s="184" t="s">
        <v>43</v>
      </c>
      <c r="O603" s="67"/>
      <c r="P603" s="185">
        <f>O603*H603</f>
        <v>0</v>
      </c>
      <c r="Q603" s="185">
        <v>0</v>
      </c>
      <c r="R603" s="185">
        <f>Q603*H603</f>
        <v>0</v>
      </c>
      <c r="S603" s="185">
        <v>0</v>
      </c>
      <c r="T603" s="186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187" t="s">
        <v>624</v>
      </c>
      <c r="AT603" s="187" t="s">
        <v>128</v>
      </c>
      <c r="AU603" s="187" t="s">
        <v>80</v>
      </c>
      <c r="AY603" s="20" t="s">
        <v>125</v>
      </c>
      <c r="BE603" s="188">
        <f>IF(N603="základní",J603,0)</f>
        <v>0</v>
      </c>
      <c r="BF603" s="188">
        <f>IF(N603="snížená",J603,0)</f>
        <v>0</v>
      </c>
      <c r="BG603" s="188">
        <f>IF(N603="zákl. přenesená",J603,0)</f>
        <v>0</v>
      </c>
      <c r="BH603" s="188">
        <f>IF(N603="sníž. přenesená",J603,0)</f>
        <v>0</v>
      </c>
      <c r="BI603" s="188">
        <f>IF(N603="nulová",J603,0)</f>
        <v>0</v>
      </c>
      <c r="BJ603" s="20" t="s">
        <v>80</v>
      </c>
      <c r="BK603" s="188">
        <f>ROUND(I603*H603,2)</f>
        <v>0</v>
      </c>
      <c r="BL603" s="20" t="s">
        <v>624</v>
      </c>
      <c r="BM603" s="187" t="s">
        <v>631</v>
      </c>
    </row>
    <row r="604" spans="1:65" s="2" customFormat="1" ht="87.75">
      <c r="A604" s="37"/>
      <c r="B604" s="38"/>
      <c r="C604" s="39"/>
      <c r="D604" s="194" t="s">
        <v>137</v>
      </c>
      <c r="E604" s="39"/>
      <c r="F604" s="195" t="s">
        <v>632</v>
      </c>
      <c r="G604" s="39"/>
      <c r="H604" s="39"/>
      <c r="I604" s="191"/>
      <c r="J604" s="39"/>
      <c r="K604" s="39"/>
      <c r="L604" s="42"/>
      <c r="M604" s="192"/>
      <c r="N604" s="193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137</v>
      </c>
      <c r="AU604" s="20" t="s">
        <v>80</v>
      </c>
    </row>
    <row r="605" spans="1:65" s="14" customFormat="1" ht="11.25">
      <c r="B605" s="206"/>
      <c r="C605" s="207"/>
      <c r="D605" s="194" t="s">
        <v>139</v>
      </c>
      <c r="E605" s="208" t="s">
        <v>19</v>
      </c>
      <c r="F605" s="209" t="s">
        <v>80</v>
      </c>
      <c r="G605" s="207"/>
      <c r="H605" s="210">
        <v>1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139</v>
      </c>
      <c r="AU605" s="216" t="s">
        <v>80</v>
      </c>
      <c r="AV605" s="14" t="s">
        <v>82</v>
      </c>
      <c r="AW605" s="14" t="s">
        <v>34</v>
      </c>
      <c r="AX605" s="14" t="s">
        <v>72</v>
      </c>
      <c r="AY605" s="216" t="s">
        <v>125</v>
      </c>
    </row>
    <row r="606" spans="1:65" s="15" customFormat="1" ht="11.25">
      <c r="B606" s="217"/>
      <c r="C606" s="218"/>
      <c r="D606" s="194" t="s">
        <v>139</v>
      </c>
      <c r="E606" s="219" t="s">
        <v>19</v>
      </c>
      <c r="F606" s="220" t="s">
        <v>142</v>
      </c>
      <c r="G606" s="218"/>
      <c r="H606" s="221">
        <v>1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139</v>
      </c>
      <c r="AU606" s="227" t="s">
        <v>80</v>
      </c>
      <c r="AV606" s="15" t="s">
        <v>133</v>
      </c>
      <c r="AW606" s="15" t="s">
        <v>34</v>
      </c>
      <c r="AX606" s="15" t="s">
        <v>80</v>
      </c>
      <c r="AY606" s="227" t="s">
        <v>125</v>
      </c>
    </row>
    <row r="607" spans="1:65" s="2" customFormat="1" ht="16.5" customHeight="1">
      <c r="A607" s="37"/>
      <c r="B607" s="38"/>
      <c r="C607" s="176" t="s">
        <v>633</v>
      </c>
      <c r="D607" s="176" t="s">
        <v>128</v>
      </c>
      <c r="E607" s="177" t="s">
        <v>634</v>
      </c>
      <c r="F607" s="178" t="s">
        <v>635</v>
      </c>
      <c r="G607" s="179" t="s">
        <v>623</v>
      </c>
      <c r="H607" s="180">
        <v>1</v>
      </c>
      <c r="I607" s="181"/>
      <c r="J607" s="182">
        <f>ROUND(I607*H607,2)</f>
        <v>0</v>
      </c>
      <c r="K607" s="178" t="s">
        <v>146</v>
      </c>
      <c r="L607" s="42"/>
      <c r="M607" s="183" t="s">
        <v>19</v>
      </c>
      <c r="N607" s="184" t="s">
        <v>43</v>
      </c>
      <c r="O607" s="67"/>
      <c r="P607" s="185">
        <f>O607*H607</f>
        <v>0</v>
      </c>
      <c r="Q607" s="185">
        <v>0</v>
      </c>
      <c r="R607" s="185">
        <f>Q607*H607</f>
        <v>0</v>
      </c>
      <c r="S607" s="185">
        <v>0</v>
      </c>
      <c r="T607" s="186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7" t="s">
        <v>624</v>
      </c>
      <c r="AT607" s="187" t="s">
        <v>128</v>
      </c>
      <c r="AU607" s="187" t="s">
        <v>80</v>
      </c>
      <c r="AY607" s="20" t="s">
        <v>125</v>
      </c>
      <c r="BE607" s="188">
        <f>IF(N607="základní",J607,0)</f>
        <v>0</v>
      </c>
      <c r="BF607" s="188">
        <f>IF(N607="snížená",J607,0)</f>
        <v>0</v>
      </c>
      <c r="BG607" s="188">
        <f>IF(N607="zákl. přenesená",J607,0)</f>
        <v>0</v>
      </c>
      <c r="BH607" s="188">
        <f>IF(N607="sníž. přenesená",J607,0)</f>
        <v>0</v>
      </c>
      <c r="BI607" s="188">
        <f>IF(N607="nulová",J607,0)</f>
        <v>0</v>
      </c>
      <c r="BJ607" s="20" t="s">
        <v>80</v>
      </c>
      <c r="BK607" s="188">
        <f>ROUND(I607*H607,2)</f>
        <v>0</v>
      </c>
      <c r="BL607" s="20" t="s">
        <v>624</v>
      </c>
      <c r="BM607" s="187" t="s">
        <v>636</v>
      </c>
    </row>
    <row r="608" spans="1:65" s="2" customFormat="1" ht="136.5">
      <c r="A608" s="37"/>
      <c r="B608" s="38"/>
      <c r="C608" s="39"/>
      <c r="D608" s="194" t="s">
        <v>137</v>
      </c>
      <c r="E608" s="39"/>
      <c r="F608" s="195" t="s">
        <v>637</v>
      </c>
      <c r="G608" s="39"/>
      <c r="H608" s="39"/>
      <c r="I608" s="191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137</v>
      </c>
      <c r="AU608" s="20" t="s">
        <v>80</v>
      </c>
    </row>
    <row r="609" spans="1:65" s="13" customFormat="1" ht="11.25">
      <c r="B609" s="196"/>
      <c r="C609" s="197"/>
      <c r="D609" s="194" t="s">
        <v>139</v>
      </c>
      <c r="E609" s="198" t="s">
        <v>19</v>
      </c>
      <c r="F609" s="199" t="s">
        <v>638</v>
      </c>
      <c r="G609" s="197"/>
      <c r="H609" s="198" t="s">
        <v>19</v>
      </c>
      <c r="I609" s="200"/>
      <c r="J609" s="197"/>
      <c r="K609" s="197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139</v>
      </c>
      <c r="AU609" s="205" t="s">
        <v>80</v>
      </c>
      <c r="AV609" s="13" t="s">
        <v>80</v>
      </c>
      <c r="AW609" s="13" t="s">
        <v>34</v>
      </c>
      <c r="AX609" s="13" t="s">
        <v>72</v>
      </c>
      <c r="AY609" s="205" t="s">
        <v>125</v>
      </c>
    </row>
    <row r="610" spans="1:65" s="14" customFormat="1" ht="11.25">
      <c r="B610" s="206"/>
      <c r="C610" s="207"/>
      <c r="D610" s="194" t="s">
        <v>139</v>
      </c>
      <c r="E610" s="208" t="s">
        <v>19</v>
      </c>
      <c r="F610" s="209" t="s">
        <v>80</v>
      </c>
      <c r="G610" s="207"/>
      <c r="H610" s="210">
        <v>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139</v>
      </c>
      <c r="AU610" s="216" t="s">
        <v>80</v>
      </c>
      <c r="AV610" s="14" t="s">
        <v>82</v>
      </c>
      <c r="AW610" s="14" t="s">
        <v>34</v>
      </c>
      <c r="AX610" s="14" t="s">
        <v>72</v>
      </c>
      <c r="AY610" s="216" t="s">
        <v>125</v>
      </c>
    </row>
    <row r="611" spans="1:65" s="15" customFormat="1" ht="11.25">
      <c r="B611" s="217"/>
      <c r="C611" s="218"/>
      <c r="D611" s="194" t="s">
        <v>139</v>
      </c>
      <c r="E611" s="219" t="s">
        <v>19</v>
      </c>
      <c r="F611" s="220" t="s">
        <v>142</v>
      </c>
      <c r="G611" s="218"/>
      <c r="H611" s="221">
        <v>1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139</v>
      </c>
      <c r="AU611" s="227" t="s">
        <v>80</v>
      </c>
      <c r="AV611" s="15" t="s">
        <v>133</v>
      </c>
      <c r="AW611" s="15" t="s">
        <v>34</v>
      </c>
      <c r="AX611" s="15" t="s">
        <v>80</v>
      </c>
      <c r="AY611" s="227" t="s">
        <v>125</v>
      </c>
    </row>
    <row r="612" spans="1:65" s="2" customFormat="1" ht="16.5" customHeight="1">
      <c r="A612" s="37"/>
      <c r="B612" s="38"/>
      <c r="C612" s="176" t="s">
        <v>639</v>
      </c>
      <c r="D612" s="176" t="s">
        <v>128</v>
      </c>
      <c r="E612" s="177" t="s">
        <v>640</v>
      </c>
      <c r="F612" s="178" t="s">
        <v>641</v>
      </c>
      <c r="G612" s="179" t="s">
        <v>623</v>
      </c>
      <c r="H612" s="180">
        <v>1</v>
      </c>
      <c r="I612" s="181"/>
      <c r="J612" s="182">
        <f>ROUND(I612*H612,2)</f>
        <v>0</v>
      </c>
      <c r="K612" s="178" t="s">
        <v>146</v>
      </c>
      <c r="L612" s="42"/>
      <c r="M612" s="183" t="s">
        <v>19</v>
      </c>
      <c r="N612" s="184" t="s">
        <v>43</v>
      </c>
      <c r="O612" s="67"/>
      <c r="P612" s="185">
        <f>O612*H612</f>
        <v>0</v>
      </c>
      <c r="Q612" s="185">
        <v>0</v>
      </c>
      <c r="R612" s="185">
        <f>Q612*H612</f>
        <v>0</v>
      </c>
      <c r="S612" s="185">
        <v>0</v>
      </c>
      <c r="T612" s="186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87" t="s">
        <v>624</v>
      </c>
      <c r="AT612" s="187" t="s">
        <v>128</v>
      </c>
      <c r="AU612" s="187" t="s">
        <v>80</v>
      </c>
      <c r="AY612" s="20" t="s">
        <v>125</v>
      </c>
      <c r="BE612" s="188">
        <f>IF(N612="základní",J612,0)</f>
        <v>0</v>
      </c>
      <c r="BF612" s="188">
        <f>IF(N612="snížená",J612,0)</f>
        <v>0</v>
      </c>
      <c r="BG612" s="188">
        <f>IF(N612="zákl. přenesená",J612,0)</f>
        <v>0</v>
      </c>
      <c r="BH612" s="188">
        <f>IF(N612="sníž. přenesená",J612,0)</f>
        <v>0</v>
      </c>
      <c r="BI612" s="188">
        <f>IF(N612="nulová",J612,0)</f>
        <v>0</v>
      </c>
      <c r="BJ612" s="20" t="s">
        <v>80</v>
      </c>
      <c r="BK612" s="188">
        <f>ROUND(I612*H612,2)</f>
        <v>0</v>
      </c>
      <c r="BL612" s="20" t="s">
        <v>624</v>
      </c>
      <c r="BM612" s="187" t="s">
        <v>642</v>
      </c>
    </row>
    <row r="613" spans="1:65" s="14" customFormat="1" ht="11.25">
      <c r="B613" s="206"/>
      <c r="C613" s="207"/>
      <c r="D613" s="194" t="s">
        <v>139</v>
      </c>
      <c r="E613" s="208" t="s">
        <v>19</v>
      </c>
      <c r="F613" s="209" t="s">
        <v>80</v>
      </c>
      <c r="G613" s="207"/>
      <c r="H613" s="210">
        <v>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139</v>
      </c>
      <c r="AU613" s="216" t="s">
        <v>80</v>
      </c>
      <c r="AV613" s="14" t="s">
        <v>82</v>
      </c>
      <c r="AW613" s="14" t="s">
        <v>34</v>
      </c>
      <c r="AX613" s="14" t="s">
        <v>72</v>
      </c>
      <c r="AY613" s="216" t="s">
        <v>125</v>
      </c>
    </row>
    <row r="614" spans="1:65" s="15" customFormat="1" ht="11.25">
      <c r="B614" s="217"/>
      <c r="C614" s="218"/>
      <c r="D614" s="194" t="s">
        <v>139</v>
      </c>
      <c r="E614" s="219" t="s">
        <v>19</v>
      </c>
      <c r="F614" s="220" t="s">
        <v>142</v>
      </c>
      <c r="G614" s="218"/>
      <c r="H614" s="221">
        <v>1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139</v>
      </c>
      <c r="AU614" s="227" t="s">
        <v>80</v>
      </c>
      <c r="AV614" s="15" t="s">
        <v>133</v>
      </c>
      <c r="AW614" s="15" t="s">
        <v>34</v>
      </c>
      <c r="AX614" s="15" t="s">
        <v>80</v>
      </c>
      <c r="AY614" s="227" t="s">
        <v>125</v>
      </c>
    </row>
    <row r="615" spans="1:65" s="2" customFormat="1" ht="16.5" customHeight="1">
      <c r="A615" s="37"/>
      <c r="B615" s="38"/>
      <c r="C615" s="176" t="s">
        <v>643</v>
      </c>
      <c r="D615" s="176" t="s">
        <v>128</v>
      </c>
      <c r="E615" s="177" t="s">
        <v>644</v>
      </c>
      <c r="F615" s="178" t="s">
        <v>645</v>
      </c>
      <c r="G615" s="179" t="s">
        <v>623</v>
      </c>
      <c r="H615" s="180">
        <v>1</v>
      </c>
      <c r="I615" s="181"/>
      <c r="J615" s="182">
        <f>ROUND(I615*H615,2)</f>
        <v>0</v>
      </c>
      <c r="K615" s="178" t="s">
        <v>146</v>
      </c>
      <c r="L615" s="42"/>
      <c r="M615" s="183" t="s">
        <v>19</v>
      </c>
      <c r="N615" s="184" t="s">
        <v>43</v>
      </c>
      <c r="O615" s="67"/>
      <c r="P615" s="185">
        <f>O615*H615</f>
        <v>0</v>
      </c>
      <c r="Q615" s="185">
        <v>0</v>
      </c>
      <c r="R615" s="185">
        <f>Q615*H615</f>
        <v>0</v>
      </c>
      <c r="S615" s="185">
        <v>0</v>
      </c>
      <c r="T615" s="186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87" t="s">
        <v>624</v>
      </c>
      <c r="AT615" s="187" t="s">
        <v>128</v>
      </c>
      <c r="AU615" s="187" t="s">
        <v>80</v>
      </c>
      <c r="AY615" s="20" t="s">
        <v>125</v>
      </c>
      <c r="BE615" s="188">
        <f>IF(N615="základní",J615,0)</f>
        <v>0</v>
      </c>
      <c r="BF615" s="188">
        <f>IF(N615="snížená",J615,0)</f>
        <v>0</v>
      </c>
      <c r="BG615" s="188">
        <f>IF(N615="zákl. přenesená",J615,0)</f>
        <v>0</v>
      </c>
      <c r="BH615" s="188">
        <f>IF(N615="sníž. přenesená",J615,0)</f>
        <v>0</v>
      </c>
      <c r="BI615" s="188">
        <f>IF(N615="nulová",J615,0)</f>
        <v>0</v>
      </c>
      <c r="BJ615" s="20" t="s">
        <v>80</v>
      </c>
      <c r="BK615" s="188">
        <f>ROUND(I615*H615,2)</f>
        <v>0</v>
      </c>
      <c r="BL615" s="20" t="s">
        <v>624</v>
      </c>
      <c r="BM615" s="187" t="s">
        <v>646</v>
      </c>
    </row>
    <row r="616" spans="1:65" s="14" customFormat="1" ht="11.25">
      <c r="B616" s="206"/>
      <c r="C616" s="207"/>
      <c r="D616" s="194" t="s">
        <v>139</v>
      </c>
      <c r="E616" s="208" t="s">
        <v>19</v>
      </c>
      <c r="F616" s="209" t="s">
        <v>80</v>
      </c>
      <c r="G616" s="207"/>
      <c r="H616" s="210">
        <v>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139</v>
      </c>
      <c r="AU616" s="216" t="s">
        <v>80</v>
      </c>
      <c r="AV616" s="14" t="s">
        <v>82</v>
      </c>
      <c r="AW616" s="14" t="s">
        <v>34</v>
      </c>
      <c r="AX616" s="14" t="s">
        <v>72</v>
      </c>
      <c r="AY616" s="216" t="s">
        <v>125</v>
      </c>
    </row>
    <row r="617" spans="1:65" s="15" customFormat="1" ht="11.25">
      <c r="B617" s="217"/>
      <c r="C617" s="218"/>
      <c r="D617" s="194" t="s">
        <v>139</v>
      </c>
      <c r="E617" s="219" t="s">
        <v>19</v>
      </c>
      <c r="F617" s="220" t="s">
        <v>142</v>
      </c>
      <c r="G617" s="218"/>
      <c r="H617" s="221">
        <v>1</v>
      </c>
      <c r="I617" s="222"/>
      <c r="J617" s="218"/>
      <c r="K617" s="218"/>
      <c r="L617" s="223"/>
      <c r="M617" s="249"/>
      <c r="N617" s="250"/>
      <c r="O617" s="250"/>
      <c r="P617" s="250"/>
      <c r="Q617" s="250"/>
      <c r="R617" s="250"/>
      <c r="S617" s="250"/>
      <c r="T617" s="251"/>
      <c r="AT617" s="227" t="s">
        <v>139</v>
      </c>
      <c r="AU617" s="227" t="s">
        <v>80</v>
      </c>
      <c r="AV617" s="15" t="s">
        <v>133</v>
      </c>
      <c r="AW617" s="15" t="s">
        <v>34</v>
      </c>
      <c r="AX617" s="15" t="s">
        <v>80</v>
      </c>
      <c r="AY617" s="227" t="s">
        <v>125</v>
      </c>
    </row>
    <row r="618" spans="1:65" s="2" customFormat="1" ht="6.95" customHeight="1">
      <c r="A618" s="37"/>
      <c r="B618" s="50"/>
      <c r="C618" s="51"/>
      <c r="D618" s="51"/>
      <c r="E618" s="51"/>
      <c r="F618" s="51"/>
      <c r="G618" s="51"/>
      <c r="H618" s="51"/>
      <c r="I618" s="51"/>
      <c r="J618" s="51"/>
      <c r="K618" s="51"/>
      <c r="L618" s="42"/>
      <c r="M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</row>
  </sheetData>
  <sheetProtection algorithmName="SHA-512" hashValue="3buMtCZeQXEivXk+7hiBMd8JH7Qs7T5MMnnIRW06Jk7MoE3faLH5PzfKiuEVzi7+uTZkJWzvVDyFSP7lU65oHw==" saltValue="gKc6sZAVYT0Blz7/BdZa2Pt6eCW5EO42DfZdDhOrcFZhPUbKf0f8aAbzmyetWq+kubF/QH2b65fc9BJ9W5MHng==" spinCount="100000" sheet="1" objects="1" scenarios="1" formatColumns="0" formatRows="0" autoFilter="0"/>
  <autoFilter ref="C92:K617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14" r:id="rId2"/>
    <hyperlink ref="F126" r:id="rId3"/>
    <hyperlink ref="F131" r:id="rId4"/>
    <hyperlink ref="F137" r:id="rId5"/>
    <hyperlink ref="F141" r:id="rId6"/>
    <hyperlink ref="F149" r:id="rId7"/>
    <hyperlink ref="F156" r:id="rId8"/>
    <hyperlink ref="F163" r:id="rId9"/>
    <hyperlink ref="F170" r:id="rId10"/>
    <hyperlink ref="F177" r:id="rId11"/>
    <hyperlink ref="F184" r:id="rId12"/>
    <hyperlink ref="F191" r:id="rId13"/>
    <hyperlink ref="F195" r:id="rId14"/>
    <hyperlink ref="F199" r:id="rId15"/>
    <hyperlink ref="F203" r:id="rId16"/>
    <hyperlink ref="F207" r:id="rId17"/>
    <hyperlink ref="F216" r:id="rId18"/>
    <hyperlink ref="F221" r:id="rId19"/>
    <hyperlink ref="F227" r:id="rId20"/>
    <hyperlink ref="F232" r:id="rId21"/>
    <hyperlink ref="F236" r:id="rId22"/>
    <hyperlink ref="F241" r:id="rId23"/>
    <hyperlink ref="F245" r:id="rId24"/>
    <hyperlink ref="F250" r:id="rId25"/>
    <hyperlink ref="F254" r:id="rId26"/>
    <hyperlink ref="F259" r:id="rId27"/>
    <hyperlink ref="F261" r:id="rId28"/>
    <hyperlink ref="F263" r:id="rId29"/>
    <hyperlink ref="F267" r:id="rId30"/>
    <hyperlink ref="F270" r:id="rId31"/>
    <hyperlink ref="F274" r:id="rId32"/>
    <hyperlink ref="F284" r:id="rId33"/>
    <hyperlink ref="F294" r:id="rId34"/>
    <hyperlink ref="F297" r:id="rId35"/>
    <hyperlink ref="F303" r:id="rId36"/>
    <hyperlink ref="F308" r:id="rId37"/>
    <hyperlink ref="F319" r:id="rId38"/>
    <hyperlink ref="F326" r:id="rId39"/>
    <hyperlink ref="F359" r:id="rId40"/>
    <hyperlink ref="F371" r:id="rId41"/>
    <hyperlink ref="F392" r:id="rId42"/>
    <hyperlink ref="F403" r:id="rId43"/>
    <hyperlink ref="F417" r:id="rId44"/>
    <hyperlink ref="F433" r:id="rId45"/>
    <hyperlink ref="F438" r:id="rId46"/>
    <hyperlink ref="F443" r:id="rId47"/>
    <hyperlink ref="F448" r:id="rId48"/>
    <hyperlink ref="F460" r:id="rId49"/>
    <hyperlink ref="F463" r:id="rId50"/>
    <hyperlink ref="F487" r:id="rId51"/>
    <hyperlink ref="F511" r:id="rId52"/>
    <hyperlink ref="F535" r:id="rId53"/>
    <hyperlink ref="F542" r:id="rId54"/>
    <hyperlink ref="F550" r:id="rId55"/>
    <hyperlink ref="F558" r:id="rId56"/>
    <hyperlink ref="F582" r:id="rId5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89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Rekonstrukce fasády MěÚ Valašské Meziříčí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90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647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19. 2. 2025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>00304387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>Město Valašské Meziříčí, Náměstí 7/5,757 01 VM</v>
      </c>
      <c r="F15" s="37"/>
      <c r="G15" s="37"/>
      <c r="H15" s="37"/>
      <c r="I15" s="108" t="s">
        <v>29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>Ing.arch.Barbora Císařová,Slavíčkova 7, Brno</v>
      </c>
      <c r="F21" s="37"/>
      <c r="G21" s="37"/>
      <c r="H21" s="37"/>
      <c r="I21" s="108" t="s">
        <v>29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35.25" customHeight="1">
      <c r="A27" s="112"/>
      <c r="B27" s="113"/>
      <c r="C27" s="112"/>
      <c r="D27" s="112"/>
      <c r="E27" s="390" t="s">
        <v>648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ROUND(J99,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ROUND((SUM(BE99:BE167)),  2)</f>
        <v>0</v>
      </c>
      <c r="G33" s="37"/>
      <c r="H33" s="37"/>
      <c r="I33" s="121">
        <v>0.21</v>
      </c>
      <c r="J33" s="120">
        <f>ROUND(((SUM(BE99:BE167))*I33),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ROUND((SUM(BF99:BF167)),  2)</f>
        <v>0</v>
      </c>
      <c r="G34" s="37"/>
      <c r="H34" s="37"/>
      <c r="I34" s="121">
        <v>0.12</v>
      </c>
      <c r="J34" s="120">
        <f>ROUND(((SUM(BF99:BF167))*I34),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ROUND((SUM(BG99:BG167)),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ROUND((SUM(BH99:BH167)),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ROUND((SUM(BI99:BI167)),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Rekonstrukce fasády MěÚ Valašské Meziříčí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90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3" t="str">
        <f>E9</f>
        <v>02 - Hrubé rozvody elektroinstalace pro osvětlení fasády, bez dodávky svítidel a rozvaděčů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Ing.arch.Barbora Císařová,Slavíčkova 7, Brno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J99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649</v>
      </c>
      <c r="E60" s="140"/>
      <c r="F60" s="140"/>
      <c r="G60" s="140"/>
      <c r="H60" s="140"/>
      <c r="I60" s="140"/>
      <c r="J60" s="141">
        <f>J100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650</v>
      </c>
      <c r="E61" s="146"/>
      <c r="F61" s="146"/>
      <c r="G61" s="146"/>
      <c r="H61" s="146"/>
      <c r="I61" s="146"/>
      <c r="J61" s="147">
        <f>J101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651</v>
      </c>
      <c r="E62" s="146"/>
      <c r="F62" s="146"/>
      <c r="G62" s="146"/>
      <c r="H62" s="146"/>
      <c r="I62" s="146"/>
      <c r="J62" s="147">
        <f>J103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652</v>
      </c>
      <c r="E63" s="146"/>
      <c r="F63" s="146"/>
      <c r="G63" s="146"/>
      <c r="H63" s="146"/>
      <c r="I63" s="146"/>
      <c r="J63" s="147">
        <f>J109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653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654</v>
      </c>
      <c r="E65" s="146"/>
      <c r="F65" s="146"/>
      <c r="G65" s="146"/>
      <c r="H65" s="146"/>
      <c r="I65" s="146"/>
      <c r="J65" s="147">
        <f>J113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655</v>
      </c>
      <c r="E66" s="146"/>
      <c r="F66" s="146"/>
      <c r="G66" s="146"/>
      <c r="H66" s="146"/>
      <c r="I66" s="146"/>
      <c r="J66" s="147">
        <f>J115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656</v>
      </c>
      <c r="E67" s="146"/>
      <c r="F67" s="146"/>
      <c r="G67" s="146"/>
      <c r="H67" s="146"/>
      <c r="I67" s="146"/>
      <c r="J67" s="147">
        <f>J117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657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658</v>
      </c>
      <c r="E69" s="146"/>
      <c r="F69" s="146"/>
      <c r="G69" s="146"/>
      <c r="H69" s="146"/>
      <c r="I69" s="146"/>
      <c r="J69" s="147">
        <f>J122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659</v>
      </c>
      <c r="E70" s="146"/>
      <c r="F70" s="146"/>
      <c r="G70" s="146"/>
      <c r="H70" s="146"/>
      <c r="I70" s="146"/>
      <c r="J70" s="147">
        <f>J124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660</v>
      </c>
      <c r="E71" s="146"/>
      <c r="F71" s="146"/>
      <c r="G71" s="146"/>
      <c r="H71" s="146"/>
      <c r="I71" s="146"/>
      <c r="J71" s="147">
        <f>J131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661</v>
      </c>
      <c r="E72" s="146"/>
      <c r="F72" s="146"/>
      <c r="G72" s="146"/>
      <c r="H72" s="146"/>
      <c r="I72" s="146"/>
      <c r="J72" s="147">
        <f>J139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662</v>
      </c>
      <c r="E73" s="146"/>
      <c r="F73" s="146"/>
      <c r="G73" s="146"/>
      <c r="H73" s="146"/>
      <c r="I73" s="146"/>
      <c r="J73" s="147">
        <f>J141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663</v>
      </c>
      <c r="E74" s="146"/>
      <c r="F74" s="146"/>
      <c r="G74" s="146"/>
      <c r="H74" s="146"/>
      <c r="I74" s="146"/>
      <c r="J74" s="147">
        <f>J144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664</v>
      </c>
      <c r="E75" s="146"/>
      <c r="F75" s="146"/>
      <c r="G75" s="146"/>
      <c r="H75" s="146"/>
      <c r="I75" s="146"/>
      <c r="J75" s="147">
        <f>J149</f>
        <v>0</v>
      </c>
      <c r="K75" s="144"/>
      <c r="L75" s="148"/>
    </row>
    <row r="76" spans="1:31" s="10" customFormat="1" ht="19.899999999999999" customHeight="1">
      <c r="B76" s="143"/>
      <c r="C76" s="144"/>
      <c r="D76" s="145" t="s">
        <v>651</v>
      </c>
      <c r="E76" s="146"/>
      <c r="F76" s="146"/>
      <c r="G76" s="146"/>
      <c r="H76" s="146"/>
      <c r="I76" s="146"/>
      <c r="J76" s="147">
        <f>J152</f>
        <v>0</v>
      </c>
      <c r="K76" s="144"/>
      <c r="L76" s="148"/>
    </row>
    <row r="77" spans="1:31" s="10" customFormat="1" ht="19.899999999999999" customHeight="1">
      <c r="B77" s="143"/>
      <c r="C77" s="144"/>
      <c r="D77" s="145" t="s">
        <v>665</v>
      </c>
      <c r="E77" s="146"/>
      <c r="F77" s="146"/>
      <c r="G77" s="146"/>
      <c r="H77" s="146"/>
      <c r="I77" s="146"/>
      <c r="J77" s="147">
        <f>J155</f>
        <v>0</v>
      </c>
      <c r="K77" s="144"/>
      <c r="L77" s="148"/>
    </row>
    <row r="78" spans="1:31" s="10" customFormat="1" ht="19.899999999999999" customHeight="1">
      <c r="B78" s="143"/>
      <c r="C78" s="144"/>
      <c r="D78" s="145" t="s">
        <v>666</v>
      </c>
      <c r="E78" s="146"/>
      <c r="F78" s="146"/>
      <c r="G78" s="146"/>
      <c r="H78" s="146"/>
      <c r="I78" s="146"/>
      <c r="J78" s="147">
        <f>J157</f>
        <v>0</v>
      </c>
      <c r="K78" s="144"/>
      <c r="L78" s="148"/>
    </row>
    <row r="79" spans="1:31" s="9" customFormat="1" ht="24.95" customHeight="1">
      <c r="B79" s="137"/>
      <c r="C79" s="138"/>
      <c r="D79" s="139" t="s">
        <v>109</v>
      </c>
      <c r="E79" s="140"/>
      <c r="F79" s="140"/>
      <c r="G79" s="140"/>
      <c r="H79" s="140"/>
      <c r="I79" s="140"/>
      <c r="J79" s="141">
        <f>J161</f>
        <v>0</v>
      </c>
      <c r="K79" s="138"/>
      <c r="L79" s="142"/>
    </row>
    <row r="80" spans="1:31" s="2" customFormat="1" ht="21.7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pans="1:31" s="2" customFormat="1" ht="6.95" customHeight="1">
      <c r="A85" s="37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24.95" customHeight="1">
      <c r="A86" s="37"/>
      <c r="B86" s="38"/>
      <c r="C86" s="26" t="s">
        <v>110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16</v>
      </c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91" t="str">
        <f>E7</f>
        <v>Rekonstrukce fasády MěÚ Valašské Meziříčí</v>
      </c>
      <c r="F89" s="392"/>
      <c r="G89" s="392"/>
      <c r="H89" s="392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90</v>
      </c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63" t="str">
        <f>E9</f>
        <v>02 - Hrubé rozvody elektroinstalace pro osvětlení fasády, bez dodávky svítidel a rozvaděčů</v>
      </c>
      <c r="F91" s="393"/>
      <c r="G91" s="393"/>
      <c r="H91" s="393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F12</f>
        <v xml:space="preserve"> </v>
      </c>
      <c r="G93" s="39"/>
      <c r="H93" s="39"/>
      <c r="I93" s="32" t="s">
        <v>23</v>
      </c>
      <c r="J93" s="62" t="str">
        <f>IF(J12="","",J12)</f>
        <v>19. 2. 2025</v>
      </c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40.15" customHeight="1">
      <c r="A95" s="37"/>
      <c r="B95" s="38"/>
      <c r="C95" s="32" t="s">
        <v>25</v>
      </c>
      <c r="D95" s="39"/>
      <c r="E95" s="39"/>
      <c r="F95" s="30" t="str">
        <f>E15</f>
        <v>Město Valašské Meziříčí, Náměstí 7/5,757 01 VM</v>
      </c>
      <c r="G95" s="39"/>
      <c r="H95" s="39"/>
      <c r="I95" s="32" t="s">
        <v>32</v>
      </c>
      <c r="J95" s="35" t="str">
        <f>E21</f>
        <v>Ing.arch.Barbora Císařová,Slavíčkova 7, Brno</v>
      </c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IF(E18="","",E18)</f>
        <v>Vyplň údaj</v>
      </c>
      <c r="G96" s="39"/>
      <c r="H96" s="39"/>
      <c r="I96" s="32" t="s">
        <v>35</v>
      </c>
      <c r="J96" s="35" t="str">
        <f>E24</f>
        <v xml:space="preserve"> </v>
      </c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49"/>
      <c r="B98" s="150"/>
      <c r="C98" s="151" t="s">
        <v>111</v>
      </c>
      <c r="D98" s="152" t="s">
        <v>57</v>
      </c>
      <c r="E98" s="152" t="s">
        <v>53</v>
      </c>
      <c r="F98" s="152" t="s">
        <v>54</v>
      </c>
      <c r="G98" s="152" t="s">
        <v>112</v>
      </c>
      <c r="H98" s="152" t="s">
        <v>113</v>
      </c>
      <c r="I98" s="152" t="s">
        <v>114</v>
      </c>
      <c r="J98" s="152" t="s">
        <v>94</v>
      </c>
      <c r="K98" s="153" t="s">
        <v>115</v>
      </c>
      <c r="L98" s="154"/>
      <c r="M98" s="71" t="s">
        <v>19</v>
      </c>
      <c r="N98" s="72" t="s">
        <v>42</v>
      </c>
      <c r="O98" s="72" t="s">
        <v>116</v>
      </c>
      <c r="P98" s="72" t="s">
        <v>117</v>
      </c>
      <c r="Q98" s="72" t="s">
        <v>118</v>
      </c>
      <c r="R98" s="72" t="s">
        <v>119</v>
      </c>
      <c r="S98" s="72" t="s">
        <v>120</v>
      </c>
      <c r="T98" s="73" t="s">
        <v>121</v>
      </c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</row>
    <row r="99" spans="1:65" s="2" customFormat="1" ht="22.9" customHeight="1">
      <c r="A99" s="37"/>
      <c r="B99" s="38"/>
      <c r="C99" s="78" t="s">
        <v>122</v>
      </c>
      <c r="D99" s="39"/>
      <c r="E99" s="39"/>
      <c r="F99" s="39"/>
      <c r="G99" s="39"/>
      <c r="H99" s="39"/>
      <c r="I99" s="39"/>
      <c r="J99" s="155">
        <f>BK99</f>
        <v>0</v>
      </c>
      <c r="K99" s="39"/>
      <c r="L99" s="42"/>
      <c r="M99" s="74"/>
      <c r="N99" s="156"/>
      <c r="O99" s="75"/>
      <c r="P99" s="157">
        <f>P100+P161</f>
        <v>0</v>
      </c>
      <c r="Q99" s="75"/>
      <c r="R99" s="157">
        <f>R100+R161</f>
        <v>0</v>
      </c>
      <c r="S99" s="75"/>
      <c r="T99" s="158">
        <f>T100+T161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71</v>
      </c>
      <c r="AU99" s="20" t="s">
        <v>95</v>
      </c>
      <c r="BK99" s="159">
        <f>BK100+BK161</f>
        <v>0</v>
      </c>
    </row>
    <row r="100" spans="1:65" s="12" customFormat="1" ht="25.9" customHeight="1">
      <c r="B100" s="160"/>
      <c r="C100" s="161"/>
      <c r="D100" s="162" t="s">
        <v>71</v>
      </c>
      <c r="E100" s="163" t="s">
        <v>667</v>
      </c>
      <c r="F100" s="163" t="s">
        <v>668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P101+P103+P109+P111+P113+P115+P117+P119+P122+P124+P131+P139+P141+P144+P149+P152+P155+P157</f>
        <v>0</v>
      </c>
      <c r="Q100" s="168"/>
      <c r="R100" s="169">
        <f>R101+R103+R109+R111+R113+R115+R117+R119+R122+R124+R131+R139+R141+R144+R149+R152+R155+R157</f>
        <v>0</v>
      </c>
      <c r="S100" s="168"/>
      <c r="T100" s="170">
        <f>T101+T103+T109+T111+T113+T115+T117+T119+T122+T124+T131+T139+T141+T144+T149+T152+T155+T157</f>
        <v>0</v>
      </c>
      <c r="AR100" s="171" t="s">
        <v>80</v>
      </c>
      <c r="AT100" s="172" t="s">
        <v>71</v>
      </c>
      <c r="AU100" s="172" t="s">
        <v>72</v>
      </c>
      <c r="AY100" s="171" t="s">
        <v>125</v>
      </c>
      <c r="BK100" s="173">
        <f>BK101+BK103+BK109+BK111+BK113+BK115+BK117+BK119+BK122+BK124+BK131+BK139+BK141+BK144+BK149+BK152+BK155+BK157</f>
        <v>0</v>
      </c>
    </row>
    <row r="101" spans="1:65" s="12" customFormat="1" ht="22.9" customHeight="1">
      <c r="B101" s="160"/>
      <c r="C101" s="161"/>
      <c r="D101" s="162" t="s">
        <v>71</v>
      </c>
      <c r="E101" s="174" t="s">
        <v>669</v>
      </c>
      <c r="F101" s="174" t="s">
        <v>670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P102</f>
        <v>0</v>
      </c>
      <c r="Q101" s="168"/>
      <c r="R101" s="169">
        <f>R102</f>
        <v>0</v>
      </c>
      <c r="S101" s="168"/>
      <c r="T101" s="170">
        <f>T102</f>
        <v>0</v>
      </c>
      <c r="AR101" s="171" t="s">
        <v>80</v>
      </c>
      <c r="AT101" s="172" t="s">
        <v>71</v>
      </c>
      <c r="AU101" s="172" t="s">
        <v>80</v>
      </c>
      <c r="AY101" s="171" t="s">
        <v>125</v>
      </c>
      <c r="BK101" s="173">
        <f>BK102</f>
        <v>0</v>
      </c>
    </row>
    <row r="102" spans="1:65" s="2" customFormat="1" ht="16.5" customHeight="1">
      <c r="A102" s="37"/>
      <c r="B102" s="38"/>
      <c r="C102" s="176" t="s">
        <v>80</v>
      </c>
      <c r="D102" s="176" t="s">
        <v>128</v>
      </c>
      <c r="E102" s="177" t="s">
        <v>671</v>
      </c>
      <c r="F102" s="178" t="s">
        <v>672</v>
      </c>
      <c r="G102" s="179" t="s">
        <v>673</v>
      </c>
      <c r="H102" s="180">
        <v>6</v>
      </c>
      <c r="I102" s="181"/>
      <c r="J102" s="182">
        <f>ROUND(I102*H102,2)</f>
        <v>0</v>
      </c>
      <c r="K102" s="178" t="s">
        <v>19</v>
      </c>
      <c r="L102" s="42"/>
      <c r="M102" s="183" t="s">
        <v>19</v>
      </c>
      <c r="N102" s="184" t="s">
        <v>43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133</v>
      </c>
      <c r="AT102" s="187" t="s">
        <v>128</v>
      </c>
      <c r="AU102" s="187" t="s">
        <v>82</v>
      </c>
      <c r="AY102" s="20" t="s">
        <v>125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80</v>
      </c>
      <c r="BK102" s="188">
        <f>ROUND(I102*H102,2)</f>
        <v>0</v>
      </c>
      <c r="BL102" s="20" t="s">
        <v>133</v>
      </c>
      <c r="BM102" s="187" t="s">
        <v>82</v>
      </c>
    </row>
    <row r="103" spans="1:65" s="12" customFormat="1" ht="22.9" customHeight="1">
      <c r="B103" s="160"/>
      <c r="C103" s="161"/>
      <c r="D103" s="162" t="s">
        <v>71</v>
      </c>
      <c r="E103" s="174" t="s">
        <v>674</v>
      </c>
      <c r="F103" s="174" t="s">
        <v>675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SUM(P104:P108)</f>
        <v>0</v>
      </c>
      <c r="Q103" s="168"/>
      <c r="R103" s="169">
        <f>SUM(R104:R108)</f>
        <v>0</v>
      </c>
      <c r="S103" s="168"/>
      <c r="T103" s="170">
        <f>SUM(T104:T108)</f>
        <v>0</v>
      </c>
      <c r="AR103" s="171" t="s">
        <v>80</v>
      </c>
      <c r="AT103" s="172" t="s">
        <v>71</v>
      </c>
      <c r="AU103" s="172" t="s">
        <v>80</v>
      </c>
      <c r="AY103" s="171" t="s">
        <v>125</v>
      </c>
      <c r="BK103" s="173">
        <f>SUM(BK104:BK108)</f>
        <v>0</v>
      </c>
    </row>
    <row r="104" spans="1:65" s="2" customFormat="1" ht="16.5" customHeight="1">
      <c r="A104" s="37"/>
      <c r="B104" s="38"/>
      <c r="C104" s="176" t="s">
        <v>82</v>
      </c>
      <c r="D104" s="176" t="s">
        <v>128</v>
      </c>
      <c r="E104" s="177" t="s">
        <v>676</v>
      </c>
      <c r="F104" s="178" t="s">
        <v>677</v>
      </c>
      <c r="G104" s="179" t="s">
        <v>673</v>
      </c>
      <c r="H104" s="180">
        <v>4</v>
      </c>
      <c r="I104" s="181"/>
      <c r="J104" s="182">
        <f>ROUND(I104*H104,2)</f>
        <v>0</v>
      </c>
      <c r="K104" s="178" t="s">
        <v>19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133</v>
      </c>
      <c r="AT104" s="187" t="s">
        <v>128</v>
      </c>
      <c r="AU104" s="187" t="s">
        <v>82</v>
      </c>
      <c r="AY104" s="20" t="s">
        <v>125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80</v>
      </c>
      <c r="BK104" s="188">
        <f>ROUND(I104*H104,2)</f>
        <v>0</v>
      </c>
      <c r="BL104" s="20" t="s">
        <v>133</v>
      </c>
      <c r="BM104" s="187" t="s">
        <v>133</v>
      </c>
    </row>
    <row r="105" spans="1:65" s="2" customFormat="1" ht="16.5" customHeight="1">
      <c r="A105" s="37"/>
      <c r="B105" s="38"/>
      <c r="C105" s="176" t="s">
        <v>126</v>
      </c>
      <c r="D105" s="176" t="s">
        <v>128</v>
      </c>
      <c r="E105" s="177" t="s">
        <v>678</v>
      </c>
      <c r="F105" s="178" t="s">
        <v>679</v>
      </c>
      <c r="G105" s="179" t="s">
        <v>673</v>
      </c>
      <c r="H105" s="180">
        <v>2</v>
      </c>
      <c r="I105" s="181"/>
      <c r="J105" s="182">
        <f>ROUND(I105*H105,2)</f>
        <v>0</v>
      </c>
      <c r="K105" s="178" t="s">
        <v>19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133</v>
      </c>
      <c r="AT105" s="187" t="s">
        <v>128</v>
      </c>
      <c r="AU105" s="187" t="s">
        <v>82</v>
      </c>
      <c r="AY105" s="20" t="s">
        <v>125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80</v>
      </c>
      <c r="BK105" s="188">
        <f>ROUND(I105*H105,2)</f>
        <v>0</v>
      </c>
      <c r="BL105" s="20" t="s">
        <v>133</v>
      </c>
      <c r="BM105" s="187" t="s">
        <v>156</v>
      </c>
    </row>
    <row r="106" spans="1:65" s="2" customFormat="1" ht="16.5" customHeight="1">
      <c r="A106" s="37"/>
      <c r="B106" s="38"/>
      <c r="C106" s="176" t="s">
        <v>133</v>
      </c>
      <c r="D106" s="176" t="s">
        <v>128</v>
      </c>
      <c r="E106" s="177" t="s">
        <v>680</v>
      </c>
      <c r="F106" s="178" t="s">
        <v>681</v>
      </c>
      <c r="G106" s="179" t="s">
        <v>673</v>
      </c>
      <c r="H106" s="180">
        <v>2</v>
      </c>
      <c r="I106" s="181"/>
      <c r="J106" s="182">
        <f>ROUND(I106*H106,2)</f>
        <v>0</v>
      </c>
      <c r="K106" s="178" t="s">
        <v>19</v>
      </c>
      <c r="L106" s="42"/>
      <c r="M106" s="183" t="s">
        <v>19</v>
      </c>
      <c r="N106" s="184" t="s">
        <v>43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133</v>
      </c>
      <c r="AT106" s="187" t="s">
        <v>128</v>
      </c>
      <c r="AU106" s="187" t="s">
        <v>82</v>
      </c>
      <c r="AY106" s="20" t="s">
        <v>125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80</v>
      </c>
      <c r="BK106" s="188">
        <f>ROUND(I106*H106,2)</f>
        <v>0</v>
      </c>
      <c r="BL106" s="20" t="s">
        <v>133</v>
      </c>
      <c r="BM106" s="187" t="s">
        <v>201</v>
      </c>
    </row>
    <row r="107" spans="1:65" s="2" customFormat="1" ht="16.5" customHeight="1">
      <c r="A107" s="37"/>
      <c r="B107" s="38"/>
      <c r="C107" s="176" t="s">
        <v>177</v>
      </c>
      <c r="D107" s="176" t="s">
        <v>128</v>
      </c>
      <c r="E107" s="177" t="s">
        <v>682</v>
      </c>
      <c r="F107" s="178" t="s">
        <v>683</v>
      </c>
      <c r="G107" s="179" t="s">
        <v>684</v>
      </c>
      <c r="H107" s="180">
        <v>8</v>
      </c>
      <c r="I107" s="181"/>
      <c r="J107" s="182">
        <f>ROUND(I107*H107,2)</f>
        <v>0</v>
      </c>
      <c r="K107" s="178" t="s">
        <v>19</v>
      </c>
      <c r="L107" s="42"/>
      <c r="M107" s="183" t="s">
        <v>19</v>
      </c>
      <c r="N107" s="184" t="s">
        <v>43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133</v>
      </c>
      <c r="AT107" s="187" t="s">
        <v>128</v>
      </c>
      <c r="AU107" s="187" t="s">
        <v>82</v>
      </c>
      <c r="AY107" s="20" t="s">
        <v>125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80</v>
      </c>
      <c r="BK107" s="188">
        <f>ROUND(I107*H107,2)</f>
        <v>0</v>
      </c>
      <c r="BL107" s="20" t="s">
        <v>133</v>
      </c>
      <c r="BM107" s="187" t="s">
        <v>216</v>
      </c>
    </row>
    <row r="108" spans="1:65" s="2" customFormat="1" ht="16.5" customHeight="1">
      <c r="A108" s="37"/>
      <c r="B108" s="38"/>
      <c r="C108" s="176" t="s">
        <v>156</v>
      </c>
      <c r="D108" s="176" t="s">
        <v>128</v>
      </c>
      <c r="E108" s="177" t="s">
        <v>685</v>
      </c>
      <c r="F108" s="178" t="s">
        <v>686</v>
      </c>
      <c r="G108" s="179" t="s">
        <v>673</v>
      </c>
      <c r="H108" s="180">
        <v>4</v>
      </c>
      <c r="I108" s="181"/>
      <c r="J108" s="182">
        <f>ROUND(I108*H108,2)</f>
        <v>0</v>
      </c>
      <c r="K108" s="178" t="s">
        <v>19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133</v>
      </c>
      <c r="AT108" s="187" t="s">
        <v>128</v>
      </c>
      <c r="AU108" s="187" t="s">
        <v>82</v>
      </c>
      <c r="AY108" s="20" t="s">
        <v>125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80</v>
      </c>
      <c r="BK108" s="188">
        <f>ROUND(I108*H108,2)</f>
        <v>0</v>
      </c>
      <c r="BL108" s="20" t="s">
        <v>133</v>
      </c>
      <c r="BM108" s="187" t="s">
        <v>8</v>
      </c>
    </row>
    <row r="109" spans="1:65" s="12" customFormat="1" ht="22.9" customHeight="1">
      <c r="B109" s="160"/>
      <c r="C109" s="161"/>
      <c r="D109" s="162" t="s">
        <v>71</v>
      </c>
      <c r="E109" s="174" t="s">
        <v>687</v>
      </c>
      <c r="F109" s="174" t="s">
        <v>688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P110</f>
        <v>0</v>
      </c>
      <c r="Q109" s="168"/>
      <c r="R109" s="169">
        <f>R110</f>
        <v>0</v>
      </c>
      <c r="S109" s="168"/>
      <c r="T109" s="170">
        <f>T110</f>
        <v>0</v>
      </c>
      <c r="AR109" s="171" t="s">
        <v>80</v>
      </c>
      <c r="AT109" s="172" t="s">
        <v>71</v>
      </c>
      <c r="AU109" s="172" t="s">
        <v>80</v>
      </c>
      <c r="AY109" s="171" t="s">
        <v>125</v>
      </c>
      <c r="BK109" s="173">
        <f>BK110</f>
        <v>0</v>
      </c>
    </row>
    <row r="110" spans="1:65" s="2" customFormat="1" ht="16.5" customHeight="1">
      <c r="A110" s="37"/>
      <c r="B110" s="38"/>
      <c r="C110" s="176" t="s">
        <v>190</v>
      </c>
      <c r="D110" s="176" t="s">
        <v>128</v>
      </c>
      <c r="E110" s="177" t="s">
        <v>689</v>
      </c>
      <c r="F110" s="178" t="s">
        <v>690</v>
      </c>
      <c r="G110" s="179" t="s">
        <v>269</v>
      </c>
      <c r="H110" s="180">
        <v>1</v>
      </c>
      <c r="I110" s="181"/>
      <c r="J110" s="182">
        <f>ROUND(I110*H110,2)</f>
        <v>0</v>
      </c>
      <c r="K110" s="178" t="s">
        <v>19</v>
      </c>
      <c r="L110" s="42"/>
      <c r="M110" s="183" t="s">
        <v>19</v>
      </c>
      <c r="N110" s="184" t="s">
        <v>43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133</v>
      </c>
      <c r="AT110" s="187" t="s">
        <v>128</v>
      </c>
      <c r="AU110" s="187" t="s">
        <v>82</v>
      </c>
      <c r="AY110" s="20" t="s">
        <v>125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80</v>
      </c>
      <c r="BK110" s="188">
        <f>ROUND(I110*H110,2)</f>
        <v>0</v>
      </c>
      <c r="BL110" s="20" t="s">
        <v>133</v>
      </c>
      <c r="BM110" s="187" t="s">
        <v>235</v>
      </c>
    </row>
    <row r="111" spans="1:65" s="12" customFormat="1" ht="22.9" customHeight="1">
      <c r="B111" s="160"/>
      <c r="C111" s="161"/>
      <c r="D111" s="162" t="s">
        <v>71</v>
      </c>
      <c r="E111" s="174" t="s">
        <v>691</v>
      </c>
      <c r="F111" s="174" t="s">
        <v>692</v>
      </c>
      <c r="G111" s="161"/>
      <c r="H111" s="161"/>
      <c r="I111" s="164"/>
      <c r="J111" s="175">
        <f>BK111</f>
        <v>0</v>
      </c>
      <c r="K111" s="161"/>
      <c r="L111" s="166"/>
      <c r="M111" s="167"/>
      <c r="N111" s="168"/>
      <c r="O111" s="168"/>
      <c r="P111" s="169">
        <f>P112</f>
        <v>0</v>
      </c>
      <c r="Q111" s="168"/>
      <c r="R111" s="169">
        <f>R112</f>
        <v>0</v>
      </c>
      <c r="S111" s="168"/>
      <c r="T111" s="170">
        <f>T112</f>
        <v>0</v>
      </c>
      <c r="AR111" s="171" t="s">
        <v>80</v>
      </c>
      <c r="AT111" s="172" t="s">
        <v>71</v>
      </c>
      <c r="AU111" s="172" t="s">
        <v>80</v>
      </c>
      <c r="AY111" s="171" t="s">
        <v>125</v>
      </c>
      <c r="BK111" s="173">
        <f>BK112</f>
        <v>0</v>
      </c>
    </row>
    <row r="112" spans="1:65" s="2" customFormat="1" ht="16.5" customHeight="1">
      <c r="A112" s="37"/>
      <c r="B112" s="38"/>
      <c r="C112" s="176" t="s">
        <v>201</v>
      </c>
      <c r="D112" s="176" t="s">
        <v>128</v>
      </c>
      <c r="E112" s="177" t="s">
        <v>693</v>
      </c>
      <c r="F112" s="178" t="s">
        <v>690</v>
      </c>
      <c r="G112" s="179" t="s">
        <v>269</v>
      </c>
      <c r="H112" s="180">
        <v>15</v>
      </c>
      <c r="I112" s="181"/>
      <c r="J112" s="182">
        <f>ROUND(I112*H112,2)</f>
        <v>0</v>
      </c>
      <c r="K112" s="178" t="s">
        <v>19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133</v>
      </c>
      <c r="AT112" s="187" t="s">
        <v>128</v>
      </c>
      <c r="AU112" s="187" t="s">
        <v>82</v>
      </c>
      <c r="AY112" s="20" t="s">
        <v>125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80</v>
      </c>
      <c r="BK112" s="188">
        <f>ROUND(I112*H112,2)</f>
        <v>0</v>
      </c>
      <c r="BL112" s="20" t="s">
        <v>133</v>
      </c>
      <c r="BM112" s="187" t="s">
        <v>248</v>
      </c>
    </row>
    <row r="113" spans="1:65" s="12" customFormat="1" ht="22.9" customHeight="1">
      <c r="B113" s="160"/>
      <c r="C113" s="161"/>
      <c r="D113" s="162" t="s">
        <v>71</v>
      </c>
      <c r="E113" s="174" t="s">
        <v>694</v>
      </c>
      <c r="F113" s="174" t="s">
        <v>695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P114</f>
        <v>0</v>
      </c>
      <c r="Q113" s="168"/>
      <c r="R113" s="169">
        <f>R114</f>
        <v>0</v>
      </c>
      <c r="S113" s="168"/>
      <c r="T113" s="170">
        <f>T114</f>
        <v>0</v>
      </c>
      <c r="AR113" s="171" t="s">
        <v>80</v>
      </c>
      <c r="AT113" s="172" t="s">
        <v>71</v>
      </c>
      <c r="AU113" s="172" t="s">
        <v>80</v>
      </c>
      <c r="AY113" s="171" t="s">
        <v>125</v>
      </c>
      <c r="BK113" s="173">
        <f>BK114</f>
        <v>0</v>
      </c>
    </row>
    <row r="114" spans="1:65" s="2" customFormat="1" ht="16.5" customHeight="1">
      <c r="A114" s="37"/>
      <c r="B114" s="38"/>
      <c r="C114" s="176" t="s">
        <v>199</v>
      </c>
      <c r="D114" s="176" t="s">
        <v>128</v>
      </c>
      <c r="E114" s="177" t="s">
        <v>696</v>
      </c>
      <c r="F114" s="178" t="s">
        <v>697</v>
      </c>
      <c r="G114" s="179" t="s">
        <v>269</v>
      </c>
      <c r="H114" s="180">
        <v>15</v>
      </c>
      <c r="I114" s="181"/>
      <c r="J114" s="182">
        <f>ROUND(I114*H114,2)</f>
        <v>0</v>
      </c>
      <c r="K114" s="178" t="s">
        <v>19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133</v>
      </c>
      <c r="AT114" s="187" t="s">
        <v>128</v>
      </c>
      <c r="AU114" s="187" t="s">
        <v>82</v>
      </c>
      <c r="AY114" s="20" t="s">
        <v>125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80</v>
      </c>
      <c r="BK114" s="188">
        <f>ROUND(I114*H114,2)</f>
        <v>0</v>
      </c>
      <c r="BL114" s="20" t="s">
        <v>133</v>
      </c>
      <c r="BM114" s="187" t="s">
        <v>259</v>
      </c>
    </row>
    <row r="115" spans="1:65" s="12" customFormat="1" ht="22.9" customHeight="1">
      <c r="B115" s="160"/>
      <c r="C115" s="161"/>
      <c r="D115" s="162" t="s">
        <v>71</v>
      </c>
      <c r="E115" s="174" t="s">
        <v>698</v>
      </c>
      <c r="F115" s="174" t="s">
        <v>699</v>
      </c>
      <c r="G115" s="161"/>
      <c r="H115" s="161"/>
      <c r="I115" s="164"/>
      <c r="J115" s="175">
        <f>BK115</f>
        <v>0</v>
      </c>
      <c r="K115" s="161"/>
      <c r="L115" s="166"/>
      <c r="M115" s="167"/>
      <c r="N115" s="168"/>
      <c r="O115" s="168"/>
      <c r="P115" s="169">
        <f>P116</f>
        <v>0</v>
      </c>
      <c r="Q115" s="168"/>
      <c r="R115" s="169">
        <f>R116</f>
        <v>0</v>
      </c>
      <c r="S115" s="168"/>
      <c r="T115" s="170">
        <f>T116</f>
        <v>0</v>
      </c>
      <c r="AR115" s="171" t="s">
        <v>80</v>
      </c>
      <c r="AT115" s="172" t="s">
        <v>71</v>
      </c>
      <c r="AU115" s="172" t="s">
        <v>80</v>
      </c>
      <c r="AY115" s="171" t="s">
        <v>125</v>
      </c>
      <c r="BK115" s="173">
        <f>BK116</f>
        <v>0</v>
      </c>
    </row>
    <row r="116" spans="1:65" s="2" customFormat="1" ht="16.5" customHeight="1">
      <c r="A116" s="37"/>
      <c r="B116" s="38"/>
      <c r="C116" s="176" t="s">
        <v>216</v>
      </c>
      <c r="D116" s="176" t="s">
        <v>128</v>
      </c>
      <c r="E116" s="177" t="s">
        <v>700</v>
      </c>
      <c r="F116" s="178" t="s">
        <v>701</v>
      </c>
      <c r="G116" s="179" t="s">
        <v>269</v>
      </c>
      <c r="H116" s="180">
        <v>16</v>
      </c>
      <c r="I116" s="181"/>
      <c r="J116" s="182">
        <f>ROUND(I116*H116,2)</f>
        <v>0</v>
      </c>
      <c r="K116" s="178" t="s">
        <v>19</v>
      </c>
      <c r="L116" s="42"/>
      <c r="M116" s="183" t="s">
        <v>19</v>
      </c>
      <c r="N116" s="184" t="s">
        <v>43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133</v>
      </c>
      <c r="AT116" s="187" t="s">
        <v>128</v>
      </c>
      <c r="AU116" s="187" t="s">
        <v>82</v>
      </c>
      <c r="AY116" s="20" t="s">
        <v>125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80</v>
      </c>
      <c r="BK116" s="188">
        <f>ROUND(I116*H116,2)</f>
        <v>0</v>
      </c>
      <c r="BL116" s="20" t="s">
        <v>133</v>
      </c>
      <c r="BM116" s="187" t="s">
        <v>271</v>
      </c>
    </row>
    <row r="117" spans="1:65" s="12" customFormat="1" ht="22.9" customHeight="1">
      <c r="B117" s="160"/>
      <c r="C117" s="161"/>
      <c r="D117" s="162" t="s">
        <v>71</v>
      </c>
      <c r="E117" s="174" t="s">
        <v>702</v>
      </c>
      <c r="F117" s="174" t="s">
        <v>703</v>
      </c>
      <c r="G117" s="161"/>
      <c r="H117" s="161"/>
      <c r="I117" s="164"/>
      <c r="J117" s="175">
        <f>BK117</f>
        <v>0</v>
      </c>
      <c r="K117" s="161"/>
      <c r="L117" s="166"/>
      <c r="M117" s="167"/>
      <c r="N117" s="168"/>
      <c r="O117" s="168"/>
      <c r="P117" s="169">
        <f>P118</f>
        <v>0</v>
      </c>
      <c r="Q117" s="168"/>
      <c r="R117" s="169">
        <f>R118</f>
        <v>0</v>
      </c>
      <c r="S117" s="168"/>
      <c r="T117" s="170">
        <f>T118</f>
        <v>0</v>
      </c>
      <c r="AR117" s="171" t="s">
        <v>80</v>
      </c>
      <c r="AT117" s="172" t="s">
        <v>71</v>
      </c>
      <c r="AU117" s="172" t="s">
        <v>80</v>
      </c>
      <c r="AY117" s="171" t="s">
        <v>125</v>
      </c>
      <c r="BK117" s="173">
        <f>BK118</f>
        <v>0</v>
      </c>
    </row>
    <row r="118" spans="1:65" s="2" customFormat="1" ht="16.5" customHeight="1">
      <c r="A118" s="37"/>
      <c r="B118" s="38"/>
      <c r="C118" s="176" t="s">
        <v>221</v>
      </c>
      <c r="D118" s="176" t="s">
        <v>128</v>
      </c>
      <c r="E118" s="177" t="s">
        <v>704</v>
      </c>
      <c r="F118" s="178" t="s">
        <v>705</v>
      </c>
      <c r="G118" s="179" t="s">
        <v>238</v>
      </c>
      <c r="H118" s="180">
        <v>58</v>
      </c>
      <c r="I118" s="181"/>
      <c r="J118" s="182">
        <f>ROUND(I118*H118,2)</f>
        <v>0</v>
      </c>
      <c r="K118" s="178" t="s">
        <v>19</v>
      </c>
      <c r="L118" s="42"/>
      <c r="M118" s="183" t="s">
        <v>19</v>
      </c>
      <c r="N118" s="184" t="s">
        <v>43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133</v>
      </c>
      <c r="AT118" s="187" t="s">
        <v>128</v>
      </c>
      <c r="AU118" s="187" t="s">
        <v>82</v>
      </c>
      <c r="AY118" s="20" t="s">
        <v>125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80</v>
      </c>
      <c r="BK118" s="188">
        <f>ROUND(I118*H118,2)</f>
        <v>0</v>
      </c>
      <c r="BL118" s="20" t="s">
        <v>133</v>
      </c>
      <c r="BM118" s="187" t="s">
        <v>282</v>
      </c>
    </row>
    <row r="119" spans="1:65" s="12" customFormat="1" ht="22.9" customHeight="1">
      <c r="B119" s="160"/>
      <c r="C119" s="161"/>
      <c r="D119" s="162" t="s">
        <v>71</v>
      </c>
      <c r="E119" s="174" t="s">
        <v>706</v>
      </c>
      <c r="F119" s="174" t="s">
        <v>707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SUM(P120:P121)</f>
        <v>0</v>
      </c>
      <c r="Q119" s="168"/>
      <c r="R119" s="169">
        <f>SUM(R120:R121)</f>
        <v>0</v>
      </c>
      <c r="S119" s="168"/>
      <c r="T119" s="170">
        <f>SUM(T120:T121)</f>
        <v>0</v>
      </c>
      <c r="AR119" s="171" t="s">
        <v>80</v>
      </c>
      <c r="AT119" s="172" t="s">
        <v>71</v>
      </c>
      <c r="AU119" s="172" t="s">
        <v>80</v>
      </c>
      <c r="AY119" s="171" t="s">
        <v>125</v>
      </c>
      <c r="BK119" s="173">
        <f>SUM(BK120:BK121)</f>
        <v>0</v>
      </c>
    </row>
    <row r="120" spans="1:65" s="2" customFormat="1" ht="16.5" customHeight="1">
      <c r="A120" s="37"/>
      <c r="B120" s="38"/>
      <c r="C120" s="176" t="s">
        <v>8</v>
      </c>
      <c r="D120" s="176" t="s">
        <v>128</v>
      </c>
      <c r="E120" s="177" t="s">
        <v>704</v>
      </c>
      <c r="F120" s="178" t="s">
        <v>705</v>
      </c>
      <c r="G120" s="179" t="s">
        <v>238</v>
      </c>
      <c r="H120" s="180">
        <v>40</v>
      </c>
      <c r="I120" s="181"/>
      <c r="J120" s="182">
        <f>ROUND(I120*H120,2)</f>
        <v>0</v>
      </c>
      <c r="K120" s="178" t="s">
        <v>19</v>
      </c>
      <c r="L120" s="42"/>
      <c r="M120" s="183" t="s">
        <v>19</v>
      </c>
      <c r="N120" s="184" t="s">
        <v>43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133</v>
      </c>
      <c r="AT120" s="187" t="s">
        <v>128</v>
      </c>
      <c r="AU120" s="187" t="s">
        <v>82</v>
      </c>
      <c r="AY120" s="20" t="s">
        <v>125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80</v>
      </c>
      <c r="BK120" s="188">
        <f>ROUND(I120*H120,2)</f>
        <v>0</v>
      </c>
      <c r="BL120" s="20" t="s">
        <v>133</v>
      </c>
      <c r="BM120" s="187" t="s">
        <v>293</v>
      </c>
    </row>
    <row r="121" spans="1:65" s="2" customFormat="1" ht="16.5" customHeight="1">
      <c r="A121" s="37"/>
      <c r="B121" s="38"/>
      <c r="C121" s="176" t="s">
        <v>230</v>
      </c>
      <c r="D121" s="176" t="s">
        <v>128</v>
      </c>
      <c r="E121" s="177" t="s">
        <v>708</v>
      </c>
      <c r="F121" s="178" t="s">
        <v>709</v>
      </c>
      <c r="G121" s="179" t="s">
        <v>238</v>
      </c>
      <c r="H121" s="180">
        <v>30</v>
      </c>
      <c r="I121" s="181"/>
      <c r="J121" s="182">
        <f>ROUND(I121*H121,2)</f>
        <v>0</v>
      </c>
      <c r="K121" s="178" t="s">
        <v>19</v>
      </c>
      <c r="L121" s="42"/>
      <c r="M121" s="183" t="s">
        <v>19</v>
      </c>
      <c r="N121" s="184" t="s">
        <v>43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133</v>
      </c>
      <c r="AT121" s="187" t="s">
        <v>128</v>
      </c>
      <c r="AU121" s="187" t="s">
        <v>82</v>
      </c>
      <c r="AY121" s="20" t="s">
        <v>125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80</v>
      </c>
      <c r="BK121" s="188">
        <f>ROUND(I121*H121,2)</f>
        <v>0</v>
      </c>
      <c r="BL121" s="20" t="s">
        <v>133</v>
      </c>
      <c r="BM121" s="187" t="s">
        <v>305</v>
      </c>
    </row>
    <row r="122" spans="1:65" s="12" customFormat="1" ht="22.9" customHeight="1">
      <c r="B122" s="160"/>
      <c r="C122" s="161"/>
      <c r="D122" s="162" t="s">
        <v>71</v>
      </c>
      <c r="E122" s="174" t="s">
        <v>710</v>
      </c>
      <c r="F122" s="174" t="s">
        <v>711</v>
      </c>
      <c r="G122" s="161"/>
      <c r="H122" s="161"/>
      <c r="I122" s="164"/>
      <c r="J122" s="175">
        <f>BK122</f>
        <v>0</v>
      </c>
      <c r="K122" s="161"/>
      <c r="L122" s="166"/>
      <c r="M122" s="167"/>
      <c r="N122" s="168"/>
      <c r="O122" s="168"/>
      <c r="P122" s="169">
        <f>P123</f>
        <v>0</v>
      </c>
      <c r="Q122" s="168"/>
      <c r="R122" s="169">
        <f>R123</f>
        <v>0</v>
      </c>
      <c r="S122" s="168"/>
      <c r="T122" s="170">
        <f>T123</f>
        <v>0</v>
      </c>
      <c r="AR122" s="171" t="s">
        <v>80</v>
      </c>
      <c r="AT122" s="172" t="s">
        <v>71</v>
      </c>
      <c r="AU122" s="172" t="s">
        <v>80</v>
      </c>
      <c r="AY122" s="171" t="s">
        <v>125</v>
      </c>
      <c r="BK122" s="173">
        <f>BK123</f>
        <v>0</v>
      </c>
    </row>
    <row r="123" spans="1:65" s="2" customFormat="1" ht="16.5" customHeight="1">
      <c r="A123" s="37"/>
      <c r="B123" s="38"/>
      <c r="C123" s="176" t="s">
        <v>235</v>
      </c>
      <c r="D123" s="176" t="s">
        <v>128</v>
      </c>
      <c r="E123" s="177" t="s">
        <v>712</v>
      </c>
      <c r="F123" s="178" t="s">
        <v>713</v>
      </c>
      <c r="G123" s="179" t="s">
        <v>238</v>
      </c>
      <c r="H123" s="180">
        <v>78</v>
      </c>
      <c r="I123" s="181"/>
      <c r="J123" s="182">
        <f>ROUND(I123*H123,2)</f>
        <v>0</v>
      </c>
      <c r="K123" s="178" t="s">
        <v>19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133</v>
      </c>
      <c r="AT123" s="187" t="s">
        <v>128</v>
      </c>
      <c r="AU123" s="187" t="s">
        <v>82</v>
      </c>
      <c r="AY123" s="20" t="s">
        <v>125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80</v>
      </c>
      <c r="BK123" s="188">
        <f>ROUND(I123*H123,2)</f>
        <v>0</v>
      </c>
      <c r="BL123" s="20" t="s">
        <v>133</v>
      </c>
      <c r="BM123" s="187" t="s">
        <v>317</v>
      </c>
    </row>
    <row r="124" spans="1:65" s="12" customFormat="1" ht="22.9" customHeight="1">
      <c r="B124" s="160"/>
      <c r="C124" s="161"/>
      <c r="D124" s="162" t="s">
        <v>71</v>
      </c>
      <c r="E124" s="174" t="s">
        <v>714</v>
      </c>
      <c r="F124" s="174" t="s">
        <v>715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SUM(P125:P130)</f>
        <v>0</v>
      </c>
      <c r="Q124" s="168"/>
      <c r="R124" s="169">
        <f>SUM(R125:R130)</f>
        <v>0</v>
      </c>
      <c r="S124" s="168"/>
      <c r="T124" s="170">
        <f>SUM(T125:T130)</f>
        <v>0</v>
      </c>
      <c r="AR124" s="171" t="s">
        <v>80</v>
      </c>
      <c r="AT124" s="172" t="s">
        <v>71</v>
      </c>
      <c r="AU124" s="172" t="s">
        <v>80</v>
      </c>
      <c r="AY124" s="171" t="s">
        <v>125</v>
      </c>
      <c r="BK124" s="173">
        <f>SUM(BK125:BK130)</f>
        <v>0</v>
      </c>
    </row>
    <row r="125" spans="1:65" s="2" customFormat="1" ht="16.5" customHeight="1">
      <c r="A125" s="37"/>
      <c r="B125" s="38"/>
      <c r="C125" s="176" t="s">
        <v>242</v>
      </c>
      <c r="D125" s="176" t="s">
        <v>128</v>
      </c>
      <c r="E125" s="177" t="s">
        <v>716</v>
      </c>
      <c r="F125" s="178" t="s">
        <v>717</v>
      </c>
      <c r="G125" s="179" t="s">
        <v>238</v>
      </c>
      <c r="H125" s="180">
        <v>65</v>
      </c>
      <c r="I125" s="181"/>
      <c r="J125" s="182">
        <f>ROUND(I125*H125,2)</f>
        <v>0</v>
      </c>
      <c r="K125" s="178" t="s">
        <v>19</v>
      </c>
      <c r="L125" s="42"/>
      <c r="M125" s="183" t="s">
        <v>19</v>
      </c>
      <c r="N125" s="184" t="s">
        <v>43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133</v>
      </c>
      <c r="AT125" s="187" t="s">
        <v>128</v>
      </c>
      <c r="AU125" s="187" t="s">
        <v>82</v>
      </c>
      <c r="AY125" s="20" t="s">
        <v>125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80</v>
      </c>
      <c r="BK125" s="188">
        <f>ROUND(I125*H125,2)</f>
        <v>0</v>
      </c>
      <c r="BL125" s="20" t="s">
        <v>133</v>
      </c>
      <c r="BM125" s="187" t="s">
        <v>330</v>
      </c>
    </row>
    <row r="126" spans="1:65" s="2" customFormat="1" ht="16.5" customHeight="1">
      <c r="A126" s="37"/>
      <c r="B126" s="38"/>
      <c r="C126" s="176" t="s">
        <v>248</v>
      </c>
      <c r="D126" s="176" t="s">
        <v>128</v>
      </c>
      <c r="E126" s="177" t="s">
        <v>718</v>
      </c>
      <c r="F126" s="178" t="s">
        <v>719</v>
      </c>
      <c r="G126" s="179" t="s">
        <v>238</v>
      </c>
      <c r="H126" s="180">
        <v>195</v>
      </c>
      <c r="I126" s="181"/>
      <c r="J126" s="182">
        <f>ROUND(I126*H126,2)</f>
        <v>0</v>
      </c>
      <c r="K126" s="178" t="s">
        <v>19</v>
      </c>
      <c r="L126" s="42"/>
      <c r="M126" s="183" t="s">
        <v>19</v>
      </c>
      <c r="N126" s="184" t="s">
        <v>43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133</v>
      </c>
      <c r="AT126" s="187" t="s">
        <v>128</v>
      </c>
      <c r="AU126" s="187" t="s">
        <v>82</v>
      </c>
      <c r="AY126" s="20" t="s">
        <v>125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80</v>
      </c>
      <c r="BK126" s="188">
        <f>ROUND(I126*H126,2)</f>
        <v>0</v>
      </c>
      <c r="BL126" s="20" t="s">
        <v>133</v>
      </c>
      <c r="BM126" s="187" t="s">
        <v>341</v>
      </c>
    </row>
    <row r="127" spans="1:65" s="2" customFormat="1" ht="16.5" customHeight="1">
      <c r="A127" s="37"/>
      <c r="B127" s="38"/>
      <c r="C127" s="176" t="s">
        <v>253</v>
      </c>
      <c r="D127" s="176" t="s">
        <v>128</v>
      </c>
      <c r="E127" s="177" t="s">
        <v>720</v>
      </c>
      <c r="F127" s="178" t="s">
        <v>721</v>
      </c>
      <c r="G127" s="179" t="s">
        <v>238</v>
      </c>
      <c r="H127" s="180">
        <v>32</v>
      </c>
      <c r="I127" s="181"/>
      <c r="J127" s="182">
        <f>ROUND(I127*H127,2)</f>
        <v>0</v>
      </c>
      <c r="K127" s="178" t="s">
        <v>19</v>
      </c>
      <c r="L127" s="42"/>
      <c r="M127" s="183" t="s">
        <v>19</v>
      </c>
      <c r="N127" s="184" t="s">
        <v>43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133</v>
      </c>
      <c r="AT127" s="187" t="s">
        <v>128</v>
      </c>
      <c r="AU127" s="187" t="s">
        <v>82</v>
      </c>
      <c r="AY127" s="20" t="s">
        <v>125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80</v>
      </c>
      <c r="BK127" s="188">
        <f>ROUND(I127*H127,2)</f>
        <v>0</v>
      </c>
      <c r="BL127" s="20" t="s">
        <v>133</v>
      </c>
      <c r="BM127" s="187" t="s">
        <v>357</v>
      </c>
    </row>
    <row r="128" spans="1:65" s="2" customFormat="1" ht="16.5" customHeight="1">
      <c r="A128" s="37"/>
      <c r="B128" s="38"/>
      <c r="C128" s="176" t="s">
        <v>259</v>
      </c>
      <c r="D128" s="176" t="s">
        <v>128</v>
      </c>
      <c r="E128" s="177" t="s">
        <v>722</v>
      </c>
      <c r="F128" s="178" t="s">
        <v>723</v>
      </c>
      <c r="G128" s="179" t="s">
        <v>238</v>
      </c>
      <c r="H128" s="180">
        <v>160</v>
      </c>
      <c r="I128" s="181"/>
      <c r="J128" s="182">
        <f>ROUND(I128*H128,2)</f>
        <v>0</v>
      </c>
      <c r="K128" s="178" t="s">
        <v>19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133</v>
      </c>
      <c r="AT128" s="187" t="s">
        <v>128</v>
      </c>
      <c r="AU128" s="187" t="s">
        <v>82</v>
      </c>
      <c r="AY128" s="20" t="s">
        <v>125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80</v>
      </c>
      <c r="BK128" s="188">
        <f>ROUND(I128*H128,2)</f>
        <v>0</v>
      </c>
      <c r="BL128" s="20" t="s">
        <v>133</v>
      </c>
      <c r="BM128" s="187" t="s">
        <v>369</v>
      </c>
    </row>
    <row r="129" spans="1:65" s="2" customFormat="1" ht="29.25">
      <c r="A129" s="37"/>
      <c r="B129" s="38"/>
      <c r="C129" s="39"/>
      <c r="D129" s="194" t="s">
        <v>137</v>
      </c>
      <c r="E129" s="39"/>
      <c r="F129" s="195" t="s">
        <v>724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137</v>
      </c>
      <c r="AU129" s="20" t="s">
        <v>82</v>
      </c>
    </row>
    <row r="130" spans="1:65" s="2" customFormat="1" ht="16.5" customHeight="1">
      <c r="A130" s="37"/>
      <c r="B130" s="38"/>
      <c r="C130" s="176" t="s">
        <v>265</v>
      </c>
      <c r="D130" s="176" t="s">
        <v>128</v>
      </c>
      <c r="E130" s="177" t="s">
        <v>725</v>
      </c>
      <c r="F130" s="178" t="s">
        <v>726</v>
      </c>
      <c r="G130" s="179" t="s">
        <v>238</v>
      </c>
      <c r="H130" s="180">
        <v>310</v>
      </c>
      <c r="I130" s="181"/>
      <c r="J130" s="182">
        <f>ROUND(I130*H130,2)</f>
        <v>0</v>
      </c>
      <c r="K130" s="178" t="s">
        <v>19</v>
      </c>
      <c r="L130" s="42"/>
      <c r="M130" s="183" t="s">
        <v>19</v>
      </c>
      <c r="N130" s="184" t="s">
        <v>43</v>
      </c>
      <c r="O130" s="67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133</v>
      </c>
      <c r="AT130" s="187" t="s">
        <v>128</v>
      </c>
      <c r="AU130" s="187" t="s">
        <v>82</v>
      </c>
      <c r="AY130" s="20" t="s">
        <v>125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80</v>
      </c>
      <c r="BK130" s="188">
        <f>ROUND(I130*H130,2)</f>
        <v>0</v>
      </c>
      <c r="BL130" s="20" t="s">
        <v>133</v>
      </c>
      <c r="BM130" s="187" t="s">
        <v>379</v>
      </c>
    </row>
    <row r="131" spans="1:65" s="12" customFormat="1" ht="22.9" customHeight="1">
      <c r="B131" s="160"/>
      <c r="C131" s="161"/>
      <c r="D131" s="162" t="s">
        <v>71</v>
      </c>
      <c r="E131" s="174" t="s">
        <v>727</v>
      </c>
      <c r="F131" s="174" t="s">
        <v>728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SUM(P132:P138)</f>
        <v>0</v>
      </c>
      <c r="Q131" s="168"/>
      <c r="R131" s="169">
        <f>SUM(R132:R138)</f>
        <v>0</v>
      </c>
      <c r="S131" s="168"/>
      <c r="T131" s="170">
        <f>SUM(T132:T138)</f>
        <v>0</v>
      </c>
      <c r="AR131" s="171" t="s">
        <v>80</v>
      </c>
      <c r="AT131" s="172" t="s">
        <v>71</v>
      </c>
      <c r="AU131" s="172" t="s">
        <v>80</v>
      </c>
      <c r="AY131" s="171" t="s">
        <v>125</v>
      </c>
      <c r="BK131" s="173">
        <f>SUM(BK132:BK138)</f>
        <v>0</v>
      </c>
    </row>
    <row r="132" spans="1:65" s="2" customFormat="1" ht="16.5" customHeight="1">
      <c r="A132" s="37"/>
      <c r="B132" s="38"/>
      <c r="C132" s="176" t="s">
        <v>271</v>
      </c>
      <c r="D132" s="176" t="s">
        <v>128</v>
      </c>
      <c r="E132" s="177" t="s">
        <v>729</v>
      </c>
      <c r="F132" s="178" t="s">
        <v>730</v>
      </c>
      <c r="G132" s="179" t="s">
        <v>269</v>
      </c>
      <c r="H132" s="180">
        <v>180</v>
      </c>
      <c r="I132" s="181"/>
      <c r="J132" s="182">
        <f>ROUND(I132*H132,2)</f>
        <v>0</v>
      </c>
      <c r="K132" s="178" t="s">
        <v>19</v>
      </c>
      <c r="L132" s="42"/>
      <c r="M132" s="183" t="s">
        <v>19</v>
      </c>
      <c r="N132" s="184" t="s">
        <v>43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133</v>
      </c>
      <c r="AT132" s="187" t="s">
        <v>128</v>
      </c>
      <c r="AU132" s="187" t="s">
        <v>82</v>
      </c>
      <c r="AY132" s="20" t="s">
        <v>125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80</v>
      </c>
      <c r="BK132" s="188">
        <f>ROUND(I132*H132,2)</f>
        <v>0</v>
      </c>
      <c r="BL132" s="20" t="s">
        <v>133</v>
      </c>
      <c r="BM132" s="187" t="s">
        <v>394</v>
      </c>
    </row>
    <row r="133" spans="1:65" s="2" customFormat="1" ht="16.5" customHeight="1">
      <c r="A133" s="37"/>
      <c r="B133" s="38"/>
      <c r="C133" s="176" t="s">
        <v>7</v>
      </c>
      <c r="D133" s="176" t="s">
        <v>128</v>
      </c>
      <c r="E133" s="177" t="s">
        <v>731</v>
      </c>
      <c r="F133" s="178" t="s">
        <v>732</v>
      </c>
      <c r="G133" s="179" t="s">
        <v>269</v>
      </c>
      <c r="H133" s="180">
        <v>60</v>
      </c>
      <c r="I133" s="181"/>
      <c r="J133" s="182">
        <f>ROUND(I133*H133,2)</f>
        <v>0</v>
      </c>
      <c r="K133" s="178" t="s">
        <v>19</v>
      </c>
      <c r="L133" s="42"/>
      <c r="M133" s="183" t="s">
        <v>19</v>
      </c>
      <c r="N133" s="184" t="s">
        <v>43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133</v>
      </c>
      <c r="AT133" s="187" t="s">
        <v>128</v>
      </c>
      <c r="AU133" s="187" t="s">
        <v>82</v>
      </c>
      <c r="AY133" s="20" t="s">
        <v>125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80</v>
      </c>
      <c r="BK133" s="188">
        <f>ROUND(I133*H133,2)</f>
        <v>0</v>
      </c>
      <c r="BL133" s="20" t="s">
        <v>133</v>
      </c>
      <c r="BM133" s="187" t="s">
        <v>412</v>
      </c>
    </row>
    <row r="134" spans="1:65" s="2" customFormat="1" ht="16.5" customHeight="1">
      <c r="A134" s="37"/>
      <c r="B134" s="38"/>
      <c r="C134" s="176" t="s">
        <v>282</v>
      </c>
      <c r="D134" s="176" t="s">
        <v>128</v>
      </c>
      <c r="E134" s="177" t="s">
        <v>733</v>
      </c>
      <c r="F134" s="178" t="s">
        <v>734</v>
      </c>
      <c r="G134" s="179" t="s">
        <v>269</v>
      </c>
      <c r="H134" s="180">
        <v>1</v>
      </c>
      <c r="I134" s="181"/>
      <c r="J134" s="182">
        <f>ROUND(I134*H134,2)</f>
        <v>0</v>
      </c>
      <c r="K134" s="178" t="s">
        <v>19</v>
      </c>
      <c r="L134" s="42"/>
      <c r="M134" s="183" t="s">
        <v>19</v>
      </c>
      <c r="N134" s="184" t="s">
        <v>43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133</v>
      </c>
      <c r="AT134" s="187" t="s">
        <v>128</v>
      </c>
      <c r="AU134" s="187" t="s">
        <v>82</v>
      </c>
      <c r="AY134" s="20" t="s">
        <v>125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80</v>
      </c>
      <c r="BK134" s="188">
        <f>ROUND(I134*H134,2)</f>
        <v>0</v>
      </c>
      <c r="BL134" s="20" t="s">
        <v>133</v>
      </c>
      <c r="BM134" s="187" t="s">
        <v>430</v>
      </c>
    </row>
    <row r="135" spans="1:65" s="2" customFormat="1" ht="29.25">
      <c r="A135" s="37"/>
      <c r="B135" s="38"/>
      <c r="C135" s="39"/>
      <c r="D135" s="194" t="s">
        <v>137</v>
      </c>
      <c r="E135" s="39"/>
      <c r="F135" s="195" t="s">
        <v>735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137</v>
      </c>
      <c r="AU135" s="20" t="s">
        <v>82</v>
      </c>
    </row>
    <row r="136" spans="1:65" s="2" customFormat="1" ht="16.5" customHeight="1">
      <c r="A136" s="37"/>
      <c r="B136" s="38"/>
      <c r="C136" s="176" t="s">
        <v>288</v>
      </c>
      <c r="D136" s="176" t="s">
        <v>128</v>
      </c>
      <c r="E136" s="177" t="s">
        <v>736</v>
      </c>
      <c r="F136" s="178" t="s">
        <v>737</v>
      </c>
      <c r="G136" s="179" t="s">
        <v>269</v>
      </c>
      <c r="H136" s="180">
        <v>24</v>
      </c>
      <c r="I136" s="181"/>
      <c r="J136" s="182">
        <f>ROUND(I136*H136,2)</f>
        <v>0</v>
      </c>
      <c r="K136" s="178" t="s">
        <v>19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133</v>
      </c>
      <c r="AT136" s="187" t="s">
        <v>128</v>
      </c>
      <c r="AU136" s="187" t="s">
        <v>82</v>
      </c>
      <c r="AY136" s="20" t="s">
        <v>125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80</v>
      </c>
      <c r="BK136" s="188">
        <f>ROUND(I136*H136,2)</f>
        <v>0</v>
      </c>
      <c r="BL136" s="20" t="s">
        <v>133</v>
      </c>
      <c r="BM136" s="187" t="s">
        <v>448</v>
      </c>
    </row>
    <row r="137" spans="1:65" s="2" customFormat="1" ht="16.5" customHeight="1">
      <c r="A137" s="37"/>
      <c r="B137" s="38"/>
      <c r="C137" s="176" t="s">
        <v>293</v>
      </c>
      <c r="D137" s="176" t="s">
        <v>128</v>
      </c>
      <c r="E137" s="177" t="s">
        <v>738</v>
      </c>
      <c r="F137" s="178" t="s">
        <v>739</v>
      </c>
      <c r="G137" s="179" t="s">
        <v>269</v>
      </c>
      <c r="H137" s="180">
        <v>19</v>
      </c>
      <c r="I137" s="181"/>
      <c r="J137" s="182">
        <f>ROUND(I137*H137,2)</f>
        <v>0</v>
      </c>
      <c r="K137" s="178" t="s">
        <v>19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133</v>
      </c>
      <c r="AT137" s="187" t="s">
        <v>128</v>
      </c>
      <c r="AU137" s="187" t="s">
        <v>82</v>
      </c>
      <c r="AY137" s="20" t="s">
        <v>125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80</v>
      </c>
      <c r="BK137" s="188">
        <f>ROUND(I137*H137,2)</f>
        <v>0</v>
      </c>
      <c r="BL137" s="20" t="s">
        <v>133</v>
      </c>
      <c r="BM137" s="187" t="s">
        <v>459</v>
      </c>
    </row>
    <row r="138" spans="1:65" s="2" customFormat="1" ht="16.5" customHeight="1">
      <c r="A138" s="37"/>
      <c r="B138" s="38"/>
      <c r="C138" s="176" t="s">
        <v>300</v>
      </c>
      <c r="D138" s="176" t="s">
        <v>128</v>
      </c>
      <c r="E138" s="177" t="s">
        <v>740</v>
      </c>
      <c r="F138" s="178" t="s">
        <v>741</v>
      </c>
      <c r="G138" s="179" t="s">
        <v>366</v>
      </c>
      <c r="H138" s="180">
        <v>50</v>
      </c>
      <c r="I138" s="181"/>
      <c r="J138" s="182">
        <f>ROUND(I138*H138,2)</f>
        <v>0</v>
      </c>
      <c r="K138" s="178" t="s">
        <v>19</v>
      </c>
      <c r="L138" s="42"/>
      <c r="M138" s="183" t="s">
        <v>19</v>
      </c>
      <c r="N138" s="184" t="s">
        <v>43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133</v>
      </c>
      <c r="AT138" s="187" t="s">
        <v>128</v>
      </c>
      <c r="AU138" s="187" t="s">
        <v>82</v>
      </c>
      <c r="AY138" s="20" t="s">
        <v>125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80</v>
      </c>
      <c r="BK138" s="188">
        <f>ROUND(I138*H138,2)</f>
        <v>0</v>
      </c>
      <c r="BL138" s="20" t="s">
        <v>133</v>
      </c>
      <c r="BM138" s="187" t="s">
        <v>473</v>
      </c>
    </row>
    <row r="139" spans="1:65" s="12" customFormat="1" ht="22.9" customHeight="1">
      <c r="B139" s="160"/>
      <c r="C139" s="161"/>
      <c r="D139" s="162" t="s">
        <v>71</v>
      </c>
      <c r="E139" s="174" t="s">
        <v>742</v>
      </c>
      <c r="F139" s="174" t="s">
        <v>743</v>
      </c>
      <c r="G139" s="161"/>
      <c r="H139" s="161"/>
      <c r="I139" s="164"/>
      <c r="J139" s="175">
        <f>BK139</f>
        <v>0</v>
      </c>
      <c r="K139" s="161"/>
      <c r="L139" s="166"/>
      <c r="M139" s="167"/>
      <c r="N139" s="168"/>
      <c r="O139" s="168"/>
      <c r="P139" s="169">
        <f>P140</f>
        <v>0</v>
      </c>
      <c r="Q139" s="168"/>
      <c r="R139" s="169">
        <f>R140</f>
        <v>0</v>
      </c>
      <c r="S139" s="168"/>
      <c r="T139" s="170">
        <f>T140</f>
        <v>0</v>
      </c>
      <c r="AR139" s="171" t="s">
        <v>80</v>
      </c>
      <c r="AT139" s="172" t="s">
        <v>71</v>
      </c>
      <c r="AU139" s="172" t="s">
        <v>80</v>
      </c>
      <c r="AY139" s="171" t="s">
        <v>125</v>
      </c>
      <c r="BK139" s="173">
        <f>BK140</f>
        <v>0</v>
      </c>
    </row>
    <row r="140" spans="1:65" s="2" customFormat="1" ht="16.5" customHeight="1">
      <c r="A140" s="37"/>
      <c r="B140" s="38"/>
      <c r="C140" s="176" t="s">
        <v>305</v>
      </c>
      <c r="D140" s="176" t="s">
        <v>128</v>
      </c>
      <c r="E140" s="177" t="s">
        <v>744</v>
      </c>
      <c r="F140" s="178" t="s">
        <v>745</v>
      </c>
      <c r="G140" s="179" t="s">
        <v>269</v>
      </c>
      <c r="H140" s="180">
        <v>3</v>
      </c>
      <c r="I140" s="181"/>
      <c r="J140" s="182">
        <f>ROUND(I140*H140,2)</f>
        <v>0</v>
      </c>
      <c r="K140" s="178" t="s">
        <v>19</v>
      </c>
      <c r="L140" s="42"/>
      <c r="M140" s="183" t="s">
        <v>19</v>
      </c>
      <c r="N140" s="184" t="s">
        <v>43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133</v>
      </c>
      <c r="AT140" s="187" t="s">
        <v>128</v>
      </c>
      <c r="AU140" s="187" t="s">
        <v>82</v>
      </c>
      <c r="AY140" s="20" t="s">
        <v>125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80</v>
      </c>
      <c r="BK140" s="188">
        <f>ROUND(I140*H140,2)</f>
        <v>0</v>
      </c>
      <c r="BL140" s="20" t="s">
        <v>133</v>
      </c>
      <c r="BM140" s="187" t="s">
        <v>481</v>
      </c>
    </row>
    <row r="141" spans="1:65" s="12" customFormat="1" ht="22.9" customHeight="1">
      <c r="B141" s="160"/>
      <c r="C141" s="161"/>
      <c r="D141" s="162" t="s">
        <v>71</v>
      </c>
      <c r="E141" s="174" t="s">
        <v>746</v>
      </c>
      <c r="F141" s="174" t="s">
        <v>747</v>
      </c>
      <c r="G141" s="161"/>
      <c r="H141" s="161"/>
      <c r="I141" s="164"/>
      <c r="J141" s="175">
        <f>BK141</f>
        <v>0</v>
      </c>
      <c r="K141" s="161"/>
      <c r="L141" s="166"/>
      <c r="M141" s="167"/>
      <c r="N141" s="168"/>
      <c r="O141" s="168"/>
      <c r="P141" s="169">
        <f>SUM(P142:P143)</f>
        <v>0</v>
      </c>
      <c r="Q141" s="168"/>
      <c r="R141" s="169">
        <f>SUM(R142:R143)</f>
        <v>0</v>
      </c>
      <c r="S141" s="168"/>
      <c r="T141" s="170">
        <f>SUM(T142:T143)</f>
        <v>0</v>
      </c>
      <c r="AR141" s="171" t="s">
        <v>80</v>
      </c>
      <c r="AT141" s="172" t="s">
        <v>71</v>
      </c>
      <c r="AU141" s="172" t="s">
        <v>80</v>
      </c>
      <c r="AY141" s="171" t="s">
        <v>125</v>
      </c>
      <c r="BK141" s="173">
        <f>SUM(BK142:BK143)</f>
        <v>0</v>
      </c>
    </row>
    <row r="142" spans="1:65" s="2" customFormat="1" ht="16.5" customHeight="1">
      <c r="A142" s="37"/>
      <c r="B142" s="38"/>
      <c r="C142" s="176" t="s">
        <v>312</v>
      </c>
      <c r="D142" s="176" t="s">
        <v>128</v>
      </c>
      <c r="E142" s="177" t="s">
        <v>748</v>
      </c>
      <c r="F142" s="178" t="s">
        <v>749</v>
      </c>
      <c r="G142" s="179" t="s">
        <v>145</v>
      </c>
      <c r="H142" s="180">
        <v>30</v>
      </c>
      <c r="I142" s="181"/>
      <c r="J142" s="182">
        <f>ROUND(I142*H142,2)</f>
        <v>0</v>
      </c>
      <c r="K142" s="178" t="s">
        <v>19</v>
      </c>
      <c r="L142" s="42"/>
      <c r="M142" s="183" t="s">
        <v>19</v>
      </c>
      <c r="N142" s="184" t="s">
        <v>43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133</v>
      </c>
      <c r="AT142" s="187" t="s">
        <v>128</v>
      </c>
      <c r="AU142" s="187" t="s">
        <v>82</v>
      </c>
      <c r="AY142" s="20" t="s">
        <v>125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80</v>
      </c>
      <c r="BK142" s="188">
        <f>ROUND(I142*H142,2)</f>
        <v>0</v>
      </c>
      <c r="BL142" s="20" t="s">
        <v>133</v>
      </c>
      <c r="BM142" s="187" t="s">
        <v>501</v>
      </c>
    </row>
    <row r="143" spans="1:65" s="2" customFormat="1" ht="19.5">
      <c r="A143" s="37"/>
      <c r="B143" s="38"/>
      <c r="C143" s="39"/>
      <c r="D143" s="194" t="s">
        <v>137</v>
      </c>
      <c r="E143" s="39"/>
      <c r="F143" s="195" t="s">
        <v>750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137</v>
      </c>
      <c r="AU143" s="20" t="s">
        <v>82</v>
      </c>
    </row>
    <row r="144" spans="1:65" s="12" customFormat="1" ht="22.9" customHeight="1">
      <c r="B144" s="160"/>
      <c r="C144" s="161"/>
      <c r="D144" s="162" t="s">
        <v>71</v>
      </c>
      <c r="E144" s="174" t="s">
        <v>751</v>
      </c>
      <c r="F144" s="174" t="s">
        <v>752</v>
      </c>
      <c r="G144" s="161"/>
      <c r="H144" s="161"/>
      <c r="I144" s="164"/>
      <c r="J144" s="175">
        <f>BK144</f>
        <v>0</v>
      </c>
      <c r="K144" s="161"/>
      <c r="L144" s="166"/>
      <c r="M144" s="167"/>
      <c r="N144" s="168"/>
      <c r="O144" s="168"/>
      <c r="P144" s="169">
        <f>SUM(P145:P148)</f>
        <v>0</v>
      </c>
      <c r="Q144" s="168"/>
      <c r="R144" s="169">
        <f>SUM(R145:R148)</f>
        <v>0</v>
      </c>
      <c r="S144" s="168"/>
      <c r="T144" s="170">
        <f>SUM(T145:T148)</f>
        <v>0</v>
      </c>
      <c r="AR144" s="171" t="s">
        <v>80</v>
      </c>
      <c r="AT144" s="172" t="s">
        <v>71</v>
      </c>
      <c r="AU144" s="172" t="s">
        <v>80</v>
      </c>
      <c r="AY144" s="171" t="s">
        <v>125</v>
      </c>
      <c r="BK144" s="173">
        <f>SUM(BK145:BK148)</f>
        <v>0</v>
      </c>
    </row>
    <row r="145" spans="1:65" s="2" customFormat="1" ht="16.5" customHeight="1">
      <c r="A145" s="37"/>
      <c r="B145" s="38"/>
      <c r="C145" s="176" t="s">
        <v>317</v>
      </c>
      <c r="D145" s="176" t="s">
        <v>128</v>
      </c>
      <c r="E145" s="177" t="s">
        <v>753</v>
      </c>
      <c r="F145" s="178" t="s">
        <v>745</v>
      </c>
      <c r="G145" s="179" t="s">
        <v>269</v>
      </c>
      <c r="H145" s="180">
        <v>3</v>
      </c>
      <c r="I145" s="181"/>
      <c r="J145" s="182">
        <f>ROUND(I145*H145,2)</f>
        <v>0</v>
      </c>
      <c r="K145" s="178" t="s">
        <v>19</v>
      </c>
      <c r="L145" s="42"/>
      <c r="M145" s="183" t="s">
        <v>19</v>
      </c>
      <c r="N145" s="184" t="s">
        <v>43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133</v>
      </c>
      <c r="AT145" s="187" t="s">
        <v>128</v>
      </c>
      <c r="AU145" s="187" t="s">
        <v>82</v>
      </c>
      <c r="AY145" s="20" t="s">
        <v>125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80</v>
      </c>
      <c r="BK145" s="188">
        <f>ROUND(I145*H145,2)</f>
        <v>0</v>
      </c>
      <c r="BL145" s="20" t="s">
        <v>133</v>
      </c>
      <c r="BM145" s="187" t="s">
        <v>515</v>
      </c>
    </row>
    <row r="146" spans="1:65" s="2" customFormat="1" ht="16.5" customHeight="1">
      <c r="A146" s="37"/>
      <c r="B146" s="38"/>
      <c r="C146" s="176" t="s">
        <v>324</v>
      </c>
      <c r="D146" s="176" t="s">
        <v>128</v>
      </c>
      <c r="E146" s="177" t="s">
        <v>754</v>
      </c>
      <c r="F146" s="178" t="s">
        <v>755</v>
      </c>
      <c r="G146" s="179" t="s">
        <v>269</v>
      </c>
      <c r="H146" s="180">
        <v>100</v>
      </c>
      <c r="I146" s="181"/>
      <c r="J146" s="182">
        <f>ROUND(I146*H146,2)</f>
        <v>0</v>
      </c>
      <c r="K146" s="178" t="s">
        <v>19</v>
      </c>
      <c r="L146" s="42"/>
      <c r="M146" s="183" t="s">
        <v>19</v>
      </c>
      <c r="N146" s="184" t="s">
        <v>43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133</v>
      </c>
      <c r="AT146" s="187" t="s">
        <v>128</v>
      </c>
      <c r="AU146" s="187" t="s">
        <v>82</v>
      </c>
      <c r="AY146" s="20" t="s">
        <v>125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80</v>
      </c>
      <c r="BK146" s="188">
        <f>ROUND(I146*H146,2)</f>
        <v>0</v>
      </c>
      <c r="BL146" s="20" t="s">
        <v>133</v>
      </c>
      <c r="BM146" s="187" t="s">
        <v>526</v>
      </c>
    </row>
    <row r="147" spans="1:65" s="2" customFormat="1" ht="16.5" customHeight="1">
      <c r="A147" s="37"/>
      <c r="B147" s="38"/>
      <c r="C147" s="176" t="s">
        <v>330</v>
      </c>
      <c r="D147" s="176" t="s">
        <v>128</v>
      </c>
      <c r="E147" s="177" t="s">
        <v>756</v>
      </c>
      <c r="F147" s="178" t="s">
        <v>757</v>
      </c>
      <c r="G147" s="179" t="s">
        <v>269</v>
      </c>
      <c r="H147" s="180">
        <v>80</v>
      </c>
      <c r="I147" s="181"/>
      <c r="J147" s="182">
        <f>ROUND(I147*H147,2)</f>
        <v>0</v>
      </c>
      <c r="K147" s="178" t="s">
        <v>19</v>
      </c>
      <c r="L147" s="42"/>
      <c r="M147" s="183" t="s">
        <v>19</v>
      </c>
      <c r="N147" s="184" t="s">
        <v>43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133</v>
      </c>
      <c r="AT147" s="187" t="s">
        <v>128</v>
      </c>
      <c r="AU147" s="187" t="s">
        <v>82</v>
      </c>
      <c r="AY147" s="20" t="s">
        <v>125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80</v>
      </c>
      <c r="BK147" s="188">
        <f>ROUND(I147*H147,2)</f>
        <v>0</v>
      </c>
      <c r="BL147" s="20" t="s">
        <v>133</v>
      </c>
      <c r="BM147" s="187" t="s">
        <v>536</v>
      </c>
    </row>
    <row r="148" spans="1:65" s="2" customFormat="1" ht="16.5" customHeight="1">
      <c r="A148" s="37"/>
      <c r="B148" s="38"/>
      <c r="C148" s="176" t="s">
        <v>335</v>
      </c>
      <c r="D148" s="176" t="s">
        <v>128</v>
      </c>
      <c r="E148" s="177" t="s">
        <v>758</v>
      </c>
      <c r="F148" s="178" t="s">
        <v>759</v>
      </c>
      <c r="G148" s="179" t="s">
        <v>145</v>
      </c>
      <c r="H148" s="180">
        <v>0.2</v>
      </c>
      <c r="I148" s="181"/>
      <c r="J148" s="182">
        <f>ROUND(I148*H148,2)</f>
        <v>0</v>
      </c>
      <c r="K148" s="178" t="s">
        <v>19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133</v>
      </c>
      <c r="AT148" s="187" t="s">
        <v>128</v>
      </c>
      <c r="AU148" s="187" t="s">
        <v>82</v>
      </c>
      <c r="AY148" s="20" t="s">
        <v>125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80</v>
      </c>
      <c r="BK148" s="188">
        <f>ROUND(I148*H148,2)</f>
        <v>0</v>
      </c>
      <c r="BL148" s="20" t="s">
        <v>133</v>
      </c>
      <c r="BM148" s="187" t="s">
        <v>546</v>
      </c>
    </row>
    <row r="149" spans="1:65" s="12" customFormat="1" ht="22.9" customHeight="1">
      <c r="B149" s="160"/>
      <c r="C149" s="161"/>
      <c r="D149" s="162" t="s">
        <v>71</v>
      </c>
      <c r="E149" s="174" t="s">
        <v>760</v>
      </c>
      <c r="F149" s="174" t="s">
        <v>761</v>
      </c>
      <c r="G149" s="161"/>
      <c r="H149" s="161"/>
      <c r="I149" s="164"/>
      <c r="J149" s="175">
        <f>BK149</f>
        <v>0</v>
      </c>
      <c r="K149" s="161"/>
      <c r="L149" s="166"/>
      <c r="M149" s="167"/>
      <c r="N149" s="168"/>
      <c r="O149" s="168"/>
      <c r="P149" s="169">
        <f>SUM(P150:P151)</f>
        <v>0</v>
      </c>
      <c r="Q149" s="168"/>
      <c r="R149" s="169">
        <f>SUM(R150:R151)</f>
        <v>0</v>
      </c>
      <c r="S149" s="168"/>
      <c r="T149" s="170">
        <f>SUM(T150:T151)</f>
        <v>0</v>
      </c>
      <c r="AR149" s="171" t="s">
        <v>80</v>
      </c>
      <c r="AT149" s="172" t="s">
        <v>71</v>
      </c>
      <c r="AU149" s="172" t="s">
        <v>80</v>
      </c>
      <c r="AY149" s="171" t="s">
        <v>125</v>
      </c>
      <c r="BK149" s="173">
        <f>SUM(BK150:BK151)</f>
        <v>0</v>
      </c>
    </row>
    <row r="150" spans="1:65" s="2" customFormat="1" ht="16.5" customHeight="1">
      <c r="A150" s="37"/>
      <c r="B150" s="38"/>
      <c r="C150" s="176" t="s">
        <v>341</v>
      </c>
      <c r="D150" s="176" t="s">
        <v>128</v>
      </c>
      <c r="E150" s="177" t="s">
        <v>762</v>
      </c>
      <c r="F150" s="178" t="s">
        <v>763</v>
      </c>
      <c r="G150" s="179" t="s">
        <v>145</v>
      </c>
      <c r="H150" s="180">
        <v>50</v>
      </c>
      <c r="I150" s="181"/>
      <c r="J150" s="182">
        <f>ROUND(I150*H150,2)</f>
        <v>0</v>
      </c>
      <c r="K150" s="178" t="s">
        <v>19</v>
      </c>
      <c r="L150" s="42"/>
      <c r="M150" s="183" t="s">
        <v>19</v>
      </c>
      <c r="N150" s="184" t="s">
        <v>43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133</v>
      </c>
      <c r="AT150" s="187" t="s">
        <v>128</v>
      </c>
      <c r="AU150" s="187" t="s">
        <v>82</v>
      </c>
      <c r="AY150" s="20" t="s">
        <v>125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80</v>
      </c>
      <c r="BK150" s="188">
        <f>ROUND(I150*H150,2)</f>
        <v>0</v>
      </c>
      <c r="BL150" s="20" t="s">
        <v>133</v>
      </c>
      <c r="BM150" s="187" t="s">
        <v>764</v>
      </c>
    </row>
    <row r="151" spans="1:65" s="2" customFormat="1" ht="16.5" customHeight="1">
      <c r="A151" s="37"/>
      <c r="B151" s="38"/>
      <c r="C151" s="176" t="s">
        <v>348</v>
      </c>
      <c r="D151" s="176" t="s">
        <v>128</v>
      </c>
      <c r="E151" s="177" t="s">
        <v>765</v>
      </c>
      <c r="F151" s="178" t="s">
        <v>766</v>
      </c>
      <c r="G151" s="179" t="s">
        <v>366</v>
      </c>
      <c r="H151" s="180">
        <v>200</v>
      </c>
      <c r="I151" s="181"/>
      <c r="J151" s="182">
        <f>ROUND(I151*H151,2)</f>
        <v>0</v>
      </c>
      <c r="K151" s="178" t="s">
        <v>19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133</v>
      </c>
      <c r="AT151" s="187" t="s">
        <v>128</v>
      </c>
      <c r="AU151" s="187" t="s">
        <v>82</v>
      </c>
      <c r="AY151" s="20" t="s">
        <v>125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80</v>
      </c>
      <c r="BK151" s="188">
        <f>ROUND(I151*H151,2)</f>
        <v>0</v>
      </c>
      <c r="BL151" s="20" t="s">
        <v>133</v>
      </c>
      <c r="BM151" s="187" t="s">
        <v>557</v>
      </c>
    </row>
    <row r="152" spans="1:65" s="12" customFormat="1" ht="22.9" customHeight="1">
      <c r="B152" s="160"/>
      <c r="C152" s="161"/>
      <c r="D152" s="162" t="s">
        <v>71</v>
      </c>
      <c r="E152" s="174" t="s">
        <v>674</v>
      </c>
      <c r="F152" s="174" t="s">
        <v>675</v>
      </c>
      <c r="G152" s="161"/>
      <c r="H152" s="161"/>
      <c r="I152" s="164"/>
      <c r="J152" s="175">
        <f>BK152</f>
        <v>0</v>
      </c>
      <c r="K152" s="161"/>
      <c r="L152" s="166"/>
      <c r="M152" s="167"/>
      <c r="N152" s="168"/>
      <c r="O152" s="168"/>
      <c r="P152" s="169">
        <f>SUM(P153:P154)</f>
        <v>0</v>
      </c>
      <c r="Q152" s="168"/>
      <c r="R152" s="169">
        <f>SUM(R153:R154)</f>
        <v>0</v>
      </c>
      <c r="S152" s="168"/>
      <c r="T152" s="170">
        <f>SUM(T153:T154)</f>
        <v>0</v>
      </c>
      <c r="AR152" s="171" t="s">
        <v>80</v>
      </c>
      <c r="AT152" s="172" t="s">
        <v>71</v>
      </c>
      <c r="AU152" s="172" t="s">
        <v>80</v>
      </c>
      <c r="AY152" s="171" t="s">
        <v>125</v>
      </c>
      <c r="BK152" s="173">
        <f>SUM(BK153:BK154)</f>
        <v>0</v>
      </c>
    </row>
    <row r="153" spans="1:65" s="2" customFormat="1" ht="16.5" customHeight="1">
      <c r="A153" s="37"/>
      <c r="B153" s="38"/>
      <c r="C153" s="176" t="s">
        <v>357</v>
      </c>
      <c r="D153" s="176" t="s">
        <v>128</v>
      </c>
      <c r="E153" s="177" t="s">
        <v>767</v>
      </c>
      <c r="F153" s="178" t="s">
        <v>768</v>
      </c>
      <c r="G153" s="179" t="s">
        <v>673</v>
      </c>
      <c r="H153" s="180">
        <v>8</v>
      </c>
      <c r="I153" s="181"/>
      <c r="J153" s="182">
        <f>ROUND(I153*H153,2)</f>
        <v>0</v>
      </c>
      <c r="K153" s="178" t="s">
        <v>19</v>
      </c>
      <c r="L153" s="42"/>
      <c r="M153" s="183" t="s">
        <v>19</v>
      </c>
      <c r="N153" s="184" t="s">
        <v>43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133</v>
      </c>
      <c r="AT153" s="187" t="s">
        <v>128</v>
      </c>
      <c r="AU153" s="187" t="s">
        <v>82</v>
      </c>
      <c r="AY153" s="20" t="s">
        <v>125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80</v>
      </c>
      <c r="BK153" s="188">
        <f>ROUND(I153*H153,2)</f>
        <v>0</v>
      </c>
      <c r="BL153" s="20" t="s">
        <v>133</v>
      </c>
      <c r="BM153" s="187" t="s">
        <v>567</v>
      </c>
    </row>
    <row r="154" spans="1:65" s="2" customFormat="1" ht="16.5" customHeight="1">
      <c r="A154" s="37"/>
      <c r="B154" s="38"/>
      <c r="C154" s="176" t="s">
        <v>363</v>
      </c>
      <c r="D154" s="176" t="s">
        <v>128</v>
      </c>
      <c r="E154" s="177" t="s">
        <v>769</v>
      </c>
      <c r="F154" s="178" t="s">
        <v>770</v>
      </c>
      <c r="G154" s="179" t="s">
        <v>269</v>
      </c>
      <c r="H154" s="180">
        <v>1</v>
      </c>
      <c r="I154" s="181"/>
      <c r="J154" s="182">
        <f>ROUND(I154*H154,2)</f>
        <v>0</v>
      </c>
      <c r="K154" s="178" t="s">
        <v>19</v>
      </c>
      <c r="L154" s="42"/>
      <c r="M154" s="183" t="s">
        <v>19</v>
      </c>
      <c r="N154" s="184" t="s">
        <v>43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133</v>
      </c>
      <c r="AT154" s="187" t="s">
        <v>128</v>
      </c>
      <c r="AU154" s="187" t="s">
        <v>82</v>
      </c>
      <c r="AY154" s="20" t="s">
        <v>125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80</v>
      </c>
      <c r="BK154" s="188">
        <f>ROUND(I154*H154,2)</f>
        <v>0</v>
      </c>
      <c r="BL154" s="20" t="s">
        <v>133</v>
      </c>
      <c r="BM154" s="187" t="s">
        <v>583</v>
      </c>
    </row>
    <row r="155" spans="1:65" s="12" customFormat="1" ht="22.9" customHeight="1">
      <c r="B155" s="160"/>
      <c r="C155" s="161"/>
      <c r="D155" s="162" t="s">
        <v>71</v>
      </c>
      <c r="E155" s="174" t="s">
        <v>771</v>
      </c>
      <c r="F155" s="174" t="s">
        <v>772</v>
      </c>
      <c r="G155" s="161"/>
      <c r="H155" s="161"/>
      <c r="I155" s="164"/>
      <c r="J155" s="175">
        <f>BK155</f>
        <v>0</v>
      </c>
      <c r="K155" s="161"/>
      <c r="L155" s="166"/>
      <c r="M155" s="167"/>
      <c r="N155" s="168"/>
      <c r="O155" s="168"/>
      <c r="P155" s="169">
        <f>P156</f>
        <v>0</v>
      </c>
      <c r="Q155" s="168"/>
      <c r="R155" s="169">
        <f>R156</f>
        <v>0</v>
      </c>
      <c r="S155" s="168"/>
      <c r="T155" s="170">
        <f>T156</f>
        <v>0</v>
      </c>
      <c r="AR155" s="171" t="s">
        <v>80</v>
      </c>
      <c r="AT155" s="172" t="s">
        <v>71</v>
      </c>
      <c r="AU155" s="172" t="s">
        <v>80</v>
      </c>
      <c r="AY155" s="171" t="s">
        <v>125</v>
      </c>
      <c r="BK155" s="173">
        <f>BK156</f>
        <v>0</v>
      </c>
    </row>
    <row r="156" spans="1:65" s="2" customFormat="1" ht="16.5" customHeight="1">
      <c r="A156" s="37"/>
      <c r="B156" s="38"/>
      <c r="C156" s="176" t="s">
        <v>369</v>
      </c>
      <c r="D156" s="176" t="s">
        <v>128</v>
      </c>
      <c r="E156" s="177" t="s">
        <v>773</v>
      </c>
      <c r="F156" s="178" t="s">
        <v>774</v>
      </c>
      <c r="G156" s="179" t="s">
        <v>269</v>
      </c>
      <c r="H156" s="180">
        <v>1</v>
      </c>
      <c r="I156" s="181"/>
      <c r="J156" s="182">
        <f>ROUND(I156*H156,2)</f>
        <v>0</v>
      </c>
      <c r="K156" s="178" t="s">
        <v>19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133</v>
      </c>
      <c r="AT156" s="187" t="s">
        <v>128</v>
      </c>
      <c r="AU156" s="187" t="s">
        <v>82</v>
      </c>
      <c r="AY156" s="20" t="s">
        <v>125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80</v>
      </c>
      <c r="BK156" s="188">
        <f>ROUND(I156*H156,2)</f>
        <v>0</v>
      </c>
      <c r="BL156" s="20" t="s">
        <v>133</v>
      </c>
      <c r="BM156" s="187" t="s">
        <v>596</v>
      </c>
    </row>
    <row r="157" spans="1:65" s="12" customFormat="1" ht="22.9" customHeight="1">
      <c r="B157" s="160"/>
      <c r="C157" s="161"/>
      <c r="D157" s="162" t="s">
        <v>71</v>
      </c>
      <c r="E157" s="174" t="s">
        <v>775</v>
      </c>
      <c r="F157" s="174" t="s">
        <v>776</v>
      </c>
      <c r="G157" s="161"/>
      <c r="H157" s="161"/>
      <c r="I157" s="164"/>
      <c r="J157" s="175">
        <f>BK157</f>
        <v>0</v>
      </c>
      <c r="K157" s="161"/>
      <c r="L157" s="166"/>
      <c r="M157" s="167"/>
      <c r="N157" s="168"/>
      <c r="O157" s="168"/>
      <c r="P157" s="169">
        <f>SUM(P158:P160)</f>
        <v>0</v>
      </c>
      <c r="Q157" s="168"/>
      <c r="R157" s="169">
        <f>SUM(R158:R160)</f>
        <v>0</v>
      </c>
      <c r="S157" s="168"/>
      <c r="T157" s="170">
        <f>SUM(T158:T160)</f>
        <v>0</v>
      </c>
      <c r="AR157" s="171" t="s">
        <v>80</v>
      </c>
      <c r="AT157" s="172" t="s">
        <v>71</v>
      </c>
      <c r="AU157" s="172" t="s">
        <v>80</v>
      </c>
      <c r="AY157" s="171" t="s">
        <v>125</v>
      </c>
      <c r="BK157" s="173">
        <f>SUM(BK158:BK160)</f>
        <v>0</v>
      </c>
    </row>
    <row r="158" spans="1:65" s="2" customFormat="1" ht="16.5" customHeight="1">
      <c r="A158" s="37"/>
      <c r="B158" s="38"/>
      <c r="C158" s="176" t="s">
        <v>374</v>
      </c>
      <c r="D158" s="176" t="s">
        <v>128</v>
      </c>
      <c r="E158" s="177" t="s">
        <v>777</v>
      </c>
      <c r="F158" s="178" t="s">
        <v>778</v>
      </c>
      <c r="G158" s="179" t="s">
        <v>673</v>
      </c>
      <c r="H158" s="180">
        <v>2</v>
      </c>
      <c r="I158" s="181"/>
      <c r="J158" s="182">
        <f>ROUND(I158*H158,2)</f>
        <v>0</v>
      </c>
      <c r="K158" s="178" t="s">
        <v>19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133</v>
      </c>
      <c r="AT158" s="187" t="s">
        <v>128</v>
      </c>
      <c r="AU158" s="187" t="s">
        <v>82</v>
      </c>
      <c r="AY158" s="20" t="s">
        <v>125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80</v>
      </c>
      <c r="BK158" s="188">
        <f>ROUND(I158*H158,2)</f>
        <v>0</v>
      </c>
      <c r="BL158" s="20" t="s">
        <v>133</v>
      </c>
      <c r="BM158" s="187" t="s">
        <v>779</v>
      </c>
    </row>
    <row r="159" spans="1:65" s="2" customFormat="1" ht="19.5">
      <c r="A159" s="37"/>
      <c r="B159" s="38"/>
      <c r="C159" s="39"/>
      <c r="D159" s="194" t="s">
        <v>137</v>
      </c>
      <c r="E159" s="39"/>
      <c r="F159" s="195" t="s">
        <v>780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137</v>
      </c>
      <c r="AU159" s="20" t="s">
        <v>82</v>
      </c>
    </row>
    <row r="160" spans="1:65" s="2" customFormat="1" ht="16.5" customHeight="1">
      <c r="A160" s="37"/>
      <c r="B160" s="38"/>
      <c r="C160" s="176" t="s">
        <v>379</v>
      </c>
      <c r="D160" s="176" t="s">
        <v>128</v>
      </c>
      <c r="E160" s="177" t="s">
        <v>781</v>
      </c>
      <c r="F160" s="178" t="s">
        <v>782</v>
      </c>
      <c r="G160" s="179" t="s">
        <v>783</v>
      </c>
      <c r="H160" s="180">
        <v>1</v>
      </c>
      <c r="I160" s="181"/>
      <c r="J160" s="182">
        <f>ROUND(I160*H160,2)</f>
        <v>0</v>
      </c>
      <c r="K160" s="178" t="s">
        <v>19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133</v>
      </c>
      <c r="AT160" s="187" t="s">
        <v>128</v>
      </c>
      <c r="AU160" s="187" t="s">
        <v>82</v>
      </c>
      <c r="AY160" s="20" t="s">
        <v>125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80</v>
      </c>
      <c r="BK160" s="188">
        <f>ROUND(I160*H160,2)</f>
        <v>0</v>
      </c>
      <c r="BL160" s="20" t="s">
        <v>133</v>
      </c>
      <c r="BM160" s="187" t="s">
        <v>784</v>
      </c>
    </row>
    <row r="161" spans="1:65" s="12" customFormat="1" ht="25.9" customHeight="1">
      <c r="B161" s="160"/>
      <c r="C161" s="161"/>
      <c r="D161" s="162" t="s">
        <v>71</v>
      </c>
      <c r="E161" s="163" t="s">
        <v>618</v>
      </c>
      <c r="F161" s="163" t="s">
        <v>619</v>
      </c>
      <c r="G161" s="161"/>
      <c r="H161" s="161"/>
      <c r="I161" s="164"/>
      <c r="J161" s="165">
        <f>BK161</f>
        <v>0</v>
      </c>
      <c r="K161" s="161"/>
      <c r="L161" s="166"/>
      <c r="M161" s="167"/>
      <c r="N161" s="168"/>
      <c r="O161" s="168"/>
      <c r="P161" s="169">
        <f>SUM(P162:P167)</f>
        <v>0</v>
      </c>
      <c r="Q161" s="168"/>
      <c r="R161" s="169">
        <f>SUM(R162:R167)</f>
        <v>0</v>
      </c>
      <c r="S161" s="168"/>
      <c r="T161" s="170">
        <f>SUM(T162:T167)</f>
        <v>0</v>
      </c>
      <c r="AR161" s="171" t="s">
        <v>133</v>
      </c>
      <c r="AT161" s="172" t="s">
        <v>71</v>
      </c>
      <c r="AU161" s="172" t="s">
        <v>72</v>
      </c>
      <c r="AY161" s="171" t="s">
        <v>125</v>
      </c>
      <c r="BK161" s="173">
        <f>SUM(BK162:BK167)</f>
        <v>0</v>
      </c>
    </row>
    <row r="162" spans="1:65" s="2" customFormat="1" ht="16.5" customHeight="1">
      <c r="A162" s="37"/>
      <c r="B162" s="38"/>
      <c r="C162" s="176" t="s">
        <v>386</v>
      </c>
      <c r="D162" s="176" t="s">
        <v>128</v>
      </c>
      <c r="E162" s="177" t="s">
        <v>785</v>
      </c>
      <c r="F162" s="178" t="s">
        <v>786</v>
      </c>
      <c r="G162" s="179" t="s">
        <v>783</v>
      </c>
      <c r="H162" s="180">
        <v>1</v>
      </c>
      <c r="I162" s="181"/>
      <c r="J162" s="182">
        <f t="shared" ref="J162:J167" si="0">ROUND(I162*H162,2)</f>
        <v>0</v>
      </c>
      <c r="K162" s="178" t="s">
        <v>19</v>
      </c>
      <c r="L162" s="42"/>
      <c r="M162" s="183" t="s">
        <v>19</v>
      </c>
      <c r="N162" s="184" t="s">
        <v>43</v>
      </c>
      <c r="O162" s="67"/>
      <c r="P162" s="185">
        <f t="shared" ref="P162:P167" si="1">O162*H162</f>
        <v>0</v>
      </c>
      <c r="Q162" s="185">
        <v>0</v>
      </c>
      <c r="R162" s="185">
        <f t="shared" ref="R162:R167" si="2">Q162*H162</f>
        <v>0</v>
      </c>
      <c r="S162" s="185">
        <v>0</v>
      </c>
      <c r="T162" s="186">
        <f t="shared" ref="T162:T167" si="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624</v>
      </c>
      <c r="AT162" s="187" t="s">
        <v>128</v>
      </c>
      <c r="AU162" s="187" t="s">
        <v>80</v>
      </c>
      <c r="AY162" s="20" t="s">
        <v>125</v>
      </c>
      <c r="BE162" s="188">
        <f t="shared" ref="BE162:BE167" si="4">IF(N162="základní",J162,0)</f>
        <v>0</v>
      </c>
      <c r="BF162" s="188">
        <f t="shared" ref="BF162:BF167" si="5">IF(N162="snížená",J162,0)</f>
        <v>0</v>
      </c>
      <c r="BG162" s="188">
        <f t="shared" ref="BG162:BG167" si="6">IF(N162="zákl. přenesená",J162,0)</f>
        <v>0</v>
      </c>
      <c r="BH162" s="188">
        <f t="shared" ref="BH162:BH167" si="7">IF(N162="sníž. přenesená",J162,0)</f>
        <v>0</v>
      </c>
      <c r="BI162" s="188">
        <f t="shared" ref="BI162:BI167" si="8">IF(N162="nulová",J162,0)</f>
        <v>0</v>
      </c>
      <c r="BJ162" s="20" t="s">
        <v>80</v>
      </c>
      <c r="BK162" s="188">
        <f t="shared" ref="BK162:BK167" si="9">ROUND(I162*H162,2)</f>
        <v>0</v>
      </c>
      <c r="BL162" s="20" t="s">
        <v>624</v>
      </c>
      <c r="BM162" s="187" t="s">
        <v>787</v>
      </c>
    </row>
    <row r="163" spans="1:65" s="2" customFormat="1" ht="16.5" customHeight="1">
      <c r="A163" s="37"/>
      <c r="B163" s="38"/>
      <c r="C163" s="176" t="s">
        <v>394</v>
      </c>
      <c r="D163" s="176" t="s">
        <v>128</v>
      </c>
      <c r="E163" s="177" t="s">
        <v>788</v>
      </c>
      <c r="F163" s="178" t="s">
        <v>789</v>
      </c>
      <c r="G163" s="179" t="s">
        <v>783</v>
      </c>
      <c r="H163" s="180">
        <v>1</v>
      </c>
      <c r="I163" s="181"/>
      <c r="J163" s="182">
        <f t="shared" si="0"/>
        <v>0</v>
      </c>
      <c r="K163" s="178" t="s">
        <v>19</v>
      </c>
      <c r="L163" s="42"/>
      <c r="M163" s="183" t="s">
        <v>19</v>
      </c>
      <c r="N163" s="184" t="s">
        <v>43</v>
      </c>
      <c r="O163" s="67"/>
      <c r="P163" s="185">
        <f t="shared" si="1"/>
        <v>0</v>
      </c>
      <c r="Q163" s="185">
        <v>0</v>
      </c>
      <c r="R163" s="185">
        <f t="shared" si="2"/>
        <v>0</v>
      </c>
      <c r="S163" s="185">
        <v>0</v>
      </c>
      <c r="T163" s="186">
        <f t="shared" si="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624</v>
      </c>
      <c r="AT163" s="187" t="s">
        <v>128</v>
      </c>
      <c r="AU163" s="187" t="s">
        <v>80</v>
      </c>
      <c r="AY163" s="20" t="s">
        <v>125</v>
      </c>
      <c r="BE163" s="188">
        <f t="shared" si="4"/>
        <v>0</v>
      </c>
      <c r="BF163" s="188">
        <f t="shared" si="5"/>
        <v>0</v>
      </c>
      <c r="BG163" s="188">
        <f t="shared" si="6"/>
        <v>0</v>
      </c>
      <c r="BH163" s="188">
        <f t="shared" si="7"/>
        <v>0</v>
      </c>
      <c r="BI163" s="188">
        <f t="shared" si="8"/>
        <v>0</v>
      </c>
      <c r="BJ163" s="20" t="s">
        <v>80</v>
      </c>
      <c r="BK163" s="188">
        <f t="shared" si="9"/>
        <v>0</v>
      </c>
      <c r="BL163" s="20" t="s">
        <v>624</v>
      </c>
      <c r="BM163" s="187" t="s">
        <v>790</v>
      </c>
    </row>
    <row r="164" spans="1:65" s="2" customFormat="1" ht="16.5" customHeight="1">
      <c r="A164" s="37"/>
      <c r="B164" s="38"/>
      <c r="C164" s="176" t="s">
        <v>401</v>
      </c>
      <c r="D164" s="176" t="s">
        <v>128</v>
      </c>
      <c r="E164" s="177" t="s">
        <v>791</v>
      </c>
      <c r="F164" s="178" t="s">
        <v>792</v>
      </c>
      <c r="G164" s="179" t="s">
        <v>783</v>
      </c>
      <c r="H164" s="180">
        <v>1</v>
      </c>
      <c r="I164" s="181"/>
      <c r="J164" s="182">
        <f t="shared" si="0"/>
        <v>0</v>
      </c>
      <c r="K164" s="178" t="s">
        <v>19</v>
      </c>
      <c r="L164" s="42"/>
      <c r="M164" s="183" t="s">
        <v>19</v>
      </c>
      <c r="N164" s="184" t="s">
        <v>43</v>
      </c>
      <c r="O164" s="67"/>
      <c r="P164" s="185">
        <f t="shared" si="1"/>
        <v>0</v>
      </c>
      <c r="Q164" s="185">
        <v>0</v>
      </c>
      <c r="R164" s="185">
        <f t="shared" si="2"/>
        <v>0</v>
      </c>
      <c r="S164" s="185">
        <v>0</v>
      </c>
      <c r="T164" s="186">
        <f t="shared" si="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624</v>
      </c>
      <c r="AT164" s="187" t="s">
        <v>128</v>
      </c>
      <c r="AU164" s="187" t="s">
        <v>80</v>
      </c>
      <c r="AY164" s="20" t="s">
        <v>125</v>
      </c>
      <c r="BE164" s="188">
        <f t="shared" si="4"/>
        <v>0</v>
      </c>
      <c r="BF164" s="188">
        <f t="shared" si="5"/>
        <v>0</v>
      </c>
      <c r="BG164" s="188">
        <f t="shared" si="6"/>
        <v>0</v>
      </c>
      <c r="BH164" s="188">
        <f t="shared" si="7"/>
        <v>0</v>
      </c>
      <c r="BI164" s="188">
        <f t="shared" si="8"/>
        <v>0</v>
      </c>
      <c r="BJ164" s="20" t="s">
        <v>80</v>
      </c>
      <c r="BK164" s="188">
        <f t="shared" si="9"/>
        <v>0</v>
      </c>
      <c r="BL164" s="20" t="s">
        <v>624</v>
      </c>
      <c r="BM164" s="187" t="s">
        <v>793</v>
      </c>
    </row>
    <row r="165" spans="1:65" s="2" customFormat="1" ht="16.5" customHeight="1">
      <c r="A165" s="37"/>
      <c r="B165" s="38"/>
      <c r="C165" s="176" t="s">
        <v>412</v>
      </c>
      <c r="D165" s="176" t="s">
        <v>128</v>
      </c>
      <c r="E165" s="177" t="s">
        <v>794</v>
      </c>
      <c r="F165" s="178" t="s">
        <v>795</v>
      </c>
      <c r="G165" s="179" t="s">
        <v>783</v>
      </c>
      <c r="H165" s="180">
        <v>1</v>
      </c>
      <c r="I165" s="181"/>
      <c r="J165" s="182">
        <f t="shared" si="0"/>
        <v>0</v>
      </c>
      <c r="K165" s="178" t="s">
        <v>19</v>
      </c>
      <c r="L165" s="42"/>
      <c r="M165" s="183" t="s">
        <v>19</v>
      </c>
      <c r="N165" s="184" t="s">
        <v>43</v>
      </c>
      <c r="O165" s="67"/>
      <c r="P165" s="185">
        <f t="shared" si="1"/>
        <v>0</v>
      </c>
      <c r="Q165" s="185">
        <v>0</v>
      </c>
      <c r="R165" s="185">
        <f t="shared" si="2"/>
        <v>0</v>
      </c>
      <c r="S165" s="185">
        <v>0</v>
      </c>
      <c r="T165" s="186">
        <f t="shared" si="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624</v>
      </c>
      <c r="AT165" s="187" t="s">
        <v>128</v>
      </c>
      <c r="AU165" s="187" t="s">
        <v>80</v>
      </c>
      <c r="AY165" s="20" t="s">
        <v>125</v>
      </c>
      <c r="BE165" s="188">
        <f t="shared" si="4"/>
        <v>0</v>
      </c>
      <c r="BF165" s="188">
        <f t="shared" si="5"/>
        <v>0</v>
      </c>
      <c r="BG165" s="188">
        <f t="shared" si="6"/>
        <v>0</v>
      </c>
      <c r="BH165" s="188">
        <f t="shared" si="7"/>
        <v>0</v>
      </c>
      <c r="BI165" s="188">
        <f t="shared" si="8"/>
        <v>0</v>
      </c>
      <c r="BJ165" s="20" t="s">
        <v>80</v>
      </c>
      <c r="BK165" s="188">
        <f t="shared" si="9"/>
        <v>0</v>
      </c>
      <c r="BL165" s="20" t="s">
        <v>624</v>
      </c>
      <c r="BM165" s="187" t="s">
        <v>796</v>
      </c>
    </row>
    <row r="166" spans="1:65" s="2" customFormat="1" ht="16.5" customHeight="1">
      <c r="A166" s="37"/>
      <c r="B166" s="38"/>
      <c r="C166" s="176" t="s">
        <v>419</v>
      </c>
      <c r="D166" s="176" t="s">
        <v>128</v>
      </c>
      <c r="E166" s="177" t="s">
        <v>797</v>
      </c>
      <c r="F166" s="178" t="s">
        <v>798</v>
      </c>
      <c r="G166" s="179" t="s">
        <v>783</v>
      </c>
      <c r="H166" s="180">
        <v>1</v>
      </c>
      <c r="I166" s="181"/>
      <c r="J166" s="182">
        <f t="shared" si="0"/>
        <v>0</v>
      </c>
      <c r="K166" s="178" t="s">
        <v>19</v>
      </c>
      <c r="L166" s="42"/>
      <c r="M166" s="183" t="s">
        <v>19</v>
      </c>
      <c r="N166" s="184" t="s">
        <v>43</v>
      </c>
      <c r="O166" s="67"/>
      <c r="P166" s="185">
        <f t="shared" si="1"/>
        <v>0</v>
      </c>
      <c r="Q166" s="185">
        <v>0</v>
      </c>
      <c r="R166" s="185">
        <f t="shared" si="2"/>
        <v>0</v>
      </c>
      <c r="S166" s="185">
        <v>0</v>
      </c>
      <c r="T166" s="186">
        <f t="shared" si="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624</v>
      </c>
      <c r="AT166" s="187" t="s">
        <v>128</v>
      </c>
      <c r="AU166" s="187" t="s">
        <v>80</v>
      </c>
      <c r="AY166" s="20" t="s">
        <v>125</v>
      </c>
      <c r="BE166" s="188">
        <f t="shared" si="4"/>
        <v>0</v>
      </c>
      <c r="BF166" s="188">
        <f t="shared" si="5"/>
        <v>0</v>
      </c>
      <c r="BG166" s="188">
        <f t="shared" si="6"/>
        <v>0</v>
      </c>
      <c r="BH166" s="188">
        <f t="shared" si="7"/>
        <v>0</v>
      </c>
      <c r="BI166" s="188">
        <f t="shared" si="8"/>
        <v>0</v>
      </c>
      <c r="BJ166" s="20" t="s">
        <v>80</v>
      </c>
      <c r="BK166" s="188">
        <f t="shared" si="9"/>
        <v>0</v>
      </c>
      <c r="BL166" s="20" t="s">
        <v>624</v>
      </c>
      <c r="BM166" s="187" t="s">
        <v>799</v>
      </c>
    </row>
    <row r="167" spans="1:65" s="2" customFormat="1" ht="16.5" customHeight="1">
      <c r="A167" s="37"/>
      <c r="B167" s="38"/>
      <c r="C167" s="176" t="s">
        <v>430</v>
      </c>
      <c r="D167" s="176" t="s">
        <v>128</v>
      </c>
      <c r="E167" s="177" t="s">
        <v>800</v>
      </c>
      <c r="F167" s="178" t="s">
        <v>801</v>
      </c>
      <c r="G167" s="179" t="s">
        <v>783</v>
      </c>
      <c r="H167" s="180">
        <v>1</v>
      </c>
      <c r="I167" s="181"/>
      <c r="J167" s="182">
        <f t="shared" si="0"/>
        <v>0</v>
      </c>
      <c r="K167" s="178" t="s">
        <v>19</v>
      </c>
      <c r="L167" s="42"/>
      <c r="M167" s="252" t="s">
        <v>19</v>
      </c>
      <c r="N167" s="253" t="s">
        <v>43</v>
      </c>
      <c r="O167" s="254"/>
      <c r="P167" s="255">
        <f t="shared" si="1"/>
        <v>0</v>
      </c>
      <c r="Q167" s="255">
        <v>0</v>
      </c>
      <c r="R167" s="255">
        <f t="shared" si="2"/>
        <v>0</v>
      </c>
      <c r="S167" s="255">
        <v>0</v>
      </c>
      <c r="T167" s="256">
        <f t="shared" si="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624</v>
      </c>
      <c r="AT167" s="187" t="s">
        <v>128</v>
      </c>
      <c r="AU167" s="187" t="s">
        <v>80</v>
      </c>
      <c r="AY167" s="20" t="s">
        <v>125</v>
      </c>
      <c r="BE167" s="188">
        <f t="shared" si="4"/>
        <v>0</v>
      </c>
      <c r="BF167" s="188">
        <f t="shared" si="5"/>
        <v>0</v>
      </c>
      <c r="BG167" s="188">
        <f t="shared" si="6"/>
        <v>0</v>
      </c>
      <c r="BH167" s="188">
        <f t="shared" si="7"/>
        <v>0</v>
      </c>
      <c r="BI167" s="188">
        <f t="shared" si="8"/>
        <v>0</v>
      </c>
      <c r="BJ167" s="20" t="s">
        <v>80</v>
      </c>
      <c r="BK167" s="188">
        <f t="shared" si="9"/>
        <v>0</v>
      </c>
      <c r="BL167" s="20" t="s">
        <v>624</v>
      </c>
      <c r="BM167" s="187" t="s">
        <v>802</v>
      </c>
    </row>
    <row r="168" spans="1:65" s="2" customFormat="1" ht="6.95" customHeight="1">
      <c r="A168" s="37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42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algorithmName="SHA-512" hashValue="BMxvG9nT+esxlcc1glQsLgi+kgzu6Wzej8hGC9gn2iUl7To34ZfTqi/MnTSo59pr0Yu+P8WFqYY6zbpRr4EkUg==" saltValue="QqehRw0zpE5f78pR2habaDHFi0ukjQJxmuj93f6iS6K9unI+QpBOeoq4TZrid0GBM2Ft6+B6OkeRvXh+5kWTyQ==" spinCount="100000" sheet="1" objects="1" scenarios="1" formatColumns="0" formatRows="0" autoFilter="0"/>
  <autoFilter ref="C98:K167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82</v>
      </c>
    </row>
    <row r="4" spans="1:46" s="1" customFormat="1" ht="24.95" customHeight="1">
      <c r="B4" s="23"/>
      <c r="D4" s="106" t="s">
        <v>89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4" t="str">
        <f>'Rekapitulace stavby'!K6</f>
        <v>Rekonstrukce fasády MěÚ Valašské Meziříčí</v>
      </c>
      <c r="F7" s="385"/>
      <c r="G7" s="385"/>
      <c r="H7" s="385"/>
      <c r="L7" s="23"/>
    </row>
    <row r="8" spans="1:46" s="2" customFormat="1" ht="12" customHeight="1">
      <c r="A8" s="37"/>
      <c r="B8" s="42"/>
      <c r="C8" s="37"/>
      <c r="D8" s="108" t="s">
        <v>90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6" t="s">
        <v>803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19. 2. 2025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>00304387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>Město Valašské Meziříčí, Náměstí 7/5,757 01 VM</v>
      </c>
      <c r="F15" s="37"/>
      <c r="G15" s="37"/>
      <c r="H15" s="37"/>
      <c r="I15" s="108" t="s">
        <v>29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>Ing.arch.Barbora Císařová,Slavíčkova 7, Brno</v>
      </c>
      <c r="F21" s="37"/>
      <c r="G21" s="37"/>
      <c r="H21" s="37"/>
      <c r="I21" s="108" t="s">
        <v>29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ROUND((SUM(BE81:BE102)),  2)</f>
        <v>0</v>
      </c>
      <c r="G33" s="37"/>
      <c r="H33" s="37"/>
      <c r="I33" s="121">
        <v>0.21</v>
      </c>
      <c r="J33" s="120">
        <f>ROUND(((SUM(BE81:BE102))*I33),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ROUND((SUM(BF81:BF102)),  2)</f>
        <v>0</v>
      </c>
      <c r="G34" s="37"/>
      <c r="H34" s="37"/>
      <c r="I34" s="121">
        <v>0.12</v>
      </c>
      <c r="J34" s="120">
        <f>ROUND(((SUM(BF81:BF102))*I34),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ROUND((SUM(BG81:BG102)),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ROUND((SUM(BH81:BH102)),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ROUND((SUM(BI81:BI102)),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1" t="str">
        <f>E7</f>
        <v>Rekonstrukce fasády MěÚ Valašské Meziříčí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90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3" t="str">
        <f>E9</f>
        <v>03 - Ostatní a vedlejší náklady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19. 2. 2025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Ing.arch.Barbora Císařová,Slavíčkova 7, Brno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>
      <c r="B60" s="137"/>
      <c r="C60" s="138"/>
      <c r="D60" s="139" t="s">
        <v>804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9" customFormat="1" ht="24.95" customHeight="1">
      <c r="B61" s="137"/>
      <c r="C61" s="138"/>
      <c r="D61" s="139" t="s">
        <v>805</v>
      </c>
      <c r="E61" s="140"/>
      <c r="F61" s="140"/>
      <c r="G61" s="140"/>
      <c r="H61" s="140"/>
      <c r="I61" s="140"/>
      <c r="J61" s="141">
        <f>J88</f>
        <v>0</v>
      </c>
      <c r="K61" s="138"/>
      <c r="L61" s="142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110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91" t="str">
        <f>E7</f>
        <v>Rekonstrukce fasády MěÚ Valašské Meziříčí</v>
      </c>
      <c r="F71" s="392"/>
      <c r="G71" s="392"/>
      <c r="H71" s="392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90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63" t="str">
        <f>E9</f>
        <v>03 - Ostatní a vedlejší náklady</v>
      </c>
      <c r="F73" s="393"/>
      <c r="G73" s="393"/>
      <c r="H73" s="393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 xml:space="preserve"> </v>
      </c>
      <c r="G75" s="39"/>
      <c r="H75" s="39"/>
      <c r="I75" s="32" t="s">
        <v>23</v>
      </c>
      <c r="J75" s="62" t="str">
        <f>IF(J12="","",J12)</f>
        <v>19. 2. 2025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40.15" customHeight="1">
      <c r="A77" s="37"/>
      <c r="B77" s="38"/>
      <c r="C77" s="32" t="s">
        <v>25</v>
      </c>
      <c r="D77" s="39"/>
      <c r="E77" s="39"/>
      <c r="F77" s="30" t="str">
        <f>E15</f>
        <v>Město Valašské Meziříčí, Náměstí 7/5,757 01 VM</v>
      </c>
      <c r="G77" s="39"/>
      <c r="H77" s="39"/>
      <c r="I77" s="32" t="s">
        <v>32</v>
      </c>
      <c r="J77" s="35" t="str">
        <f>E21</f>
        <v>Ing.arch.Barbora Císařová,Slavíčkova 7, Brno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30</v>
      </c>
      <c r="D78" s="39"/>
      <c r="E78" s="39"/>
      <c r="F78" s="30" t="str">
        <f>IF(E18="","",E18)</f>
        <v>Vyplň údaj</v>
      </c>
      <c r="G78" s="39"/>
      <c r="H78" s="39"/>
      <c r="I78" s="32" t="s">
        <v>35</v>
      </c>
      <c r="J78" s="35" t="str">
        <f>E24</f>
        <v xml:space="preserve">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111</v>
      </c>
      <c r="D80" s="152" t="s">
        <v>57</v>
      </c>
      <c r="E80" s="152" t="s">
        <v>53</v>
      </c>
      <c r="F80" s="152" t="s">
        <v>54</v>
      </c>
      <c r="G80" s="152" t="s">
        <v>112</v>
      </c>
      <c r="H80" s="152" t="s">
        <v>113</v>
      </c>
      <c r="I80" s="152" t="s">
        <v>114</v>
      </c>
      <c r="J80" s="152" t="s">
        <v>94</v>
      </c>
      <c r="K80" s="153" t="s">
        <v>115</v>
      </c>
      <c r="L80" s="154"/>
      <c r="M80" s="71" t="s">
        <v>19</v>
      </c>
      <c r="N80" s="72" t="s">
        <v>42</v>
      </c>
      <c r="O80" s="72" t="s">
        <v>116</v>
      </c>
      <c r="P80" s="72" t="s">
        <v>117</v>
      </c>
      <c r="Q80" s="72" t="s">
        <v>118</v>
      </c>
      <c r="R80" s="72" t="s">
        <v>119</v>
      </c>
      <c r="S80" s="72" t="s">
        <v>120</v>
      </c>
      <c r="T80" s="73" t="s">
        <v>121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122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P82+P88</f>
        <v>0</v>
      </c>
      <c r="Q81" s="75"/>
      <c r="R81" s="157">
        <f>R82+R88</f>
        <v>0</v>
      </c>
      <c r="S81" s="75"/>
      <c r="T81" s="158">
        <f>T82+T88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71</v>
      </c>
      <c r="AU81" s="20" t="s">
        <v>95</v>
      </c>
      <c r="BK81" s="159">
        <f>BK82+BK88</f>
        <v>0</v>
      </c>
    </row>
    <row r="82" spans="1:65" s="12" customFormat="1" ht="25.9" customHeight="1">
      <c r="B82" s="160"/>
      <c r="C82" s="161"/>
      <c r="D82" s="162" t="s">
        <v>71</v>
      </c>
      <c r="E82" s="163" t="s">
        <v>806</v>
      </c>
      <c r="F82" s="163" t="s">
        <v>807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SUM(P83:P87)</f>
        <v>0</v>
      </c>
      <c r="Q82" s="168"/>
      <c r="R82" s="169">
        <f>SUM(R83:R87)</f>
        <v>0</v>
      </c>
      <c r="S82" s="168"/>
      <c r="T82" s="170">
        <f>SUM(T83:T87)</f>
        <v>0</v>
      </c>
      <c r="AR82" s="171" t="s">
        <v>80</v>
      </c>
      <c r="AT82" s="172" t="s">
        <v>71</v>
      </c>
      <c r="AU82" s="172" t="s">
        <v>72</v>
      </c>
      <c r="AY82" s="171" t="s">
        <v>125</v>
      </c>
      <c r="BK82" s="173">
        <f>SUM(BK83:BK87)</f>
        <v>0</v>
      </c>
    </row>
    <row r="83" spans="1:65" s="2" customFormat="1" ht="24.2" customHeight="1">
      <c r="A83" s="37"/>
      <c r="B83" s="38"/>
      <c r="C83" s="176" t="s">
        <v>80</v>
      </c>
      <c r="D83" s="176" t="s">
        <v>128</v>
      </c>
      <c r="E83" s="177" t="s">
        <v>808</v>
      </c>
      <c r="F83" s="178" t="s">
        <v>809</v>
      </c>
      <c r="G83" s="179" t="s">
        <v>810</v>
      </c>
      <c r="H83" s="180">
        <v>1</v>
      </c>
      <c r="I83" s="181"/>
      <c r="J83" s="182">
        <f>ROUND(I83*H83,2)</f>
        <v>0</v>
      </c>
      <c r="K83" s="178" t="s">
        <v>19</v>
      </c>
      <c r="L83" s="42"/>
      <c r="M83" s="183" t="s">
        <v>19</v>
      </c>
      <c r="N83" s="184" t="s">
        <v>43</v>
      </c>
      <c r="O83" s="67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133</v>
      </c>
      <c r="AT83" s="187" t="s">
        <v>128</v>
      </c>
      <c r="AU83" s="187" t="s">
        <v>80</v>
      </c>
      <c r="AY83" s="20" t="s">
        <v>125</v>
      </c>
      <c r="BE83" s="188">
        <f>IF(N83="základní",J83,0)</f>
        <v>0</v>
      </c>
      <c r="BF83" s="188">
        <f>IF(N83="snížená",J83,0)</f>
        <v>0</v>
      </c>
      <c r="BG83" s="188">
        <f>IF(N83="zákl. přenesená",J83,0)</f>
        <v>0</v>
      </c>
      <c r="BH83" s="188">
        <f>IF(N83="sníž. přenesená",J83,0)</f>
        <v>0</v>
      </c>
      <c r="BI83" s="188">
        <f>IF(N83="nulová",J83,0)</f>
        <v>0</v>
      </c>
      <c r="BJ83" s="20" t="s">
        <v>80</v>
      </c>
      <c r="BK83" s="188">
        <f>ROUND(I83*H83,2)</f>
        <v>0</v>
      </c>
      <c r="BL83" s="20" t="s">
        <v>133</v>
      </c>
      <c r="BM83" s="187" t="s">
        <v>82</v>
      </c>
    </row>
    <row r="84" spans="1:65" s="2" customFormat="1" ht="24.2" customHeight="1">
      <c r="A84" s="37"/>
      <c r="B84" s="38"/>
      <c r="C84" s="176" t="s">
        <v>82</v>
      </c>
      <c r="D84" s="176" t="s">
        <v>128</v>
      </c>
      <c r="E84" s="177" t="s">
        <v>811</v>
      </c>
      <c r="F84" s="178" t="s">
        <v>812</v>
      </c>
      <c r="G84" s="179" t="s">
        <v>810</v>
      </c>
      <c r="H84" s="180">
        <v>1</v>
      </c>
      <c r="I84" s="181"/>
      <c r="J84" s="182">
        <f>ROUND(I84*H84,2)</f>
        <v>0</v>
      </c>
      <c r="K84" s="178" t="s">
        <v>19</v>
      </c>
      <c r="L84" s="42"/>
      <c r="M84" s="183" t="s">
        <v>19</v>
      </c>
      <c r="N84" s="184" t="s">
        <v>43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133</v>
      </c>
      <c r="AT84" s="187" t="s">
        <v>128</v>
      </c>
      <c r="AU84" s="187" t="s">
        <v>80</v>
      </c>
      <c r="AY84" s="20" t="s">
        <v>125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80</v>
      </c>
      <c r="BK84" s="188">
        <f>ROUND(I84*H84,2)</f>
        <v>0</v>
      </c>
      <c r="BL84" s="20" t="s">
        <v>133</v>
      </c>
      <c r="BM84" s="187" t="s">
        <v>133</v>
      </c>
    </row>
    <row r="85" spans="1:65" s="2" customFormat="1" ht="24.2" customHeight="1">
      <c r="A85" s="37"/>
      <c r="B85" s="38"/>
      <c r="C85" s="176" t="s">
        <v>126</v>
      </c>
      <c r="D85" s="176" t="s">
        <v>128</v>
      </c>
      <c r="E85" s="177" t="s">
        <v>813</v>
      </c>
      <c r="F85" s="178" t="s">
        <v>814</v>
      </c>
      <c r="G85" s="179" t="s">
        <v>810</v>
      </c>
      <c r="H85" s="180">
        <v>1</v>
      </c>
      <c r="I85" s="181"/>
      <c r="J85" s="182">
        <f>ROUND(I85*H85,2)</f>
        <v>0</v>
      </c>
      <c r="K85" s="178" t="s">
        <v>19</v>
      </c>
      <c r="L85" s="42"/>
      <c r="M85" s="183" t="s">
        <v>19</v>
      </c>
      <c r="N85" s="184" t="s">
        <v>43</v>
      </c>
      <c r="O85" s="67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133</v>
      </c>
      <c r="AT85" s="187" t="s">
        <v>128</v>
      </c>
      <c r="AU85" s="187" t="s">
        <v>80</v>
      </c>
      <c r="AY85" s="20" t="s">
        <v>125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20" t="s">
        <v>80</v>
      </c>
      <c r="BK85" s="188">
        <f>ROUND(I85*H85,2)</f>
        <v>0</v>
      </c>
      <c r="BL85" s="20" t="s">
        <v>133</v>
      </c>
      <c r="BM85" s="187" t="s">
        <v>156</v>
      </c>
    </row>
    <row r="86" spans="1:65" s="2" customFormat="1" ht="24.2" customHeight="1">
      <c r="A86" s="37"/>
      <c r="B86" s="38"/>
      <c r="C86" s="176" t="s">
        <v>133</v>
      </c>
      <c r="D86" s="176" t="s">
        <v>128</v>
      </c>
      <c r="E86" s="177" t="s">
        <v>815</v>
      </c>
      <c r="F86" s="178" t="s">
        <v>816</v>
      </c>
      <c r="G86" s="179" t="s">
        <v>810</v>
      </c>
      <c r="H86" s="180">
        <v>1</v>
      </c>
      <c r="I86" s="181"/>
      <c r="J86" s="182">
        <f>ROUND(I86*H86,2)</f>
        <v>0</v>
      </c>
      <c r="K86" s="178" t="s">
        <v>19</v>
      </c>
      <c r="L86" s="42"/>
      <c r="M86" s="183" t="s">
        <v>19</v>
      </c>
      <c r="N86" s="184" t="s">
        <v>43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133</v>
      </c>
      <c r="AT86" s="187" t="s">
        <v>128</v>
      </c>
      <c r="AU86" s="187" t="s">
        <v>80</v>
      </c>
      <c r="AY86" s="20" t="s">
        <v>125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80</v>
      </c>
      <c r="BK86" s="188">
        <f>ROUND(I86*H86,2)</f>
        <v>0</v>
      </c>
      <c r="BL86" s="20" t="s">
        <v>133</v>
      </c>
      <c r="BM86" s="187" t="s">
        <v>201</v>
      </c>
    </row>
    <row r="87" spans="1:65" s="2" customFormat="1" ht="24.2" customHeight="1">
      <c r="A87" s="37"/>
      <c r="B87" s="38"/>
      <c r="C87" s="176" t="s">
        <v>177</v>
      </c>
      <c r="D87" s="176" t="s">
        <v>128</v>
      </c>
      <c r="E87" s="177" t="s">
        <v>817</v>
      </c>
      <c r="F87" s="178" t="s">
        <v>818</v>
      </c>
      <c r="G87" s="179" t="s">
        <v>810</v>
      </c>
      <c r="H87" s="180">
        <v>1</v>
      </c>
      <c r="I87" s="181"/>
      <c r="J87" s="182">
        <f>ROUND(I87*H87,2)</f>
        <v>0</v>
      </c>
      <c r="K87" s="178" t="s">
        <v>19</v>
      </c>
      <c r="L87" s="42"/>
      <c r="M87" s="183" t="s">
        <v>19</v>
      </c>
      <c r="N87" s="184" t="s">
        <v>43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133</v>
      </c>
      <c r="AT87" s="187" t="s">
        <v>128</v>
      </c>
      <c r="AU87" s="187" t="s">
        <v>80</v>
      </c>
      <c r="AY87" s="20" t="s">
        <v>125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80</v>
      </c>
      <c r="BK87" s="188">
        <f>ROUND(I87*H87,2)</f>
        <v>0</v>
      </c>
      <c r="BL87" s="20" t="s">
        <v>133</v>
      </c>
      <c r="BM87" s="187" t="s">
        <v>216</v>
      </c>
    </row>
    <row r="88" spans="1:65" s="12" customFormat="1" ht="25.9" customHeight="1">
      <c r="B88" s="160"/>
      <c r="C88" s="161"/>
      <c r="D88" s="162" t="s">
        <v>71</v>
      </c>
      <c r="E88" s="163" t="s">
        <v>819</v>
      </c>
      <c r="F88" s="163" t="s">
        <v>820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SUM(P89:P102)</f>
        <v>0</v>
      </c>
      <c r="Q88" s="168"/>
      <c r="R88" s="169">
        <f>SUM(R89:R102)</f>
        <v>0</v>
      </c>
      <c r="S88" s="168"/>
      <c r="T88" s="170">
        <f>SUM(T89:T102)</f>
        <v>0</v>
      </c>
      <c r="AR88" s="171" t="s">
        <v>80</v>
      </c>
      <c r="AT88" s="172" t="s">
        <v>71</v>
      </c>
      <c r="AU88" s="172" t="s">
        <v>72</v>
      </c>
      <c r="AY88" s="171" t="s">
        <v>125</v>
      </c>
      <c r="BK88" s="173">
        <f>SUM(BK89:BK102)</f>
        <v>0</v>
      </c>
    </row>
    <row r="89" spans="1:65" s="2" customFormat="1" ht="24.2" customHeight="1">
      <c r="A89" s="37"/>
      <c r="B89" s="38"/>
      <c r="C89" s="176" t="s">
        <v>156</v>
      </c>
      <c r="D89" s="176" t="s">
        <v>128</v>
      </c>
      <c r="E89" s="177" t="s">
        <v>821</v>
      </c>
      <c r="F89" s="178" t="s">
        <v>822</v>
      </c>
      <c r="G89" s="179" t="s">
        <v>810</v>
      </c>
      <c r="H89" s="180">
        <v>1</v>
      </c>
      <c r="I89" s="181"/>
      <c r="J89" s="182">
        <f t="shared" ref="J89:J99" si="0">ROUND(I89*H89,2)</f>
        <v>0</v>
      </c>
      <c r="K89" s="178" t="s">
        <v>19</v>
      </c>
      <c r="L89" s="42"/>
      <c r="M89" s="183" t="s">
        <v>19</v>
      </c>
      <c r="N89" s="184" t="s">
        <v>43</v>
      </c>
      <c r="O89" s="67"/>
      <c r="P89" s="185">
        <f t="shared" ref="P89:P99" si="1">O89*H89</f>
        <v>0</v>
      </c>
      <c r="Q89" s="185">
        <v>0</v>
      </c>
      <c r="R89" s="185">
        <f t="shared" ref="R89:R99" si="2">Q89*H89</f>
        <v>0</v>
      </c>
      <c r="S89" s="185">
        <v>0</v>
      </c>
      <c r="T89" s="186">
        <f t="shared" ref="T89:T99" si="3"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133</v>
      </c>
      <c r="AT89" s="187" t="s">
        <v>128</v>
      </c>
      <c r="AU89" s="187" t="s">
        <v>80</v>
      </c>
      <c r="AY89" s="20" t="s">
        <v>125</v>
      </c>
      <c r="BE89" s="188">
        <f t="shared" ref="BE89:BE99" si="4">IF(N89="základní",J89,0)</f>
        <v>0</v>
      </c>
      <c r="BF89" s="188">
        <f t="shared" ref="BF89:BF99" si="5">IF(N89="snížená",J89,0)</f>
        <v>0</v>
      </c>
      <c r="BG89" s="188">
        <f t="shared" ref="BG89:BG99" si="6">IF(N89="zákl. přenesená",J89,0)</f>
        <v>0</v>
      </c>
      <c r="BH89" s="188">
        <f t="shared" ref="BH89:BH99" si="7">IF(N89="sníž. přenesená",J89,0)</f>
        <v>0</v>
      </c>
      <c r="BI89" s="188">
        <f t="shared" ref="BI89:BI99" si="8">IF(N89="nulová",J89,0)</f>
        <v>0</v>
      </c>
      <c r="BJ89" s="20" t="s">
        <v>80</v>
      </c>
      <c r="BK89" s="188">
        <f t="shared" ref="BK89:BK99" si="9">ROUND(I89*H89,2)</f>
        <v>0</v>
      </c>
      <c r="BL89" s="20" t="s">
        <v>133</v>
      </c>
      <c r="BM89" s="187" t="s">
        <v>8</v>
      </c>
    </row>
    <row r="90" spans="1:65" s="2" customFormat="1" ht="24.2" customHeight="1">
      <c r="A90" s="37"/>
      <c r="B90" s="38"/>
      <c r="C90" s="176" t="s">
        <v>190</v>
      </c>
      <c r="D90" s="176" t="s">
        <v>128</v>
      </c>
      <c r="E90" s="177" t="s">
        <v>823</v>
      </c>
      <c r="F90" s="178" t="s">
        <v>824</v>
      </c>
      <c r="G90" s="179" t="s">
        <v>810</v>
      </c>
      <c r="H90" s="180">
        <v>1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43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133</v>
      </c>
      <c r="AT90" s="187" t="s">
        <v>128</v>
      </c>
      <c r="AU90" s="187" t="s">
        <v>80</v>
      </c>
      <c r="AY90" s="20" t="s">
        <v>125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80</v>
      </c>
      <c r="BK90" s="188">
        <f t="shared" si="9"/>
        <v>0</v>
      </c>
      <c r="BL90" s="20" t="s">
        <v>133</v>
      </c>
      <c r="BM90" s="187" t="s">
        <v>235</v>
      </c>
    </row>
    <row r="91" spans="1:65" s="2" customFormat="1" ht="24.2" customHeight="1">
      <c r="A91" s="37"/>
      <c r="B91" s="38"/>
      <c r="C91" s="176" t="s">
        <v>201</v>
      </c>
      <c r="D91" s="176" t="s">
        <v>128</v>
      </c>
      <c r="E91" s="177" t="s">
        <v>825</v>
      </c>
      <c r="F91" s="178" t="s">
        <v>826</v>
      </c>
      <c r="G91" s="179" t="s">
        <v>810</v>
      </c>
      <c r="H91" s="180">
        <v>1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133</v>
      </c>
      <c r="AT91" s="187" t="s">
        <v>128</v>
      </c>
      <c r="AU91" s="187" t="s">
        <v>80</v>
      </c>
      <c r="AY91" s="20" t="s">
        <v>125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80</v>
      </c>
      <c r="BK91" s="188">
        <f t="shared" si="9"/>
        <v>0</v>
      </c>
      <c r="BL91" s="20" t="s">
        <v>133</v>
      </c>
      <c r="BM91" s="187" t="s">
        <v>248</v>
      </c>
    </row>
    <row r="92" spans="1:65" s="2" customFormat="1" ht="24.2" customHeight="1">
      <c r="A92" s="37"/>
      <c r="B92" s="38"/>
      <c r="C92" s="176" t="s">
        <v>199</v>
      </c>
      <c r="D92" s="176" t="s">
        <v>128</v>
      </c>
      <c r="E92" s="177" t="s">
        <v>827</v>
      </c>
      <c r="F92" s="178" t="s">
        <v>828</v>
      </c>
      <c r="G92" s="179" t="s">
        <v>810</v>
      </c>
      <c r="H92" s="180">
        <v>1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133</v>
      </c>
      <c r="AT92" s="187" t="s">
        <v>128</v>
      </c>
      <c r="AU92" s="187" t="s">
        <v>80</v>
      </c>
      <c r="AY92" s="20" t="s">
        <v>125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80</v>
      </c>
      <c r="BK92" s="188">
        <f t="shared" si="9"/>
        <v>0</v>
      </c>
      <c r="BL92" s="20" t="s">
        <v>133</v>
      </c>
      <c r="BM92" s="187" t="s">
        <v>259</v>
      </c>
    </row>
    <row r="93" spans="1:65" s="2" customFormat="1" ht="24.2" customHeight="1">
      <c r="A93" s="37"/>
      <c r="B93" s="38"/>
      <c r="C93" s="176" t="s">
        <v>216</v>
      </c>
      <c r="D93" s="176" t="s">
        <v>128</v>
      </c>
      <c r="E93" s="177" t="s">
        <v>829</v>
      </c>
      <c r="F93" s="178" t="s">
        <v>830</v>
      </c>
      <c r="G93" s="179" t="s">
        <v>810</v>
      </c>
      <c r="H93" s="180">
        <v>1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43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133</v>
      </c>
      <c r="AT93" s="187" t="s">
        <v>128</v>
      </c>
      <c r="AU93" s="187" t="s">
        <v>80</v>
      </c>
      <c r="AY93" s="20" t="s">
        <v>125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80</v>
      </c>
      <c r="BK93" s="188">
        <f t="shared" si="9"/>
        <v>0</v>
      </c>
      <c r="BL93" s="20" t="s">
        <v>133</v>
      </c>
      <c r="BM93" s="187" t="s">
        <v>271</v>
      </c>
    </row>
    <row r="94" spans="1:65" s="2" customFormat="1" ht="24.2" customHeight="1">
      <c r="A94" s="37"/>
      <c r="B94" s="38"/>
      <c r="C94" s="176" t="s">
        <v>221</v>
      </c>
      <c r="D94" s="176" t="s">
        <v>128</v>
      </c>
      <c r="E94" s="177" t="s">
        <v>831</v>
      </c>
      <c r="F94" s="178" t="s">
        <v>832</v>
      </c>
      <c r="G94" s="179" t="s">
        <v>810</v>
      </c>
      <c r="H94" s="180">
        <v>1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43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133</v>
      </c>
      <c r="AT94" s="187" t="s">
        <v>128</v>
      </c>
      <c r="AU94" s="187" t="s">
        <v>80</v>
      </c>
      <c r="AY94" s="20" t="s">
        <v>125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80</v>
      </c>
      <c r="BK94" s="188">
        <f t="shared" si="9"/>
        <v>0</v>
      </c>
      <c r="BL94" s="20" t="s">
        <v>133</v>
      </c>
      <c r="BM94" s="187" t="s">
        <v>282</v>
      </c>
    </row>
    <row r="95" spans="1:65" s="2" customFormat="1" ht="24.2" customHeight="1">
      <c r="A95" s="37"/>
      <c r="B95" s="38"/>
      <c r="C95" s="176" t="s">
        <v>8</v>
      </c>
      <c r="D95" s="176" t="s">
        <v>128</v>
      </c>
      <c r="E95" s="177" t="s">
        <v>833</v>
      </c>
      <c r="F95" s="178" t="s">
        <v>834</v>
      </c>
      <c r="G95" s="179" t="s">
        <v>810</v>
      </c>
      <c r="H95" s="180">
        <v>1</v>
      </c>
      <c r="I95" s="181"/>
      <c r="J95" s="182">
        <f t="shared" si="0"/>
        <v>0</v>
      </c>
      <c r="K95" s="178" t="s">
        <v>19</v>
      </c>
      <c r="L95" s="42"/>
      <c r="M95" s="183" t="s">
        <v>19</v>
      </c>
      <c r="N95" s="184" t="s">
        <v>43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133</v>
      </c>
      <c r="AT95" s="187" t="s">
        <v>128</v>
      </c>
      <c r="AU95" s="187" t="s">
        <v>80</v>
      </c>
      <c r="AY95" s="20" t="s">
        <v>125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80</v>
      </c>
      <c r="BK95" s="188">
        <f t="shared" si="9"/>
        <v>0</v>
      </c>
      <c r="BL95" s="20" t="s">
        <v>133</v>
      </c>
      <c r="BM95" s="187" t="s">
        <v>293</v>
      </c>
    </row>
    <row r="96" spans="1:65" s="2" customFormat="1" ht="24.2" customHeight="1">
      <c r="A96" s="37"/>
      <c r="B96" s="38"/>
      <c r="C96" s="176" t="s">
        <v>230</v>
      </c>
      <c r="D96" s="176" t="s">
        <v>128</v>
      </c>
      <c r="E96" s="177" t="s">
        <v>835</v>
      </c>
      <c r="F96" s="178" t="s">
        <v>836</v>
      </c>
      <c r="G96" s="179" t="s">
        <v>810</v>
      </c>
      <c r="H96" s="180">
        <v>1</v>
      </c>
      <c r="I96" s="181"/>
      <c r="J96" s="182">
        <f t="shared" si="0"/>
        <v>0</v>
      </c>
      <c r="K96" s="178" t="s">
        <v>19</v>
      </c>
      <c r="L96" s="42"/>
      <c r="M96" s="183" t="s">
        <v>19</v>
      </c>
      <c r="N96" s="184" t="s">
        <v>43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133</v>
      </c>
      <c r="AT96" s="187" t="s">
        <v>128</v>
      </c>
      <c r="AU96" s="187" t="s">
        <v>80</v>
      </c>
      <c r="AY96" s="20" t="s">
        <v>125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0" t="s">
        <v>80</v>
      </c>
      <c r="BK96" s="188">
        <f t="shared" si="9"/>
        <v>0</v>
      </c>
      <c r="BL96" s="20" t="s">
        <v>133</v>
      </c>
      <c r="BM96" s="187" t="s">
        <v>305</v>
      </c>
    </row>
    <row r="97" spans="1:65" s="2" customFormat="1" ht="24.2" customHeight="1">
      <c r="A97" s="37"/>
      <c r="B97" s="38"/>
      <c r="C97" s="176" t="s">
        <v>235</v>
      </c>
      <c r="D97" s="176" t="s">
        <v>128</v>
      </c>
      <c r="E97" s="177" t="s">
        <v>837</v>
      </c>
      <c r="F97" s="178" t="s">
        <v>838</v>
      </c>
      <c r="G97" s="179" t="s">
        <v>810</v>
      </c>
      <c r="H97" s="180">
        <v>1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43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133</v>
      </c>
      <c r="AT97" s="187" t="s">
        <v>128</v>
      </c>
      <c r="AU97" s="187" t="s">
        <v>80</v>
      </c>
      <c r="AY97" s="20" t="s">
        <v>125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80</v>
      </c>
      <c r="BK97" s="188">
        <f t="shared" si="9"/>
        <v>0</v>
      </c>
      <c r="BL97" s="20" t="s">
        <v>133</v>
      </c>
      <c r="BM97" s="187" t="s">
        <v>317</v>
      </c>
    </row>
    <row r="98" spans="1:65" s="2" customFormat="1" ht="24.2" customHeight="1">
      <c r="A98" s="37"/>
      <c r="B98" s="38"/>
      <c r="C98" s="176" t="s">
        <v>242</v>
      </c>
      <c r="D98" s="176" t="s">
        <v>128</v>
      </c>
      <c r="E98" s="177" t="s">
        <v>839</v>
      </c>
      <c r="F98" s="178" t="s">
        <v>840</v>
      </c>
      <c r="G98" s="179" t="s">
        <v>810</v>
      </c>
      <c r="H98" s="180">
        <v>1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43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133</v>
      </c>
      <c r="AT98" s="187" t="s">
        <v>128</v>
      </c>
      <c r="AU98" s="187" t="s">
        <v>80</v>
      </c>
      <c r="AY98" s="20" t="s">
        <v>125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80</v>
      </c>
      <c r="BK98" s="188">
        <f t="shared" si="9"/>
        <v>0</v>
      </c>
      <c r="BL98" s="20" t="s">
        <v>133</v>
      </c>
      <c r="BM98" s="187" t="s">
        <v>330</v>
      </c>
    </row>
    <row r="99" spans="1:65" s="2" customFormat="1" ht="24.2" customHeight="1">
      <c r="A99" s="37"/>
      <c r="B99" s="38"/>
      <c r="C99" s="176" t="s">
        <v>248</v>
      </c>
      <c r="D99" s="176" t="s">
        <v>128</v>
      </c>
      <c r="E99" s="177" t="s">
        <v>841</v>
      </c>
      <c r="F99" s="178" t="s">
        <v>842</v>
      </c>
      <c r="G99" s="179" t="s">
        <v>269</v>
      </c>
      <c r="H99" s="180">
        <v>1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43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133</v>
      </c>
      <c r="AT99" s="187" t="s">
        <v>128</v>
      </c>
      <c r="AU99" s="187" t="s">
        <v>80</v>
      </c>
      <c r="AY99" s="20" t="s">
        <v>125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80</v>
      </c>
      <c r="BK99" s="188">
        <f t="shared" si="9"/>
        <v>0</v>
      </c>
      <c r="BL99" s="20" t="s">
        <v>133</v>
      </c>
      <c r="BM99" s="187" t="s">
        <v>843</v>
      </c>
    </row>
    <row r="100" spans="1:65" s="2" customFormat="1" ht="19.5">
      <c r="A100" s="37"/>
      <c r="B100" s="38"/>
      <c r="C100" s="39"/>
      <c r="D100" s="194" t="s">
        <v>137</v>
      </c>
      <c r="E100" s="39"/>
      <c r="F100" s="195" t="s">
        <v>844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137</v>
      </c>
      <c r="AU100" s="20" t="s">
        <v>80</v>
      </c>
    </row>
    <row r="101" spans="1:65" s="14" customFormat="1" ht="11.25">
      <c r="B101" s="206"/>
      <c r="C101" s="207"/>
      <c r="D101" s="194" t="s">
        <v>139</v>
      </c>
      <c r="E101" s="208" t="s">
        <v>19</v>
      </c>
      <c r="F101" s="209" t="s">
        <v>80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139</v>
      </c>
      <c r="AU101" s="216" t="s">
        <v>80</v>
      </c>
      <c r="AV101" s="14" t="s">
        <v>82</v>
      </c>
      <c r="AW101" s="14" t="s">
        <v>34</v>
      </c>
      <c r="AX101" s="14" t="s">
        <v>72</v>
      </c>
      <c r="AY101" s="216" t="s">
        <v>125</v>
      </c>
    </row>
    <row r="102" spans="1:65" s="15" customFormat="1" ht="11.25">
      <c r="B102" s="217"/>
      <c r="C102" s="218"/>
      <c r="D102" s="194" t="s">
        <v>139</v>
      </c>
      <c r="E102" s="219" t="s">
        <v>19</v>
      </c>
      <c r="F102" s="220" t="s">
        <v>142</v>
      </c>
      <c r="G102" s="218"/>
      <c r="H102" s="221">
        <v>1</v>
      </c>
      <c r="I102" s="222"/>
      <c r="J102" s="218"/>
      <c r="K102" s="218"/>
      <c r="L102" s="223"/>
      <c r="M102" s="249"/>
      <c r="N102" s="250"/>
      <c r="O102" s="250"/>
      <c r="P102" s="250"/>
      <c r="Q102" s="250"/>
      <c r="R102" s="250"/>
      <c r="S102" s="250"/>
      <c r="T102" s="251"/>
      <c r="AT102" s="227" t="s">
        <v>139</v>
      </c>
      <c r="AU102" s="227" t="s">
        <v>80</v>
      </c>
      <c r="AV102" s="15" t="s">
        <v>133</v>
      </c>
      <c r="AW102" s="15" t="s">
        <v>34</v>
      </c>
      <c r="AX102" s="15" t="s">
        <v>80</v>
      </c>
      <c r="AY102" s="227" t="s">
        <v>125</v>
      </c>
    </row>
    <row r="103" spans="1:65" s="2" customFormat="1" ht="6.95" customHeight="1">
      <c r="A103" s="37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2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</sheetData>
  <sheetProtection algorithmName="SHA-512" hashValue="gMt+5kfkeRI9v2lIa4HQ05WCieCCxfTA9p3OyOpKXuU43JMPKIT98GHeSfMWgnFHPYX2takOZ6Y83WnJTgP6WA==" saltValue="FJBpbOE76Fk7+QhriJUUlW1PQ42Y7ZLNHDBB5YjRmL+tBdWVefQEimyWrIA5qv7f6epoPTNK5sgT/gT6KRLINA==" spinCount="100000" sheet="1" objects="1" scenarios="1" formatColumns="0" formatRows="0" autoFilter="0"/>
  <autoFilter ref="C80:K10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96" t="s">
        <v>845</v>
      </c>
      <c r="D3" s="396"/>
      <c r="E3" s="396"/>
      <c r="F3" s="396"/>
      <c r="G3" s="396"/>
      <c r="H3" s="396"/>
      <c r="I3" s="396"/>
      <c r="J3" s="396"/>
      <c r="K3" s="262"/>
    </row>
    <row r="4" spans="2:11" s="1" customFormat="1" ht="25.5" customHeight="1">
      <c r="B4" s="263"/>
      <c r="C4" s="395" t="s">
        <v>846</v>
      </c>
      <c r="D4" s="395"/>
      <c r="E4" s="395"/>
      <c r="F4" s="395"/>
      <c r="G4" s="395"/>
      <c r="H4" s="395"/>
      <c r="I4" s="395"/>
      <c r="J4" s="395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4" t="s">
        <v>847</v>
      </c>
      <c r="D6" s="394"/>
      <c r="E6" s="394"/>
      <c r="F6" s="394"/>
      <c r="G6" s="394"/>
      <c r="H6" s="394"/>
      <c r="I6" s="394"/>
      <c r="J6" s="394"/>
      <c r="K6" s="264"/>
    </row>
    <row r="7" spans="2:11" s="1" customFormat="1" ht="15" customHeight="1">
      <c r="B7" s="267"/>
      <c r="C7" s="394" t="s">
        <v>848</v>
      </c>
      <c r="D7" s="394"/>
      <c r="E7" s="394"/>
      <c r="F7" s="394"/>
      <c r="G7" s="394"/>
      <c r="H7" s="394"/>
      <c r="I7" s="394"/>
      <c r="J7" s="394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4" t="s">
        <v>849</v>
      </c>
      <c r="D9" s="394"/>
      <c r="E9" s="394"/>
      <c r="F9" s="394"/>
      <c r="G9" s="394"/>
      <c r="H9" s="394"/>
      <c r="I9" s="394"/>
      <c r="J9" s="394"/>
      <c r="K9" s="264"/>
    </row>
    <row r="10" spans="2:11" s="1" customFormat="1" ht="15" customHeight="1">
      <c r="B10" s="267"/>
      <c r="C10" s="266"/>
      <c r="D10" s="394" t="s">
        <v>850</v>
      </c>
      <c r="E10" s="394"/>
      <c r="F10" s="394"/>
      <c r="G10" s="394"/>
      <c r="H10" s="394"/>
      <c r="I10" s="394"/>
      <c r="J10" s="394"/>
      <c r="K10" s="264"/>
    </row>
    <row r="11" spans="2:11" s="1" customFormat="1" ht="15" customHeight="1">
      <c r="B11" s="267"/>
      <c r="C11" s="268"/>
      <c r="D11" s="394" t="s">
        <v>851</v>
      </c>
      <c r="E11" s="394"/>
      <c r="F11" s="394"/>
      <c r="G11" s="394"/>
      <c r="H11" s="394"/>
      <c r="I11" s="394"/>
      <c r="J11" s="394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852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4" t="s">
        <v>853</v>
      </c>
      <c r="E15" s="394"/>
      <c r="F15" s="394"/>
      <c r="G15" s="394"/>
      <c r="H15" s="394"/>
      <c r="I15" s="394"/>
      <c r="J15" s="394"/>
      <c r="K15" s="264"/>
    </row>
    <row r="16" spans="2:11" s="1" customFormat="1" ht="15" customHeight="1">
      <c r="B16" s="267"/>
      <c r="C16" s="268"/>
      <c r="D16" s="394" t="s">
        <v>854</v>
      </c>
      <c r="E16" s="394"/>
      <c r="F16" s="394"/>
      <c r="G16" s="394"/>
      <c r="H16" s="394"/>
      <c r="I16" s="394"/>
      <c r="J16" s="394"/>
      <c r="K16" s="264"/>
    </row>
    <row r="17" spans="2:11" s="1" customFormat="1" ht="15" customHeight="1">
      <c r="B17" s="267"/>
      <c r="C17" s="268"/>
      <c r="D17" s="394" t="s">
        <v>855</v>
      </c>
      <c r="E17" s="394"/>
      <c r="F17" s="394"/>
      <c r="G17" s="394"/>
      <c r="H17" s="394"/>
      <c r="I17" s="394"/>
      <c r="J17" s="394"/>
      <c r="K17" s="264"/>
    </row>
    <row r="18" spans="2:11" s="1" customFormat="1" ht="15" customHeight="1">
      <c r="B18" s="267"/>
      <c r="C18" s="268"/>
      <c r="D18" s="268"/>
      <c r="E18" s="270" t="s">
        <v>79</v>
      </c>
      <c r="F18" s="394" t="s">
        <v>856</v>
      </c>
      <c r="G18" s="394"/>
      <c r="H18" s="394"/>
      <c r="I18" s="394"/>
      <c r="J18" s="394"/>
      <c r="K18" s="264"/>
    </row>
    <row r="19" spans="2:11" s="1" customFormat="1" ht="15" customHeight="1">
      <c r="B19" s="267"/>
      <c r="C19" s="268"/>
      <c r="D19" s="268"/>
      <c r="E19" s="270" t="s">
        <v>857</v>
      </c>
      <c r="F19" s="394" t="s">
        <v>858</v>
      </c>
      <c r="G19" s="394"/>
      <c r="H19" s="394"/>
      <c r="I19" s="394"/>
      <c r="J19" s="394"/>
      <c r="K19" s="264"/>
    </row>
    <row r="20" spans="2:11" s="1" customFormat="1" ht="15" customHeight="1">
      <c r="B20" s="267"/>
      <c r="C20" s="268"/>
      <c r="D20" s="268"/>
      <c r="E20" s="270" t="s">
        <v>859</v>
      </c>
      <c r="F20" s="394" t="s">
        <v>860</v>
      </c>
      <c r="G20" s="394"/>
      <c r="H20" s="394"/>
      <c r="I20" s="394"/>
      <c r="J20" s="394"/>
      <c r="K20" s="264"/>
    </row>
    <row r="21" spans="2:11" s="1" customFormat="1" ht="15" customHeight="1">
      <c r="B21" s="267"/>
      <c r="C21" s="268"/>
      <c r="D21" s="268"/>
      <c r="E21" s="270" t="s">
        <v>861</v>
      </c>
      <c r="F21" s="394" t="s">
        <v>862</v>
      </c>
      <c r="G21" s="394"/>
      <c r="H21" s="394"/>
      <c r="I21" s="394"/>
      <c r="J21" s="394"/>
      <c r="K21" s="264"/>
    </row>
    <row r="22" spans="2:11" s="1" customFormat="1" ht="15" customHeight="1">
      <c r="B22" s="267"/>
      <c r="C22" s="268"/>
      <c r="D22" s="268"/>
      <c r="E22" s="270" t="s">
        <v>618</v>
      </c>
      <c r="F22" s="394" t="s">
        <v>619</v>
      </c>
      <c r="G22" s="394"/>
      <c r="H22" s="394"/>
      <c r="I22" s="394"/>
      <c r="J22" s="394"/>
      <c r="K22" s="264"/>
    </row>
    <row r="23" spans="2:11" s="1" customFormat="1" ht="15" customHeight="1">
      <c r="B23" s="267"/>
      <c r="C23" s="268"/>
      <c r="D23" s="268"/>
      <c r="E23" s="270" t="s">
        <v>863</v>
      </c>
      <c r="F23" s="394" t="s">
        <v>864</v>
      </c>
      <c r="G23" s="394"/>
      <c r="H23" s="394"/>
      <c r="I23" s="394"/>
      <c r="J23" s="394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4" t="s">
        <v>865</v>
      </c>
      <c r="D25" s="394"/>
      <c r="E25" s="394"/>
      <c r="F25" s="394"/>
      <c r="G25" s="394"/>
      <c r="H25" s="394"/>
      <c r="I25" s="394"/>
      <c r="J25" s="394"/>
      <c r="K25" s="264"/>
    </row>
    <row r="26" spans="2:11" s="1" customFormat="1" ht="15" customHeight="1">
      <c r="B26" s="267"/>
      <c r="C26" s="394" t="s">
        <v>866</v>
      </c>
      <c r="D26" s="394"/>
      <c r="E26" s="394"/>
      <c r="F26" s="394"/>
      <c r="G26" s="394"/>
      <c r="H26" s="394"/>
      <c r="I26" s="394"/>
      <c r="J26" s="394"/>
      <c r="K26" s="264"/>
    </row>
    <row r="27" spans="2:11" s="1" customFormat="1" ht="15" customHeight="1">
      <c r="B27" s="267"/>
      <c r="C27" s="266"/>
      <c r="D27" s="394" t="s">
        <v>867</v>
      </c>
      <c r="E27" s="394"/>
      <c r="F27" s="394"/>
      <c r="G27" s="394"/>
      <c r="H27" s="394"/>
      <c r="I27" s="394"/>
      <c r="J27" s="394"/>
      <c r="K27" s="264"/>
    </row>
    <row r="28" spans="2:11" s="1" customFormat="1" ht="15" customHeight="1">
      <c r="B28" s="267"/>
      <c r="C28" s="268"/>
      <c r="D28" s="394" t="s">
        <v>868</v>
      </c>
      <c r="E28" s="394"/>
      <c r="F28" s="394"/>
      <c r="G28" s="394"/>
      <c r="H28" s="394"/>
      <c r="I28" s="394"/>
      <c r="J28" s="394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4" t="s">
        <v>869</v>
      </c>
      <c r="E30" s="394"/>
      <c r="F30" s="394"/>
      <c r="G30" s="394"/>
      <c r="H30" s="394"/>
      <c r="I30" s="394"/>
      <c r="J30" s="394"/>
      <c r="K30" s="264"/>
    </row>
    <row r="31" spans="2:11" s="1" customFormat="1" ht="15" customHeight="1">
      <c r="B31" s="267"/>
      <c r="C31" s="268"/>
      <c r="D31" s="394" t="s">
        <v>870</v>
      </c>
      <c r="E31" s="394"/>
      <c r="F31" s="394"/>
      <c r="G31" s="394"/>
      <c r="H31" s="394"/>
      <c r="I31" s="394"/>
      <c r="J31" s="394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4" t="s">
        <v>871</v>
      </c>
      <c r="E33" s="394"/>
      <c r="F33" s="394"/>
      <c r="G33" s="394"/>
      <c r="H33" s="394"/>
      <c r="I33" s="394"/>
      <c r="J33" s="394"/>
      <c r="K33" s="264"/>
    </row>
    <row r="34" spans="2:11" s="1" customFormat="1" ht="15" customHeight="1">
      <c r="B34" s="267"/>
      <c r="C34" s="268"/>
      <c r="D34" s="394" t="s">
        <v>872</v>
      </c>
      <c r="E34" s="394"/>
      <c r="F34" s="394"/>
      <c r="G34" s="394"/>
      <c r="H34" s="394"/>
      <c r="I34" s="394"/>
      <c r="J34" s="394"/>
      <c r="K34" s="264"/>
    </row>
    <row r="35" spans="2:11" s="1" customFormat="1" ht="15" customHeight="1">
      <c r="B35" s="267"/>
      <c r="C35" s="268"/>
      <c r="D35" s="394" t="s">
        <v>873</v>
      </c>
      <c r="E35" s="394"/>
      <c r="F35" s="394"/>
      <c r="G35" s="394"/>
      <c r="H35" s="394"/>
      <c r="I35" s="394"/>
      <c r="J35" s="394"/>
      <c r="K35" s="264"/>
    </row>
    <row r="36" spans="2:11" s="1" customFormat="1" ht="15" customHeight="1">
      <c r="B36" s="267"/>
      <c r="C36" s="268"/>
      <c r="D36" s="266"/>
      <c r="E36" s="269" t="s">
        <v>111</v>
      </c>
      <c r="F36" s="266"/>
      <c r="G36" s="394" t="s">
        <v>874</v>
      </c>
      <c r="H36" s="394"/>
      <c r="I36" s="394"/>
      <c r="J36" s="394"/>
      <c r="K36" s="264"/>
    </row>
    <row r="37" spans="2:11" s="1" customFormat="1" ht="30.75" customHeight="1">
      <c r="B37" s="267"/>
      <c r="C37" s="268"/>
      <c r="D37" s="266"/>
      <c r="E37" s="269" t="s">
        <v>875</v>
      </c>
      <c r="F37" s="266"/>
      <c r="G37" s="394" t="s">
        <v>876</v>
      </c>
      <c r="H37" s="394"/>
      <c r="I37" s="394"/>
      <c r="J37" s="394"/>
      <c r="K37" s="264"/>
    </row>
    <row r="38" spans="2:11" s="1" customFormat="1" ht="15" customHeight="1">
      <c r="B38" s="267"/>
      <c r="C38" s="268"/>
      <c r="D38" s="266"/>
      <c r="E38" s="269" t="s">
        <v>53</v>
      </c>
      <c r="F38" s="266"/>
      <c r="G38" s="394" t="s">
        <v>877</v>
      </c>
      <c r="H38" s="394"/>
      <c r="I38" s="394"/>
      <c r="J38" s="394"/>
      <c r="K38" s="264"/>
    </row>
    <row r="39" spans="2:11" s="1" customFormat="1" ht="15" customHeight="1">
      <c r="B39" s="267"/>
      <c r="C39" s="268"/>
      <c r="D39" s="266"/>
      <c r="E39" s="269" t="s">
        <v>54</v>
      </c>
      <c r="F39" s="266"/>
      <c r="G39" s="394" t="s">
        <v>878</v>
      </c>
      <c r="H39" s="394"/>
      <c r="I39" s="394"/>
      <c r="J39" s="394"/>
      <c r="K39" s="264"/>
    </row>
    <row r="40" spans="2:11" s="1" customFormat="1" ht="15" customHeight="1">
      <c r="B40" s="267"/>
      <c r="C40" s="268"/>
      <c r="D40" s="266"/>
      <c r="E40" s="269" t="s">
        <v>112</v>
      </c>
      <c r="F40" s="266"/>
      <c r="G40" s="394" t="s">
        <v>879</v>
      </c>
      <c r="H40" s="394"/>
      <c r="I40" s="394"/>
      <c r="J40" s="394"/>
      <c r="K40" s="264"/>
    </row>
    <row r="41" spans="2:11" s="1" customFormat="1" ht="15" customHeight="1">
      <c r="B41" s="267"/>
      <c r="C41" s="268"/>
      <c r="D41" s="266"/>
      <c r="E41" s="269" t="s">
        <v>113</v>
      </c>
      <c r="F41" s="266"/>
      <c r="G41" s="394" t="s">
        <v>880</v>
      </c>
      <c r="H41" s="394"/>
      <c r="I41" s="394"/>
      <c r="J41" s="394"/>
      <c r="K41" s="264"/>
    </row>
    <row r="42" spans="2:11" s="1" customFormat="1" ht="15" customHeight="1">
      <c r="B42" s="267"/>
      <c r="C42" s="268"/>
      <c r="D42" s="266"/>
      <c r="E42" s="269" t="s">
        <v>881</v>
      </c>
      <c r="F42" s="266"/>
      <c r="G42" s="394" t="s">
        <v>882</v>
      </c>
      <c r="H42" s="394"/>
      <c r="I42" s="394"/>
      <c r="J42" s="394"/>
      <c r="K42" s="264"/>
    </row>
    <row r="43" spans="2:11" s="1" customFormat="1" ht="15" customHeight="1">
      <c r="B43" s="267"/>
      <c r="C43" s="268"/>
      <c r="D43" s="266"/>
      <c r="E43" s="269"/>
      <c r="F43" s="266"/>
      <c r="G43" s="394" t="s">
        <v>883</v>
      </c>
      <c r="H43" s="394"/>
      <c r="I43" s="394"/>
      <c r="J43" s="394"/>
      <c r="K43" s="264"/>
    </row>
    <row r="44" spans="2:11" s="1" customFormat="1" ht="15" customHeight="1">
      <c r="B44" s="267"/>
      <c r="C44" s="268"/>
      <c r="D44" s="266"/>
      <c r="E44" s="269" t="s">
        <v>884</v>
      </c>
      <c r="F44" s="266"/>
      <c r="G44" s="394" t="s">
        <v>885</v>
      </c>
      <c r="H44" s="394"/>
      <c r="I44" s="394"/>
      <c r="J44" s="394"/>
      <c r="K44" s="264"/>
    </row>
    <row r="45" spans="2:11" s="1" customFormat="1" ht="15" customHeight="1">
      <c r="B45" s="267"/>
      <c r="C45" s="268"/>
      <c r="D45" s="266"/>
      <c r="E45" s="269" t="s">
        <v>115</v>
      </c>
      <c r="F45" s="266"/>
      <c r="G45" s="394" t="s">
        <v>886</v>
      </c>
      <c r="H45" s="394"/>
      <c r="I45" s="394"/>
      <c r="J45" s="394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4" t="s">
        <v>887</v>
      </c>
      <c r="E47" s="394"/>
      <c r="F47" s="394"/>
      <c r="G47" s="394"/>
      <c r="H47" s="394"/>
      <c r="I47" s="394"/>
      <c r="J47" s="394"/>
      <c r="K47" s="264"/>
    </row>
    <row r="48" spans="2:11" s="1" customFormat="1" ht="15" customHeight="1">
      <c r="B48" s="267"/>
      <c r="C48" s="268"/>
      <c r="D48" s="268"/>
      <c r="E48" s="394" t="s">
        <v>888</v>
      </c>
      <c r="F48" s="394"/>
      <c r="G48" s="394"/>
      <c r="H48" s="394"/>
      <c r="I48" s="394"/>
      <c r="J48" s="394"/>
      <c r="K48" s="264"/>
    </row>
    <row r="49" spans="2:11" s="1" customFormat="1" ht="15" customHeight="1">
      <c r="B49" s="267"/>
      <c r="C49" s="268"/>
      <c r="D49" s="268"/>
      <c r="E49" s="394" t="s">
        <v>889</v>
      </c>
      <c r="F49" s="394"/>
      <c r="G49" s="394"/>
      <c r="H49" s="394"/>
      <c r="I49" s="394"/>
      <c r="J49" s="394"/>
      <c r="K49" s="264"/>
    </row>
    <row r="50" spans="2:11" s="1" customFormat="1" ht="15" customHeight="1">
      <c r="B50" s="267"/>
      <c r="C50" s="268"/>
      <c r="D50" s="268"/>
      <c r="E50" s="394" t="s">
        <v>890</v>
      </c>
      <c r="F50" s="394"/>
      <c r="G50" s="394"/>
      <c r="H50" s="394"/>
      <c r="I50" s="394"/>
      <c r="J50" s="394"/>
      <c r="K50" s="264"/>
    </row>
    <row r="51" spans="2:11" s="1" customFormat="1" ht="15" customHeight="1">
      <c r="B51" s="267"/>
      <c r="C51" s="268"/>
      <c r="D51" s="394" t="s">
        <v>891</v>
      </c>
      <c r="E51" s="394"/>
      <c r="F51" s="394"/>
      <c r="G51" s="394"/>
      <c r="H51" s="394"/>
      <c r="I51" s="394"/>
      <c r="J51" s="394"/>
      <c r="K51" s="264"/>
    </row>
    <row r="52" spans="2:11" s="1" customFormat="1" ht="25.5" customHeight="1">
      <c r="B52" s="263"/>
      <c r="C52" s="395" t="s">
        <v>892</v>
      </c>
      <c r="D52" s="395"/>
      <c r="E52" s="395"/>
      <c r="F52" s="395"/>
      <c r="G52" s="395"/>
      <c r="H52" s="395"/>
      <c r="I52" s="395"/>
      <c r="J52" s="395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4" t="s">
        <v>893</v>
      </c>
      <c r="D54" s="394"/>
      <c r="E54" s="394"/>
      <c r="F54" s="394"/>
      <c r="G54" s="394"/>
      <c r="H54" s="394"/>
      <c r="I54" s="394"/>
      <c r="J54" s="394"/>
      <c r="K54" s="264"/>
    </row>
    <row r="55" spans="2:11" s="1" customFormat="1" ht="15" customHeight="1">
      <c r="B55" s="263"/>
      <c r="C55" s="394" t="s">
        <v>894</v>
      </c>
      <c r="D55" s="394"/>
      <c r="E55" s="394"/>
      <c r="F55" s="394"/>
      <c r="G55" s="394"/>
      <c r="H55" s="394"/>
      <c r="I55" s="394"/>
      <c r="J55" s="394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4" t="s">
        <v>895</v>
      </c>
      <c r="D57" s="394"/>
      <c r="E57" s="394"/>
      <c r="F57" s="394"/>
      <c r="G57" s="394"/>
      <c r="H57" s="394"/>
      <c r="I57" s="394"/>
      <c r="J57" s="394"/>
      <c r="K57" s="264"/>
    </row>
    <row r="58" spans="2:11" s="1" customFormat="1" ht="15" customHeight="1">
      <c r="B58" s="263"/>
      <c r="C58" s="268"/>
      <c r="D58" s="394" t="s">
        <v>896</v>
      </c>
      <c r="E58" s="394"/>
      <c r="F58" s="394"/>
      <c r="G58" s="394"/>
      <c r="H58" s="394"/>
      <c r="I58" s="394"/>
      <c r="J58" s="394"/>
      <c r="K58" s="264"/>
    </row>
    <row r="59" spans="2:11" s="1" customFormat="1" ht="15" customHeight="1">
      <c r="B59" s="263"/>
      <c r="C59" s="268"/>
      <c r="D59" s="394" t="s">
        <v>897</v>
      </c>
      <c r="E59" s="394"/>
      <c r="F59" s="394"/>
      <c r="G59" s="394"/>
      <c r="H59" s="394"/>
      <c r="I59" s="394"/>
      <c r="J59" s="394"/>
      <c r="K59" s="264"/>
    </row>
    <row r="60" spans="2:11" s="1" customFormat="1" ht="15" customHeight="1">
      <c r="B60" s="263"/>
      <c r="C60" s="268"/>
      <c r="D60" s="394" t="s">
        <v>898</v>
      </c>
      <c r="E60" s="394"/>
      <c r="F60" s="394"/>
      <c r="G60" s="394"/>
      <c r="H60" s="394"/>
      <c r="I60" s="394"/>
      <c r="J60" s="394"/>
      <c r="K60" s="264"/>
    </row>
    <row r="61" spans="2:11" s="1" customFormat="1" ht="15" customHeight="1">
      <c r="B61" s="263"/>
      <c r="C61" s="268"/>
      <c r="D61" s="394" t="s">
        <v>899</v>
      </c>
      <c r="E61" s="394"/>
      <c r="F61" s="394"/>
      <c r="G61" s="394"/>
      <c r="H61" s="394"/>
      <c r="I61" s="394"/>
      <c r="J61" s="394"/>
      <c r="K61" s="264"/>
    </row>
    <row r="62" spans="2:11" s="1" customFormat="1" ht="15" customHeight="1">
      <c r="B62" s="263"/>
      <c r="C62" s="268"/>
      <c r="D62" s="397" t="s">
        <v>900</v>
      </c>
      <c r="E62" s="397"/>
      <c r="F62" s="397"/>
      <c r="G62" s="397"/>
      <c r="H62" s="397"/>
      <c r="I62" s="397"/>
      <c r="J62" s="397"/>
      <c r="K62" s="264"/>
    </row>
    <row r="63" spans="2:11" s="1" customFormat="1" ht="15" customHeight="1">
      <c r="B63" s="263"/>
      <c r="C63" s="268"/>
      <c r="D63" s="394" t="s">
        <v>901</v>
      </c>
      <c r="E63" s="394"/>
      <c r="F63" s="394"/>
      <c r="G63" s="394"/>
      <c r="H63" s="394"/>
      <c r="I63" s="394"/>
      <c r="J63" s="394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4" t="s">
        <v>902</v>
      </c>
      <c r="E65" s="394"/>
      <c r="F65" s="394"/>
      <c r="G65" s="394"/>
      <c r="H65" s="394"/>
      <c r="I65" s="394"/>
      <c r="J65" s="394"/>
      <c r="K65" s="264"/>
    </row>
    <row r="66" spans="2:11" s="1" customFormat="1" ht="15" customHeight="1">
      <c r="B66" s="263"/>
      <c r="C66" s="268"/>
      <c r="D66" s="397" t="s">
        <v>903</v>
      </c>
      <c r="E66" s="397"/>
      <c r="F66" s="397"/>
      <c r="G66" s="397"/>
      <c r="H66" s="397"/>
      <c r="I66" s="397"/>
      <c r="J66" s="397"/>
      <c r="K66" s="264"/>
    </row>
    <row r="67" spans="2:11" s="1" customFormat="1" ht="15" customHeight="1">
      <c r="B67" s="263"/>
      <c r="C67" s="268"/>
      <c r="D67" s="394" t="s">
        <v>904</v>
      </c>
      <c r="E67" s="394"/>
      <c r="F67" s="394"/>
      <c r="G67" s="394"/>
      <c r="H67" s="394"/>
      <c r="I67" s="394"/>
      <c r="J67" s="394"/>
      <c r="K67" s="264"/>
    </row>
    <row r="68" spans="2:11" s="1" customFormat="1" ht="15" customHeight="1">
      <c r="B68" s="263"/>
      <c r="C68" s="268"/>
      <c r="D68" s="394" t="s">
        <v>905</v>
      </c>
      <c r="E68" s="394"/>
      <c r="F68" s="394"/>
      <c r="G68" s="394"/>
      <c r="H68" s="394"/>
      <c r="I68" s="394"/>
      <c r="J68" s="394"/>
      <c r="K68" s="264"/>
    </row>
    <row r="69" spans="2:11" s="1" customFormat="1" ht="15" customHeight="1">
      <c r="B69" s="263"/>
      <c r="C69" s="268"/>
      <c r="D69" s="394" t="s">
        <v>906</v>
      </c>
      <c r="E69" s="394"/>
      <c r="F69" s="394"/>
      <c r="G69" s="394"/>
      <c r="H69" s="394"/>
      <c r="I69" s="394"/>
      <c r="J69" s="394"/>
      <c r="K69" s="264"/>
    </row>
    <row r="70" spans="2:11" s="1" customFormat="1" ht="15" customHeight="1">
      <c r="B70" s="263"/>
      <c r="C70" s="268"/>
      <c r="D70" s="394" t="s">
        <v>907</v>
      </c>
      <c r="E70" s="394"/>
      <c r="F70" s="394"/>
      <c r="G70" s="394"/>
      <c r="H70" s="394"/>
      <c r="I70" s="394"/>
      <c r="J70" s="394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8" t="s">
        <v>908</v>
      </c>
      <c r="D75" s="398"/>
      <c r="E75" s="398"/>
      <c r="F75" s="398"/>
      <c r="G75" s="398"/>
      <c r="H75" s="398"/>
      <c r="I75" s="398"/>
      <c r="J75" s="398"/>
      <c r="K75" s="281"/>
    </row>
    <row r="76" spans="2:11" s="1" customFormat="1" ht="17.25" customHeight="1">
      <c r="B76" s="280"/>
      <c r="C76" s="282" t="s">
        <v>909</v>
      </c>
      <c r="D76" s="282"/>
      <c r="E76" s="282"/>
      <c r="F76" s="282" t="s">
        <v>910</v>
      </c>
      <c r="G76" s="283"/>
      <c r="H76" s="282" t="s">
        <v>54</v>
      </c>
      <c r="I76" s="282" t="s">
        <v>57</v>
      </c>
      <c r="J76" s="282" t="s">
        <v>911</v>
      </c>
      <c r="K76" s="281"/>
    </row>
    <row r="77" spans="2:11" s="1" customFormat="1" ht="17.25" customHeight="1">
      <c r="B77" s="280"/>
      <c r="C77" s="284" t="s">
        <v>912</v>
      </c>
      <c r="D77" s="284"/>
      <c r="E77" s="284"/>
      <c r="F77" s="285" t="s">
        <v>913</v>
      </c>
      <c r="G77" s="286"/>
      <c r="H77" s="284"/>
      <c r="I77" s="284"/>
      <c r="J77" s="284" t="s">
        <v>914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53</v>
      </c>
      <c r="D79" s="289"/>
      <c r="E79" s="289"/>
      <c r="F79" s="290" t="s">
        <v>915</v>
      </c>
      <c r="G79" s="291"/>
      <c r="H79" s="269" t="s">
        <v>916</v>
      </c>
      <c r="I79" s="269" t="s">
        <v>917</v>
      </c>
      <c r="J79" s="269">
        <v>20</v>
      </c>
      <c r="K79" s="281"/>
    </row>
    <row r="80" spans="2:11" s="1" customFormat="1" ht="15" customHeight="1">
      <c r="B80" s="280"/>
      <c r="C80" s="269" t="s">
        <v>918</v>
      </c>
      <c r="D80" s="269"/>
      <c r="E80" s="269"/>
      <c r="F80" s="290" t="s">
        <v>915</v>
      </c>
      <c r="G80" s="291"/>
      <c r="H80" s="269" t="s">
        <v>919</v>
      </c>
      <c r="I80" s="269" t="s">
        <v>917</v>
      </c>
      <c r="J80" s="269">
        <v>120</v>
      </c>
      <c r="K80" s="281"/>
    </row>
    <row r="81" spans="2:11" s="1" customFormat="1" ht="15" customHeight="1">
      <c r="B81" s="292"/>
      <c r="C81" s="269" t="s">
        <v>920</v>
      </c>
      <c r="D81" s="269"/>
      <c r="E81" s="269"/>
      <c r="F81" s="290" t="s">
        <v>921</v>
      </c>
      <c r="G81" s="291"/>
      <c r="H81" s="269" t="s">
        <v>922</v>
      </c>
      <c r="I81" s="269" t="s">
        <v>917</v>
      </c>
      <c r="J81" s="269">
        <v>50</v>
      </c>
      <c r="K81" s="281"/>
    </row>
    <row r="82" spans="2:11" s="1" customFormat="1" ht="15" customHeight="1">
      <c r="B82" s="292"/>
      <c r="C82" s="269" t="s">
        <v>923</v>
      </c>
      <c r="D82" s="269"/>
      <c r="E82" s="269"/>
      <c r="F82" s="290" t="s">
        <v>915</v>
      </c>
      <c r="G82" s="291"/>
      <c r="H82" s="269" t="s">
        <v>924</v>
      </c>
      <c r="I82" s="269" t="s">
        <v>925</v>
      </c>
      <c r="J82" s="269"/>
      <c r="K82" s="281"/>
    </row>
    <row r="83" spans="2:11" s="1" customFormat="1" ht="15" customHeight="1">
      <c r="B83" s="292"/>
      <c r="C83" s="293" t="s">
        <v>926</v>
      </c>
      <c r="D83" s="293"/>
      <c r="E83" s="293"/>
      <c r="F83" s="294" t="s">
        <v>921</v>
      </c>
      <c r="G83" s="293"/>
      <c r="H83" s="293" t="s">
        <v>927</v>
      </c>
      <c r="I83" s="293" t="s">
        <v>917</v>
      </c>
      <c r="J83" s="293">
        <v>15</v>
      </c>
      <c r="K83" s="281"/>
    </row>
    <row r="84" spans="2:11" s="1" customFormat="1" ht="15" customHeight="1">
      <c r="B84" s="292"/>
      <c r="C84" s="293" t="s">
        <v>928</v>
      </c>
      <c r="D84" s="293"/>
      <c r="E84" s="293"/>
      <c r="F84" s="294" t="s">
        <v>921</v>
      </c>
      <c r="G84" s="293"/>
      <c r="H84" s="293" t="s">
        <v>929</v>
      </c>
      <c r="I84" s="293" t="s">
        <v>917</v>
      </c>
      <c r="J84" s="293">
        <v>15</v>
      </c>
      <c r="K84" s="281"/>
    </row>
    <row r="85" spans="2:11" s="1" customFormat="1" ht="15" customHeight="1">
      <c r="B85" s="292"/>
      <c r="C85" s="293" t="s">
        <v>930</v>
      </c>
      <c r="D85" s="293"/>
      <c r="E85" s="293"/>
      <c r="F85" s="294" t="s">
        <v>921</v>
      </c>
      <c r="G85" s="293"/>
      <c r="H85" s="293" t="s">
        <v>931</v>
      </c>
      <c r="I85" s="293" t="s">
        <v>917</v>
      </c>
      <c r="J85" s="293">
        <v>20</v>
      </c>
      <c r="K85" s="281"/>
    </row>
    <row r="86" spans="2:11" s="1" customFormat="1" ht="15" customHeight="1">
      <c r="B86" s="292"/>
      <c r="C86" s="293" t="s">
        <v>932</v>
      </c>
      <c r="D86" s="293"/>
      <c r="E86" s="293"/>
      <c r="F86" s="294" t="s">
        <v>921</v>
      </c>
      <c r="G86" s="293"/>
      <c r="H86" s="293" t="s">
        <v>933</v>
      </c>
      <c r="I86" s="293" t="s">
        <v>917</v>
      </c>
      <c r="J86" s="293">
        <v>20</v>
      </c>
      <c r="K86" s="281"/>
    </row>
    <row r="87" spans="2:11" s="1" customFormat="1" ht="15" customHeight="1">
      <c r="B87" s="292"/>
      <c r="C87" s="269" t="s">
        <v>934</v>
      </c>
      <c r="D87" s="269"/>
      <c r="E87" s="269"/>
      <c r="F87" s="290" t="s">
        <v>921</v>
      </c>
      <c r="G87" s="291"/>
      <c r="H87" s="269" t="s">
        <v>935</v>
      </c>
      <c r="I87" s="269" t="s">
        <v>917</v>
      </c>
      <c r="J87" s="269">
        <v>50</v>
      </c>
      <c r="K87" s="281"/>
    </row>
    <row r="88" spans="2:11" s="1" customFormat="1" ht="15" customHeight="1">
      <c r="B88" s="292"/>
      <c r="C88" s="269" t="s">
        <v>936</v>
      </c>
      <c r="D88" s="269"/>
      <c r="E88" s="269"/>
      <c r="F88" s="290" t="s">
        <v>921</v>
      </c>
      <c r="G88" s="291"/>
      <c r="H88" s="269" t="s">
        <v>937</v>
      </c>
      <c r="I88" s="269" t="s">
        <v>917</v>
      </c>
      <c r="J88" s="269">
        <v>20</v>
      </c>
      <c r="K88" s="281"/>
    </row>
    <row r="89" spans="2:11" s="1" customFormat="1" ht="15" customHeight="1">
      <c r="B89" s="292"/>
      <c r="C89" s="269" t="s">
        <v>938</v>
      </c>
      <c r="D89" s="269"/>
      <c r="E89" s="269"/>
      <c r="F89" s="290" t="s">
        <v>921</v>
      </c>
      <c r="G89" s="291"/>
      <c r="H89" s="269" t="s">
        <v>939</v>
      </c>
      <c r="I89" s="269" t="s">
        <v>917</v>
      </c>
      <c r="J89" s="269">
        <v>20</v>
      </c>
      <c r="K89" s="281"/>
    </row>
    <row r="90" spans="2:11" s="1" customFormat="1" ht="15" customHeight="1">
      <c r="B90" s="292"/>
      <c r="C90" s="269" t="s">
        <v>940</v>
      </c>
      <c r="D90" s="269"/>
      <c r="E90" s="269"/>
      <c r="F90" s="290" t="s">
        <v>921</v>
      </c>
      <c r="G90" s="291"/>
      <c r="H90" s="269" t="s">
        <v>941</v>
      </c>
      <c r="I90" s="269" t="s">
        <v>917</v>
      </c>
      <c r="J90" s="269">
        <v>50</v>
      </c>
      <c r="K90" s="281"/>
    </row>
    <row r="91" spans="2:11" s="1" customFormat="1" ht="15" customHeight="1">
      <c r="B91" s="292"/>
      <c r="C91" s="269" t="s">
        <v>942</v>
      </c>
      <c r="D91" s="269"/>
      <c r="E91" s="269"/>
      <c r="F91" s="290" t="s">
        <v>921</v>
      </c>
      <c r="G91" s="291"/>
      <c r="H91" s="269" t="s">
        <v>942</v>
      </c>
      <c r="I91" s="269" t="s">
        <v>917</v>
      </c>
      <c r="J91" s="269">
        <v>50</v>
      </c>
      <c r="K91" s="281"/>
    </row>
    <row r="92" spans="2:11" s="1" customFormat="1" ht="15" customHeight="1">
      <c r="B92" s="292"/>
      <c r="C92" s="269" t="s">
        <v>943</v>
      </c>
      <c r="D92" s="269"/>
      <c r="E92" s="269"/>
      <c r="F92" s="290" t="s">
        <v>921</v>
      </c>
      <c r="G92" s="291"/>
      <c r="H92" s="269" t="s">
        <v>944</v>
      </c>
      <c r="I92" s="269" t="s">
        <v>917</v>
      </c>
      <c r="J92" s="269">
        <v>255</v>
      </c>
      <c r="K92" s="281"/>
    </row>
    <row r="93" spans="2:11" s="1" customFormat="1" ht="15" customHeight="1">
      <c r="B93" s="292"/>
      <c r="C93" s="269" t="s">
        <v>945</v>
      </c>
      <c r="D93" s="269"/>
      <c r="E93" s="269"/>
      <c r="F93" s="290" t="s">
        <v>915</v>
      </c>
      <c r="G93" s="291"/>
      <c r="H93" s="269" t="s">
        <v>946</v>
      </c>
      <c r="I93" s="269" t="s">
        <v>947</v>
      </c>
      <c r="J93" s="269"/>
      <c r="K93" s="281"/>
    </row>
    <row r="94" spans="2:11" s="1" customFormat="1" ht="15" customHeight="1">
      <c r="B94" s="292"/>
      <c r="C94" s="269" t="s">
        <v>948</v>
      </c>
      <c r="D94" s="269"/>
      <c r="E94" s="269"/>
      <c r="F94" s="290" t="s">
        <v>915</v>
      </c>
      <c r="G94" s="291"/>
      <c r="H94" s="269" t="s">
        <v>949</v>
      </c>
      <c r="I94" s="269" t="s">
        <v>950</v>
      </c>
      <c r="J94" s="269"/>
      <c r="K94" s="281"/>
    </row>
    <row r="95" spans="2:11" s="1" customFormat="1" ht="15" customHeight="1">
      <c r="B95" s="292"/>
      <c r="C95" s="269" t="s">
        <v>951</v>
      </c>
      <c r="D95" s="269"/>
      <c r="E95" s="269"/>
      <c r="F95" s="290" t="s">
        <v>915</v>
      </c>
      <c r="G95" s="291"/>
      <c r="H95" s="269" t="s">
        <v>951</v>
      </c>
      <c r="I95" s="269" t="s">
        <v>950</v>
      </c>
      <c r="J95" s="269"/>
      <c r="K95" s="281"/>
    </row>
    <row r="96" spans="2:11" s="1" customFormat="1" ht="15" customHeight="1">
      <c r="B96" s="292"/>
      <c r="C96" s="269" t="s">
        <v>38</v>
      </c>
      <c r="D96" s="269"/>
      <c r="E96" s="269"/>
      <c r="F96" s="290" t="s">
        <v>915</v>
      </c>
      <c r="G96" s="291"/>
      <c r="H96" s="269" t="s">
        <v>952</v>
      </c>
      <c r="I96" s="269" t="s">
        <v>950</v>
      </c>
      <c r="J96" s="269"/>
      <c r="K96" s="281"/>
    </row>
    <row r="97" spans="2:11" s="1" customFormat="1" ht="15" customHeight="1">
      <c r="B97" s="292"/>
      <c r="C97" s="269" t="s">
        <v>48</v>
      </c>
      <c r="D97" s="269"/>
      <c r="E97" s="269"/>
      <c r="F97" s="290" t="s">
        <v>915</v>
      </c>
      <c r="G97" s="291"/>
      <c r="H97" s="269" t="s">
        <v>953</v>
      </c>
      <c r="I97" s="269" t="s">
        <v>950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8" t="s">
        <v>954</v>
      </c>
      <c r="D102" s="398"/>
      <c r="E102" s="398"/>
      <c r="F102" s="398"/>
      <c r="G102" s="398"/>
      <c r="H102" s="398"/>
      <c r="I102" s="398"/>
      <c r="J102" s="398"/>
      <c r="K102" s="281"/>
    </row>
    <row r="103" spans="2:11" s="1" customFormat="1" ht="17.25" customHeight="1">
      <c r="B103" s="280"/>
      <c r="C103" s="282" t="s">
        <v>909</v>
      </c>
      <c r="D103" s="282"/>
      <c r="E103" s="282"/>
      <c r="F103" s="282" t="s">
        <v>910</v>
      </c>
      <c r="G103" s="283"/>
      <c r="H103" s="282" t="s">
        <v>54</v>
      </c>
      <c r="I103" s="282" t="s">
        <v>57</v>
      </c>
      <c r="J103" s="282" t="s">
        <v>911</v>
      </c>
      <c r="K103" s="281"/>
    </row>
    <row r="104" spans="2:11" s="1" customFormat="1" ht="17.25" customHeight="1">
      <c r="B104" s="280"/>
      <c r="C104" s="284" t="s">
        <v>912</v>
      </c>
      <c r="D104" s="284"/>
      <c r="E104" s="284"/>
      <c r="F104" s="285" t="s">
        <v>913</v>
      </c>
      <c r="G104" s="286"/>
      <c r="H104" s="284"/>
      <c r="I104" s="284"/>
      <c r="J104" s="284" t="s">
        <v>914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53</v>
      </c>
      <c r="D106" s="289"/>
      <c r="E106" s="289"/>
      <c r="F106" s="290" t="s">
        <v>915</v>
      </c>
      <c r="G106" s="269"/>
      <c r="H106" s="269" t="s">
        <v>955</v>
      </c>
      <c r="I106" s="269" t="s">
        <v>917</v>
      </c>
      <c r="J106" s="269">
        <v>20</v>
      </c>
      <c r="K106" s="281"/>
    </row>
    <row r="107" spans="2:11" s="1" customFormat="1" ht="15" customHeight="1">
      <c r="B107" s="280"/>
      <c r="C107" s="269" t="s">
        <v>918</v>
      </c>
      <c r="D107" s="269"/>
      <c r="E107" s="269"/>
      <c r="F107" s="290" t="s">
        <v>915</v>
      </c>
      <c r="G107" s="269"/>
      <c r="H107" s="269" t="s">
        <v>955</v>
      </c>
      <c r="I107" s="269" t="s">
        <v>917</v>
      </c>
      <c r="J107" s="269">
        <v>120</v>
      </c>
      <c r="K107" s="281"/>
    </row>
    <row r="108" spans="2:11" s="1" customFormat="1" ht="15" customHeight="1">
      <c r="B108" s="292"/>
      <c r="C108" s="269" t="s">
        <v>920</v>
      </c>
      <c r="D108" s="269"/>
      <c r="E108" s="269"/>
      <c r="F108" s="290" t="s">
        <v>921</v>
      </c>
      <c r="G108" s="269"/>
      <c r="H108" s="269" t="s">
        <v>955</v>
      </c>
      <c r="I108" s="269" t="s">
        <v>917</v>
      </c>
      <c r="J108" s="269">
        <v>50</v>
      </c>
      <c r="K108" s="281"/>
    </row>
    <row r="109" spans="2:11" s="1" customFormat="1" ht="15" customHeight="1">
      <c r="B109" s="292"/>
      <c r="C109" s="269" t="s">
        <v>923</v>
      </c>
      <c r="D109" s="269"/>
      <c r="E109" s="269"/>
      <c r="F109" s="290" t="s">
        <v>915</v>
      </c>
      <c r="G109" s="269"/>
      <c r="H109" s="269" t="s">
        <v>955</v>
      </c>
      <c r="I109" s="269" t="s">
        <v>925</v>
      </c>
      <c r="J109" s="269"/>
      <c r="K109" s="281"/>
    </row>
    <row r="110" spans="2:11" s="1" customFormat="1" ht="15" customHeight="1">
      <c r="B110" s="292"/>
      <c r="C110" s="269" t="s">
        <v>934</v>
      </c>
      <c r="D110" s="269"/>
      <c r="E110" s="269"/>
      <c r="F110" s="290" t="s">
        <v>921</v>
      </c>
      <c r="G110" s="269"/>
      <c r="H110" s="269" t="s">
        <v>955</v>
      </c>
      <c r="I110" s="269" t="s">
        <v>917</v>
      </c>
      <c r="J110" s="269">
        <v>50</v>
      </c>
      <c r="K110" s="281"/>
    </row>
    <row r="111" spans="2:11" s="1" customFormat="1" ht="15" customHeight="1">
      <c r="B111" s="292"/>
      <c r="C111" s="269" t="s">
        <v>942</v>
      </c>
      <c r="D111" s="269"/>
      <c r="E111" s="269"/>
      <c r="F111" s="290" t="s">
        <v>921</v>
      </c>
      <c r="G111" s="269"/>
      <c r="H111" s="269" t="s">
        <v>955</v>
      </c>
      <c r="I111" s="269" t="s">
        <v>917</v>
      </c>
      <c r="J111" s="269">
        <v>50</v>
      </c>
      <c r="K111" s="281"/>
    </row>
    <row r="112" spans="2:11" s="1" customFormat="1" ht="15" customHeight="1">
      <c r="B112" s="292"/>
      <c r="C112" s="269" t="s">
        <v>940</v>
      </c>
      <c r="D112" s="269"/>
      <c r="E112" s="269"/>
      <c r="F112" s="290" t="s">
        <v>921</v>
      </c>
      <c r="G112" s="269"/>
      <c r="H112" s="269" t="s">
        <v>955</v>
      </c>
      <c r="I112" s="269" t="s">
        <v>917</v>
      </c>
      <c r="J112" s="269">
        <v>50</v>
      </c>
      <c r="K112" s="281"/>
    </row>
    <row r="113" spans="2:11" s="1" customFormat="1" ht="15" customHeight="1">
      <c r="B113" s="292"/>
      <c r="C113" s="269" t="s">
        <v>53</v>
      </c>
      <c r="D113" s="269"/>
      <c r="E113" s="269"/>
      <c r="F113" s="290" t="s">
        <v>915</v>
      </c>
      <c r="G113" s="269"/>
      <c r="H113" s="269" t="s">
        <v>956</v>
      </c>
      <c r="I113" s="269" t="s">
        <v>917</v>
      </c>
      <c r="J113" s="269">
        <v>20</v>
      </c>
      <c r="K113" s="281"/>
    </row>
    <row r="114" spans="2:11" s="1" customFormat="1" ht="15" customHeight="1">
      <c r="B114" s="292"/>
      <c r="C114" s="269" t="s">
        <v>957</v>
      </c>
      <c r="D114" s="269"/>
      <c r="E114" s="269"/>
      <c r="F114" s="290" t="s">
        <v>915</v>
      </c>
      <c r="G114" s="269"/>
      <c r="H114" s="269" t="s">
        <v>958</v>
      </c>
      <c r="I114" s="269" t="s">
        <v>917</v>
      </c>
      <c r="J114" s="269">
        <v>120</v>
      </c>
      <c r="K114" s="281"/>
    </row>
    <row r="115" spans="2:11" s="1" customFormat="1" ht="15" customHeight="1">
      <c r="B115" s="292"/>
      <c r="C115" s="269" t="s">
        <v>38</v>
      </c>
      <c r="D115" s="269"/>
      <c r="E115" s="269"/>
      <c r="F115" s="290" t="s">
        <v>915</v>
      </c>
      <c r="G115" s="269"/>
      <c r="H115" s="269" t="s">
        <v>959</v>
      </c>
      <c r="I115" s="269" t="s">
        <v>950</v>
      </c>
      <c r="J115" s="269"/>
      <c r="K115" s="281"/>
    </row>
    <row r="116" spans="2:11" s="1" customFormat="1" ht="15" customHeight="1">
      <c r="B116" s="292"/>
      <c r="C116" s="269" t="s">
        <v>48</v>
      </c>
      <c r="D116" s="269"/>
      <c r="E116" s="269"/>
      <c r="F116" s="290" t="s">
        <v>915</v>
      </c>
      <c r="G116" s="269"/>
      <c r="H116" s="269" t="s">
        <v>960</v>
      </c>
      <c r="I116" s="269" t="s">
        <v>950</v>
      </c>
      <c r="J116" s="269"/>
      <c r="K116" s="281"/>
    </row>
    <row r="117" spans="2:11" s="1" customFormat="1" ht="15" customHeight="1">
      <c r="B117" s="292"/>
      <c r="C117" s="269" t="s">
        <v>57</v>
      </c>
      <c r="D117" s="269"/>
      <c r="E117" s="269"/>
      <c r="F117" s="290" t="s">
        <v>915</v>
      </c>
      <c r="G117" s="269"/>
      <c r="H117" s="269" t="s">
        <v>961</v>
      </c>
      <c r="I117" s="269" t="s">
        <v>962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96" t="s">
        <v>963</v>
      </c>
      <c r="D122" s="396"/>
      <c r="E122" s="396"/>
      <c r="F122" s="396"/>
      <c r="G122" s="396"/>
      <c r="H122" s="396"/>
      <c r="I122" s="396"/>
      <c r="J122" s="396"/>
      <c r="K122" s="309"/>
    </row>
    <row r="123" spans="2:11" s="1" customFormat="1" ht="17.25" customHeight="1">
      <c r="B123" s="310"/>
      <c r="C123" s="282" t="s">
        <v>909</v>
      </c>
      <c r="D123" s="282"/>
      <c r="E123" s="282"/>
      <c r="F123" s="282" t="s">
        <v>910</v>
      </c>
      <c r="G123" s="283"/>
      <c r="H123" s="282" t="s">
        <v>54</v>
      </c>
      <c r="I123" s="282" t="s">
        <v>57</v>
      </c>
      <c r="J123" s="282" t="s">
        <v>911</v>
      </c>
      <c r="K123" s="311"/>
    </row>
    <row r="124" spans="2:11" s="1" customFormat="1" ht="17.25" customHeight="1">
      <c r="B124" s="310"/>
      <c r="C124" s="284" t="s">
        <v>912</v>
      </c>
      <c r="D124" s="284"/>
      <c r="E124" s="284"/>
      <c r="F124" s="285" t="s">
        <v>913</v>
      </c>
      <c r="G124" s="286"/>
      <c r="H124" s="284"/>
      <c r="I124" s="284"/>
      <c r="J124" s="284" t="s">
        <v>914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918</v>
      </c>
      <c r="D126" s="289"/>
      <c r="E126" s="289"/>
      <c r="F126" s="290" t="s">
        <v>915</v>
      </c>
      <c r="G126" s="269"/>
      <c r="H126" s="269" t="s">
        <v>955</v>
      </c>
      <c r="I126" s="269" t="s">
        <v>917</v>
      </c>
      <c r="J126" s="269">
        <v>120</v>
      </c>
      <c r="K126" s="315"/>
    </row>
    <row r="127" spans="2:11" s="1" customFormat="1" ht="15" customHeight="1">
      <c r="B127" s="312"/>
      <c r="C127" s="269" t="s">
        <v>964</v>
      </c>
      <c r="D127" s="269"/>
      <c r="E127" s="269"/>
      <c r="F127" s="290" t="s">
        <v>915</v>
      </c>
      <c r="G127" s="269"/>
      <c r="H127" s="269" t="s">
        <v>965</v>
      </c>
      <c r="I127" s="269" t="s">
        <v>917</v>
      </c>
      <c r="J127" s="269" t="s">
        <v>966</v>
      </c>
      <c r="K127" s="315"/>
    </row>
    <row r="128" spans="2:11" s="1" customFormat="1" ht="15" customHeight="1">
      <c r="B128" s="312"/>
      <c r="C128" s="269" t="s">
        <v>863</v>
      </c>
      <c r="D128" s="269"/>
      <c r="E128" s="269"/>
      <c r="F128" s="290" t="s">
        <v>915</v>
      </c>
      <c r="G128" s="269"/>
      <c r="H128" s="269" t="s">
        <v>967</v>
      </c>
      <c r="I128" s="269" t="s">
        <v>917</v>
      </c>
      <c r="J128" s="269" t="s">
        <v>966</v>
      </c>
      <c r="K128" s="315"/>
    </row>
    <row r="129" spans="2:11" s="1" customFormat="1" ht="15" customHeight="1">
      <c r="B129" s="312"/>
      <c r="C129" s="269" t="s">
        <v>926</v>
      </c>
      <c r="D129" s="269"/>
      <c r="E129" s="269"/>
      <c r="F129" s="290" t="s">
        <v>921</v>
      </c>
      <c r="G129" s="269"/>
      <c r="H129" s="269" t="s">
        <v>927</v>
      </c>
      <c r="I129" s="269" t="s">
        <v>917</v>
      </c>
      <c r="J129" s="269">
        <v>15</v>
      </c>
      <c r="K129" s="315"/>
    </row>
    <row r="130" spans="2:11" s="1" customFormat="1" ht="15" customHeight="1">
      <c r="B130" s="312"/>
      <c r="C130" s="293" t="s">
        <v>928</v>
      </c>
      <c r="D130" s="293"/>
      <c r="E130" s="293"/>
      <c r="F130" s="294" t="s">
        <v>921</v>
      </c>
      <c r="G130" s="293"/>
      <c r="H130" s="293" t="s">
        <v>929</v>
      </c>
      <c r="I130" s="293" t="s">
        <v>917</v>
      </c>
      <c r="J130" s="293">
        <v>15</v>
      </c>
      <c r="K130" s="315"/>
    </row>
    <row r="131" spans="2:11" s="1" customFormat="1" ht="15" customHeight="1">
      <c r="B131" s="312"/>
      <c r="C131" s="293" t="s">
        <v>930</v>
      </c>
      <c r="D131" s="293"/>
      <c r="E131" s="293"/>
      <c r="F131" s="294" t="s">
        <v>921</v>
      </c>
      <c r="G131" s="293"/>
      <c r="H131" s="293" t="s">
        <v>931</v>
      </c>
      <c r="I131" s="293" t="s">
        <v>917</v>
      </c>
      <c r="J131" s="293">
        <v>20</v>
      </c>
      <c r="K131" s="315"/>
    </row>
    <row r="132" spans="2:11" s="1" customFormat="1" ht="15" customHeight="1">
      <c r="B132" s="312"/>
      <c r="C132" s="293" t="s">
        <v>932</v>
      </c>
      <c r="D132" s="293"/>
      <c r="E132" s="293"/>
      <c r="F132" s="294" t="s">
        <v>921</v>
      </c>
      <c r="G132" s="293"/>
      <c r="H132" s="293" t="s">
        <v>933</v>
      </c>
      <c r="I132" s="293" t="s">
        <v>917</v>
      </c>
      <c r="J132" s="293">
        <v>20</v>
      </c>
      <c r="K132" s="315"/>
    </row>
    <row r="133" spans="2:11" s="1" customFormat="1" ht="15" customHeight="1">
      <c r="B133" s="312"/>
      <c r="C133" s="269" t="s">
        <v>920</v>
      </c>
      <c r="D133" s="269"/>
      <c r="E133" s="269"/>
      <c r="F133" s="290" t="s">
        <v>921</v>
      </c>
      <c r="G133" s="269"/>
      <c r="H133" s="269" t="s">
        <v>955</v>
      </c>
      <c r="I133" s="269" t="s">
        <v>917</v>
      </c>
      <c r="J133" s="269">
        <v>50</v>
      </c>
      <c r="K133" s="315"/>
    </row>
    <row r="134" spans="2:11" s="1" customFormat="1" ht="15" customHeight="1">
      <c r="B134" s="312"/>
      <c r="C134" s="269" t="s">
        <v>934</v>
      </c>
      <c r="D134" s="269"/>
      <c r="E134" s="269"/>
      <c r="F134" s="290" t="s">
        <v>921</v>
      </c>
      <c r="G134" s="269"/>
      <c r="H134" s="269" t="s">
        <v>955</v>
      </c>
      <c r="I134" s="269" t="s">
        <v>917</v>
      </c>
      <c r="J134" s="269">
        <v>50</v>
      </c>
      <c r="K134" s="315"/>
    </row>
    <row r="135" spans="2:11" s="1" customFormat="1" ht="15" customHeight="1">
      <c r="B135" s="312"/>
      <c r="C135" s="269" t="s">
        <v>940</v>
      </c>
      <c r="D135" s="269"/>
      <c r="E135" s="269"/>
      <c r="F135" s="290" t="s">
        <v>921</v>
      </c>
      <c r="G135" s="269"/>
      <c r="H135" s="269" t="s">
        <v>955</v>
      </c>
      <c r="I135" s="269" t="s">
        <v>917</v>
      </c>
      <c r="J135" s="269">
        <v>50</v>
      </c>
      <c r="K135" s="315"/>
    </row>
    <row r="136" spans="2:11" s="1" customFormat="1" ht="15" customHeight="1">
      <c r="B136" s="312"/>
      <c r="C136" s="269" t="s">
        <v>942</v>
      </c>
      <c r="D136" s="269"/>
      <c r="E136" s="269"/>
      <c r="F136" s="290" t="s">
        <v>921</v>
      </c>
      <c r="G136" s="269"/>
      <c r="H136" s="269" t="s">
        <v>955</v>
      </c>
      <c r="I136" s="269" t="s">
        <v>917</v>
      </c>
      <c r="J136" s="269">
        <v>50</v>
      </c>
      <c r="K136" s="315"/>
    </row>
    <row r="137" spans="2:11" s="1" customFormat="1" ht="15" customHeight="1">
      <c r="B137" s="312"/>
      <c r="C137" s="269" t="s">
        <v>943</v>
      </c>
      <c r="D137" s="269"/>
      <c r="E137" s="269"/>
      <c r="F137" s="290" t="s">
        <v>921</v>
      </c>
      <c r="G137" s="269"/>
      <c r="H137" s="269" t="s">
        <v>968</v>
      </c>
      <c r="I137" s="269" t="s">
        <v>917</v>
      </c>
      <c r="J137" s="269">
        <v>255</v>
      </c>
      <c r="K137" s="315"/>
    </row>
    <row r="138" spans="2:11" s="1" customFormat="1" ht="15" customHeight="1">
      <c r="B138" s="312"/>
      <c r="C138" s="269" t="s">
        <v>945</v>
      </c>
      <c r="D138" s="269"/>
      <c r="E138" s="269"/>
      <c r="F138" s="290" t="s">
        <v>915</v>
      </c>
      <c r="G138" s="269"/>
      <c r="H138" s="269" t="s">
        <v>969</v>
      </c>
      <c r="I138" s="269" t="s">
        <v>947</v>
      </c>
      <c r="J138" s="269"/>
      <c r="K138" s="315"/>
    </row>
    <row r="139" spans="2:11" s="1" customFormat="1" ht="15" customHeight="1">
      <c r="B139" s="312"/>
      <c r="C139" s="269" t="s">
        <v>948</v>
      </c>
      <c r="D139" s="269"/>
      <c r="E139" s="269"/>
      <c r="F139" s="290" t="s">
        <v>915</v>
      </c>
      <c r="G139" s="269"/>
      <c r="H139" s="269" t="s">
        <v>970</v>
      </c>
      <c r="I139" s="269" t="s">
        <v>950</v>
      </c>
      <c r="J139" s="269"/>
      <c r="K139" s="315"/>
    </row>
    <row r="140" spans="2:11" s="1" customFormat="1" ht="15" customHeight="1">
      <c r="B140" s="312"/>
      <c r="C140" s="269" t="s">
        <v>951</v>
      </c>
      <c r="D140" s="269"/>
      <c r="E140" s="269"/>
      <c r="F140" s="290" t="s">
        <v>915</v>
      </c>
      <c r="G140" s="269"/>
      <c r="H140" s="269" t="s">
        <v>951</v>
      </c>
      <c r="I140" s="269" t="s">
        <v>950</v>
      </c>
      <c r="J140" s="269"/>
      <c r="K140" s="315"/>
    </row>
    <row r="141" spans="2:11" s="1" customFormat="1" ht="15" customHeight="1">
      <c r="B141" s="312"/>
      <c r="C141" s="269" t="s">
        <v>38</v>
      </c>
      <c r="D141" s="269"/>
      <c r="E141" s="269"/>
      <c r="F141" s="290" t="s">
        <v>915</v>
      </c>
      <c r="G141" s="269"/>
      <c r="H141" s="269" t="s">
        <v>971</v>
      </c>
      <c r="I141" s="269" t="s">
        <v>950</v>
      </c>
      <c r="J141" s="269"/>
      <c r="K141" s="315"/>
    </row>
    <row r="142" spans="2:11" s="1" customFormat="1" ht="15" customHeight="1">
      <c r="B142" s="312"/>
      <c r="C142" s="269" t="s">
        <v>972</v>
      </c>
      <c r="D142" s="269"/>
      <c r="E142" s="269"/>
      <c r="F142" s="290" t="s">
        <v>915</v>
      </c>
      <c r="G142" s="269"/>
      <c r="H142" s="269" t="s">
        <v>973</v>
      </c>
      <c r="I142" s="269" t="s">
        <v>950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8" t="s">
        <v>974</v>
      </c>
      <c r="D147" s="398"/>
      <c r="E147" s="398"/>
      <c r="F147" s="398"/>
      <c r="G147" s="398"/>
      <c r="H147" s="398"/>
      <c r="I147" s="398"/>
      <c r="J147" s="398"/>
      <c r="K147" s="281"/>
    </row>
    <row r="148" spans="2:11" s="1" customFormat="1" ht="17.25" customHeight="1">
      <c r="B148" s="280"/>
      <c r="C148" s="282" t="s">
        <v>909</v>
      </c>
      <c r="D148" s="282"/>
      <c r="E148" s="282"/>
      <c r="F148" s="282" t="s">
        <v>910</v>
      </c>
      <c r="G148" s="283"/>
      <c r="H148" s="282" t="s">
        <v>54</v>
      </c>
      <c r="I148" s="282" t="s">
        <v>57</v>
      </c>
      <c r="J148" s="282" t="s">
        <v>911</v>
      </c>
      <c r="K148" s="281"/>
    </row>
    <row r="149" spans="2:11" s="1" customFormat="1" ht="17.25" customHeight="1">
      <c r="B149" s="280"/>
      <c r="C149" s="284" t="s">
        <v>912</v>
      </c>
      <c r="D149" s="284"/>
      <c r="E149" s="284"/>
      <c r="F149" s="285" t="s">
        <v>913</v>
      </c>
      <c r="G149" s="286"/>
      <c r="H149" s="284"/>
      <c r="I149" s="284"/>
      <c r="J149" s="284" t="s">
        <v>914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918</v>
      </c>
      <c r="D151" s="269"/>
      <c r="E151" s="269"/>
      <c r="F151" s="320" t="s">
        <v>915</v>
      </c>
      <c r="G151" s="269"/>
      <c r="H151" s="319" t="s">
        <v>955</v>
      </c>
      <c r="I151" s="319" t="s">
        <v>917</v>
      </c>
      <c r="J151" s="319">
        <v>120</v>
      </c>
      <c r="K151" s="315"/>
    </row>
    <row r="152" spans="2:11" s="1" customFormat="1" ht="15" customHeight="1">
      <c r="B152" s="292"/>
      <c r="C152" s="319" t="s">
        <v>964</v>
      </c>
      <c r="D152" s="269"/>
      <c r="E152" s="269"/>
      <c r="F152" s="320" t="s">
        <v>915</v>
      </c>
      <c r="G152" s="269"/>
      <c r="H152" s="319" t="s">
        <v>975</v>
      </c>
      <c r="I152" s="319" t="s">
        <v>917</v>
      </c>
      <c r="J152" s="319" t="s">
        <v>966</v>
      </c>
      <c r="K152" s="315"/>
    </row>
    <row r="153" spans="2:11" s="1" customFormat="1" ht="15" customHeight="1">
      <c r="B153" s="292"/>
      <c r="C153" s="319" t="s">
        <v>863</v>
      </c>
      <c r="D153" s="269"/>
      <c r="E153" s="269"/>
      <c r="F153" s="320" t="s">
        <v>915</v>
      </c>
      <c r="G153" s="269"/>
      <c r="H153" s="319" t="s">
        <v>976</v>
      </c>
      <c r="I153" s="319" t="s">
        <v>917</v>
      </c>
      <c r="J153" s="319" t="s">
        <v>966</v>
      </c>
      <c r="K153" s="315"/>
    </row>
    <row r="154" spans="2:11" s="1" customFormat="1" ht="15" customHeight="1">
      <c r="B154" s="292"/>
      <c r="C154" s="319" t="s">
        <v>920</v>
      </c>
      <c r="D154" s="269"/>
      <c r="E154" s="269"/>
      <c r="F154" s="320" t="s">
        <v>921</v>
      </c>
      <c r="G154" s="269"/>
      <c r="H154" s="319" t="s">
        <v>955</v>
      </c>
      <c r="I154" s="319" t="s">
        <v>917</v>
      </c>
      <c r="J154" s="319">
        <v>50</v>
      </c>
      <c r="K154" s="315"/>
    </row>
    <row r="155" spans="2:11" s="1" customFormat="1" ht="15" customHeight="1">
      <c r="B155" s="292"/>
      <c r="C155" s="319" t="s">
        <v>923</v>
      </c>
      <c r="D155" s="269"/>
      <c r="E155" s="269"/>
      <c r="F155" s="320" t="s">
        <v>915</v>
      </c>
      <c r="G155" s="269"/>
      <c r="H155" s="319" t="s">
        <v>955</v>
      </c>
      <c r="I155" s="319" t="s">
        <v>925</v>
      </c>
      <c r="J155" s="319"/>
      <c r="K155" s="315"/>
    </row>
    <row r="156" spans="2:11" s="1" customFormat="1" ht="15" customHeight="1">
      <c r="B156" s="292"/>
      <c r="C156" s="319" t="s">
        <v>934</v>
      </c>
      <c r="D156" s="269"/>
      <c r="E156" s="269"/>
      <c r="F156" s="320" t="s">
        <v>921</v>
      </c>
      <c r="G156" s="269"/>
      <c r="H156" s="319" t="s">
        <v>955</v>
      </c>
      <c r="I156" s="319" t="s">
        <v>917</v>
      </c>
      <c r="J156" s="319">
        <v>50</v>
      </c>
      <c r="K156" s="315"/>
    </row>
    <row r="157" spans="2:11" s="1" customFormat="1" ht="15" customHeight="1">
      <c r="B157" s="292"/>
      <c r="C157" s="319" t="s">
        <v>942</v>
      </c>
      <c r="D157" s="269"/>
      <c r="E157" s="269"/>
      <c r="F157" s="320" t="s">
        <v>921</v>
      </c>
      <c r="G157" s="269"/>
      <c r="H157" s="319" t="s">
        <v>955</v>
      </c>
      <c r="I157" s="319" t="s">
        <v>917</v>
      </c>
      <c r="J157" s="319">
        <v>50</v>
      </c>
      <c r="K157" s="315"/>
    </row>
    <row r="158" spans="2:11" s="1" customFormat="1" ht="15" customHeight="1">
      <c r="B158" s="292"/>
      <c r="C158" s="319" t="s">
        <v>940</v>
      </c>
      <c r="D158" s="269"/>
      <c r="E158" s="269"/>
      <c r="F158" s="320" t="s">
        <v>921</v>
      </c>
      <c r="G158" s="269"/>
      <c r="H158" s="319" t="s">
        <v>955</v>
      </c>
      <c r="I158" s="319" t="s">
        <v>917</v>
      </c>
      <c r="J158" s="319">
        <v>50</v>
      </c>
      <c r="K158" s="315"/>
    </row>
    <row r="159" spans="2:11" s="1" customFormat="1" ht="15" customHeight="1">
      <c r="B159" s="292"/>
      <c r="C159" s="319" t="s">
        <v>93</v>
      </c>
      <c r="D159" s="269"/>
      <c r="E159" s="269"/>
      <c r="F159" s="320" t="s">
        <v>915</v>
      </c>
      <c r="G159" s="269"/>
      <c r="H159" s="319" t="s">
        <v>977</v>
      </c>
      <c r="I159" s="319" t="s">
        <v>917</v>
      </c>
      <c r="J159" s="319" t="s">
        <v>978</v>
      </c>
      <c r="K159" s="315"/>
    </row>
    <row r="160" spans="2:11" s="1" customFormat="1" ht="15" customHeight="1">
      <c r="B160" s="292"/>
      <c r="C160" s="319" t="s">
        <v>979</v>
      </c>
      <c r="D160" s="269"/>
      <c r="E160" s="269"/>
      <c r="F160" s="320" t="s">
        <v>915</v>
      </c>
      <c r="G160" s="269"/>
      <c r="H160" s="319" t="s">
        <v>980</v>
      </c>
      <c r="I160" s="319" t="s">
        <v>950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96" t="s">
        <v>981</v>
      </c>
      <c r="D165" s="396"/>
      <c r="E165" s="396"/>
      <c r="F165" s="396"/>
      <c r="G165" s="396"/>
      <c r="H165" s="396"/>
      <c r="I165" s="396"/>
      <c r="J165" s="396"/>
      <c r="K165" s="262"/>
    </row>
    <row r="166" spans="2:11" s="1" customFormat="1" ht="17.25" customHeight="1">
      <c r="B166" s="261"/>
      <c r="C166" s="282" t="s">
        <v>909</v>
      </c>
      <c r="D166" s="282"/>
      <c r="E166" s="282"/>
      <c r="F166" s="282" t="s">
        <v>910</v>
      </c>
      <c r="G166" s="324"/>
      <c r="H166" s="325" t="s">
        <v>54</v>
      </c>
      <c r="I166" s="325" t="s">
        <v>57</v>
      </c>
      <c r="J166" s="282" t="s">
        <v>911</v>
      </c>
      <c r="K166" s="262"/>
    </row>
    <row r="167" spans="2:11" s="1" customFormat="1" ht="17.25" customHeight="1">
      <c r="B167" s="263"/>
      <c r="C167" s="284" t="s">
        <v>912</v>
      </c>
      <c r="D167" s="284"/>
      <c r="E167" s="284"/>
      <c r="F167" s="285" t="s">
        <v>913</v>
      </c>
      <c r="G167" s="326"/>
      <c r="H167" s="327"/>
      <c r="I167" s="327"/>
      <c r="J167" s="284" t="s">
        <v>914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918</v>
      </c>
      <c r="D169" s="269"/>
      <c r="E169" s="269"/>
      <c r="F169" s="290" t="s">
        <v>915</v>
      </c>
      <c r="G169" s="269"/>
      <c r="H169" s="269" t="s">
        <v>955</v>
      </c>
      <c r="I169" s="269" t="s">
        <v>917</v>
      </c>
      <c r="J169" s="269">
        <v>120</v>
      </c>
      <c r="K169" s="315"/>
    </row>
    <row r="170" spans="2:11" s="1" customFormat="1" ht="15" customHeight="1">
      <c r="B170" s="292"/>
      <c r="C170" s="269" t="s">
        <v>964</v>
      </c>
      <c r="D170" s="269"/>
      <c r="E170" s="269"/>
      <c r="F170" s="290" t="s">
        <v>915</v>
      </c>
      <c r="G170" s="269"/>
      <c r="H170" s="269" t="s">
        <v>965</v>
      </c>
      <c r="I170" s="269" t="s">
        <v>917</v>
      </c>
      <c r="J170" s="269" t="s">
        <v>966</v>
      </c>
      <c r="K170" s="315"/>
    </row>
    <row r="171" spans="2:11" s="1" customFormat="1" ht="15" customHeight="1">
      <c r="B171" s="292"/>
      <c r="C171" s="269" t="s">
        <v>863</v>
      </c>
      <c r="D171" s="269"/>
      <c r="E171" s="269"/>
      <c r="F171" s="290" t="s">
        <v>915</v>
      </c>
      <c r="G171" s="269"/>
      <c r="H171" s="269" t="s">
        <v>982</v>
      </c>
      <c r="I171" s="269" t="s">
        <v>917</v>
      </c>
      <c r="J171" s="269" t="s">
        <v>966</v>
      </c>
      <c r="K171" s="315"/>
    </row>
    <row r="172" spans="2:11" s="1" customFormat="1" ht="15" customHeight="1">
      <c r="B172" s="292"/>
      <c r="C172" s="269" t="s">
        <v>920</v>
      </c>
      <c r="D172" s="269"/>
      <c r="E172" s="269"/>
      <c r="F172" s="290" t="s">
        <v>921</v>
      </c>
      <c r="G172" s="269"/>
      <c r="H172" s="269" t="s">
        <v>982</v>
      </c>
      <c r="I172" s="269" t="s">
        <v>917</v>
      </c>
      <c r="J172" s="269">
        <v>50</v>
      </c>
      <c r="K172" s="315"/>
    </row>
    <row r="173" spans="2:11" s="1" customFormat="1" ht="15" customHeight="1">
      <c r="B173" s="292"/>
      <c r="C173" s="269" t="s">
        <v>923</v>
      </c>
      <c r="D173" s="269"/>
      <c r="E173" s="269"/>
      <c r="F173" s="290" t="s">
        <v>915</v>
      </c>
      <c r="G173" s="269"/>
      <c r="H173" s="269" t="s">
        <v>982</v>
      </c>
      <c r="I173" s="269" t="s">
        <v>925</v>
      </c>
      <c r="J173" s="269"/>
      <c r="K173" s="315"/>
    </row>
    <row r="174" spans="2:11" s="1" customFormat="1" ht="15" customHeight="1">
      <c r="B174" s="292"/>
      <c r="C174" s="269" t="s">
        <v>934</v>
      </c>
      <c r="D174" s="269"/>
      <c r="E174" s="269"/>
      <c r="F174" s="290" t="s">
        <v>921</v>
      </c>
      <c r="G174" s="269"/>
      <c r="H174" s="269" t="s">
        <v>982</v>
      </c>
      <c r="I174" s="269" t="s">
        <v>917</v>
      </c>
      <c r="J174" s="269">
        <v>50</v>
      </c>
      <c r="K174" s="315"/>
    </row>
    <row r="175" spans="2:11" s="1" customFormat="1" ht="15" customHeight="1">
      <c r="B175" s="292"/>
      <c r="C175" s="269" t="s">
        <v>942</v>
      </c>
      <c r="D175" s="269"/>
      <c r="E175" s="269"/>
      <c r="F175" s="290" t="s">
        <v>921</v>
      </c>
      <c r="G175" s="269"/>
      <c r="H175" s="269" t="s">
        <v>982</v>
      </c>
      <c r="I175" s="269" t="s">
        <v>917</v>
      </c>
      <c r="J175" s="269">
        <v>50</v>
      </c>
      <c r="K175" s="315"/>
    </row>
    <row r="176" spans="2:11" s="1" customFormat="1" ht="15" customHeight="1">
      <c r="B176" s="292"/>
      <c r="C176" s="269" t="s">
        <v>940</v>
      </c>
      <c r="D176" s="269"/>
      <c r="E176" s="269"/>
      <c r="F176" s="290" t="s">
        <v>921</v>
      </c>
      <c r="G176" s="269"/>
      <c r="H176" s="269" t="s">
        <v>982</v>
      </c>
      <c r="I176" s="269" t="s">
        <v>917</v>
      </c>
      <c r="J176" s="269">
        <v>50</v>
      </c>
      <c r="K176" s="315"/>
    </row>
    <row r="177" spans="2:11" s="1" customFormat="1" ht="15" customHeight="1">
      <c r="B177" s="292"/>
      <c r="C177" s="269" t="s">
        <v>111</v>
      </c>
      <c r="D177" s="269"/>
      <c r="E177" s="269"/>
      <c r="F177" s="290" t="s">
        <v>915</v>
      </c>
      <c r="G177" s="269"/>
      <c r="H177" s="269" t="s">
        <v>983</v>
      </c>
      <c r="I177" s="269" t="s">
        <v>984</v>
      </c>
      <c r="J177" s="269"/>
      <c r="K177" s="315"/>
    </row>
    <row r="178" spans="2:11" s="1" customFormat="1" ht="15" customHeight="1">
      <c r="B178" s="292"/>
      <c r="C178" s="269" t="s">
        <v>57</v>
      </c>
      <c r="D178" s="269"/>
      <c r="E178" s="269"/>
      <c r="F178" s="290" t="s">
        <v>915</v>
      </c>
      <c r="G178" s="269"/>
      <c r="H178" s="269" t="s">
        <v>985</v>
      </c>
      <c r="I178" s="269" t="s">
        <v>986</v>
      </c>
      <c r="J178" s="269">
        <v>1</v>
      </c>
      <c r="K178" s="315"/>
    </row>
    <row r="179" spans="2:11" s="1" customFormat="1" ht="15" customHeight="1">
      <c r="B179" s="292"/>
      <c r="C179" s="269" t="s">
        <v>53</v>
      </c>
      <c r="D179" s="269"/>
      <c r="E179" s="269"/>
      <c r="F179" s="290" t="s">
        <v>915</v>
      </c>
      <c r="G179" s="269"/>
      <c r="H179" s="269" t="s">
        <v>987</v>
      </c>
      <c r="I179" s="269" t="s">
        <v>917</v>
      </c>
      <c r="J179" s="269">
        <v>20</v>
      </c>
      <c r="K179" s="315"/>
    </row>
    <row r="180" spans="2:11" s="1" customFormat="1" ht="15" customHeight="1">
      <c r="B180" s="292"/>
      <c r="C180" s="269" t="s">
        <v>54</v>
      </c>
      <c r="D180" s="269"/>
      <c r="E180" s="269"/>
      <c r="F180" s="290" t="s">
        <v>915</v>
      </c>
      <c r="G180" s="269"/>
      <c r="H180" s="269" t="s">
        <v>988</v>
      </c>
      <c r="I180" s="269" t="s">
        <v>917</v>
      </c>
      <c r="J180" s="269">
        <v>255</v>
      </c>
      <c r="K180" s="315"/>
    </row>
    <row r="181" spans="2:11" s="1" customFormat="1" ht="15" customHeight="1">
      <c r="B181" s="292"/>
      <c r="C181" s="269" t="s">
        <v>112</v>
      </c>
      <c r="D181" s="269"/>
      <c r="E181" s="269"/>
      <c r="F181" s="290" t="s">
        <v>915</v>
      </c>
      <c r="G181" s="269"/>
      <c r="H181" s="269" t="s">
        <v>879</v>
      </c>
      <c r="I181" s="269" t="s">
        <v>917</v>
      </c>
      <c r="J181" s="269">
        <v>10</v>
      </c>
      <c r="K181" s="315"/>
    </row>
    <row r="182" spans="2:11" s="1" customFormat="1" ht="15" customHeight="1">
      <c r="B182" s="292"/>
      <c r="C182" s="269" t="s">
        <v>113</v>
      </c>
      <c r="D182" s="269"/>
      <c r="E182" s="269"/>
      <c r="F182" s="290" t="s">
        <v>915</v>
      </c>
      <c r="G182" s="269"/>
      <c r="H182" s="269" t="s">
        <v>989</v>
      </c>
      <c r="I182" s="269" t="s">
        <v>950</v>
      </c>
      <c r="J182" s="269"/>
      <c r="K182" s="315"/>
    </row>
    <row r="183" spans="2:11" s="1" customFormat="1" ht="15" customHeight="1">
      <c r="B183" s="292"/>
      <c r="C183" s="269" t="s">
        <v>990</v>
      </c>
      <c r="D183" s="269"/>
      <c r="E183" s="269"/>
      <c r="F183" s="290" t="s">
        <v>915</v>
      </c>
      <c r="G183" s="269"/>
      <c r="H183" s="269" t="s">
        <v>991</v>
      </c>
      <c r="I183" s="269" t="s">
        <v>950</v>
      </c>
      <c r="J183" s="269"/>
      <c r="K183" s="315"/>
    </row>
    <row r="184" spans="2:11" s="1" customFormat="1" ht="15" customHeight="1">
      <c r="B184" s="292"/>
      <c r="C184" s="269" t="s">
        <v>979</v>
      </c>
      <c r="D184" s="269"/>
      <c r="E184" s="269"/>
      <c r="F184" s="290" t="s">
        <v>915</v>
      </c>
      <c r="G184" s="269"/>
      <c r="H184" s="269" t="s">
        <v>992</v>
      </c>
      <c r="I184" s="269" t="s">
        <v>950</v>
      </c>
      <c r="J184" s="269"/>
      <c r="K184" s="315"/>
    </row>
    <row r="185" spans="2:11" s="1" customFormat="1" ht="15" customHeight="1">
      <c r="B185" s="292"/>
      <c r="C185" s="269" t="s">
        <v>115</v>
      </c>
      <c r="D185" s="269"/>
      <c r="E185" s="269"/>
      <c r="F185" s="290" t="s">
        <v>921</v>
      </c>
      <c r="G185" s="269"/>
      <c r="H185" s="269" t="s">
        <v>993</v>
      </c>
      <c r="I185" s="269" t="s">
        <v>917</v>
      </c>
      <c r="J185" s="269">
        <v>50</v>
      </c>
      <c r="K185" s="315"/>
    </row>
    <row r="186" spans="2:11" s="1" customFormat="1" ht="15" customHeight="1">
      <c r="B186" s="292"/>
      <c r="C186" s="269" t="s">
        <v>994</v>
      </c>
      <c r="D186" s="269"/>
      <c r="E186" s="269"/>
      <c r="F186" s="290" t="s">
        <v>921</v>
      </c>
      <c r="G186" s="269"/>
      <c r="H186" s="269" t="s">
        <v>995</v>
      </c>
      <c r="I186" s="269" t="s">
        <v>996</v>
      </c>
      <c r="J186" s="269"/>
      <c r="K186" s="315"/>
    </row>
    <row r="187" spans="2:11" s="1" customFormat="1" ht="15" customHeight="1">
      <c r="B187" s="292"/>
      <c r="C187" s="269" t="s">
        <v>997</v>
      </c>
      <c r="D187" s="269"/>
      <c r="E187" s="269"/>
      <c r="F187" s="290" t="s">
        <v>921</v>
      </c>
      <c r="G187" s="269"/>
      <c r="H187" s="269" t="s">
        <v>998</v>
      </c>
      <c r="I187" s="269" t="s">
        <v>996</v>
      </c>
      <c r="J187" s="269"/>
      <c r="K187" s="315"/>
    </row>
    <row r="188" spans="2:11" s="1" customFormat="1" ht="15" customHeight="1">
      <c r="B188" s="292"/>
      <c r="C188" s="269" t="s">
        <v>999</v>
      </c>
      <c r="D188" s="269"/>
      <c r="E188" s="269"/>
      <c r="F188" s="290" t="s">
        <v>921</v>
      </c>
      <c r="G188" s="269"/>
      <c r="H188" s="269" t="s">
        <v>1000</v>
      </c>
      <c r="I188" s="269" t="s">
        <v>996</v>
      </c>
      <c r="J188" s="269"/>
      <c r="K188" s="315"/>
    </row>
    <row r="189" spans="2:11" s="1" customFormat="1" ht="15" customHeight="1">
      <c r="B189" s="292"/>
      <c r="C189" s="328" t="s">
        <v>1001</v>
      </c>
      <c r="D189" s="269"/>
      <c r="E189" s="269"/>
      <c r="F189" s="290" t="s">
        <v>921</v>
      </c>
      <c r="G189" s="269"/>
      <c r="H189" s="269" t="s">
        <v>1002</v>
      </c>
      <c r="I189" s="269" t="s">
        <v>1003</v>
      </c>
      <c r="J189" s="329" t="s">
        <v>1004</v>
      </c>
      <c r="K189" s="315"/>
    </row>
    <row r="190" spans="2:11" s="18" customFormat="1" ht="15" customHeight="1">
      <c r="B190" s="330"/>
      <c r="C190" s="331" t="s">
        <v>1005</v>
      </c>
      <c r="D190" s="332"/>
      <c r="E190" s="332"/>
      <c r="F190" s="333" t="s">
        <v>921</v>
      </c>
      <c r="G190" s="332"/>
      <c r="H190" s="332" t="s">
        <v>1006</v>
      </c>
      <c r="I190" s="332" t="s">
        <v>1003</v>
      </c>
      <c r="J190" s="334" t="s">
        <v>1004</v>
      </c>
      <c r="K190" s="335"/>
    </row>
    <row r="191" spans="2:11" s="1" customFormat="1" ht="15" customHeight="1">
      <c r="B191" s="292"/>
      <c r="C191" s="328" t="s">
        <v>42</v>
      </c>
      <c r="D191" s="269"/>
      <c r="E191" s="269"/>
      <c r="F191" s="290" t="s">
        <v>915</v>
      </c>
      <c r="G191" s="269"/>
      <c r="H191" s="266" t="s">
        <v>1007</v>
      </c>
      <c r="I191" s="269" t="s">
        <v>1008</v>
      </c>
      <c r="J191" s="269"/>
      <c r="K191" s="315"/>
    </row>
    <row r="192" spans="2:11" s="1" customFormat="1" ht="15" customHeight="1">
      <c r="B192" s="292"/>
      <c r="C192" s="328" t="s">
        <v>1009</v>
      </c>
      <c r="D192" s="269"/>
      <c r="E192" s="269"/>
      <c r="F192" s="290" t="s">
        <v>915</v>
      </c>
      <c r="G192" s="269"/>
      <c r="H192" s="269" t="s">
        <v>1010</v>
      </c>
      <c r="I192" s="269" t="s">
        <v>950</v>
      </c>
      <c r="J192" s="269"/>
      <c r="K192" s="315"/>
    </row>
    <row r="193" spans="2:11" s="1" customFormat="1" ht="15" customHeight="1">
      <c r="B193" s="292"/>
      <c r="C193" s="328" t="s">
        <v>1011</v>
      </c>
      <c r="D193" s="269"/>
      <c r="E193" s="269"/>
      <c r="F193" s="290" t="s">
        <v>915</v>
      </c>
      <c r="G193" s="269"/>
      <c r="H193" s="269" t="s">
        <v>1012</v>
      </c>
      <c r="I193" s="269" t="s">
        <v>950</v>
      </c>
      <c r="J193" s="269"/>
      <c r="K193" s="315"/>
    </row>
    <row r="194" spans="2:11" s="1" customFormat="1" ht="15" customHeight="1">
      <c r="B194" s="292"/>
      <c r="C194" s="328" t="s">
        <v>1013</v>
      </c>
      <c r="D194" s="269"/>
      <c r="E194" s="269"/>
      <c r="F194" s="290" t="s">
        <v>921</v>
      </c>
      <c r="G194" s="269"/>
      <c r="H194" s="269" t="s">
        <v>1014</v>
      </c>
      <c r="I194" s="269" t="s">
        <v>950</v>
      </c>
      <c r="J194" s="269"/>
      <c r="K194" s="315"/>
    </row>
    <row r="195" spans="2:11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>
      <c r="B200" s="261"/>
      <c r="C200" s="396" t="s">
        <v>1015</v>
      </c>
      <c r="D200" s="396"/>
      <c r="E200" s="396"/>
      <c r="F200" s="396"/>
      <c r="G200" s="396"/>
      <c r="H200" s="396"/>
      <c r="I200" s="396"/>
      <c r="J200" s="396"/>
      <c r="K200" s="262"/>
    </row>
    <row r="201" spans="2:11" s="1" customFormat="1" ht="25.5" customHeight="1">
      <c r="B201" s="261"/>
      <c r="C201" s="337" t="s">
        <v>1016</v>
      </c>
      <c r="D201" s="337"/>
      <c r="E201" s="337"/>
      <c r="F201" s="337" t="s">
        <v>1017</v>
      </c>
      <c r="G201" s="338"/>
      <c r="H201" s="399" t="s">
        <v>1018</v>
      </c>
      <c r="I201" s="399"/>
      <c r="J201" s="399"/>
      <c r="K201" s="262"/>
    </row>
    <row r="202" spans="2:11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>
      <c r="B203" s="292"/>
      <c r="C203" s="269" t="s">
        <v>1008</v>
      </c>
      <c r="D203" s="269"/>
      <c r="E203" s="269"/>
      <c r="F203" s="290" t="s">
        <v>43</v>
      </c>
      <c r="G203" s="269"/>
      <c r="H203" s="400" t="s">
        <v>1019</v>
      </c>
      <c r="I203" s="400"/>
      <c r="J203" s="400"/>
      <c r="K203" s="315"/>
    </row>
    <row r="204" spans="2:11" s="1" customFormat="1" ht="15" customHeight="1">
      <c r="B204" s="292"/>
      <c r="C204" s="269"/>
      <c r="D204" s="269"/>
      <c r="E204" s="269"/>
      <c r="F204" s="290" t="s">
        <v>44</v>
      </c>
      <c r="G204" s="269"/>
      <c r="H204" s="400" t="s">
        <v>1020</v>
      </c>
      <c r="I204" s="400"/>
      <c r="J204" s="400"/>
      <c r="K204" s="315"/>
    </row>
    <row r="205" spans="2:11" s="1" customFormat="1" ht="15" customHeight="1">
      <c r="B205" s="292"/>
      <c r="C205" s="269"/>
      <c r="D205" s="269"/>
      <c r="E205" s="269"/>
      <c r="F205" s="290" t="s">
        <v>47</v>
      </c>
      <c r="G205" s="269"/>
      <c r="H205" s="400" t="s">
        <v>1021</v>
      </c>
      <c r="I205" s="400"/>
      <c r="J205" s="400"/>
      <c r="K205" s="315"/>
    </row>
    <row r="206" spans="2:11" s="1" customFormat="1" ht="15" customHeight="1">
      <c r="B206" s="292"/>
      <c r="C206" s="269"/>
      <c r="D206" s="269"/>
      <c r="E206" s="269"/>
      <c r="F206" s="290" t="s">
        <v>45</v>
      </c>
      <c r="G206" s="269"/>
      <c r="H206" s="400" t="s">
        <v>1022</v>
      </c>
      <c r="I206" s="400"/>
      <c r="J206" s="400"/>
      <c r="K206" s="315"/>
    </row>
    <row r="207" spans="2:11" s="1" customFormat="1" ht="15" customHeight="1">
      <c r="B207" s="292"/>
      <c r="C207" s="269"/>
      <c r="D207" s="269"/>
      <c r="E207" s="269"/>
      <c r="F207" s="290" t="s">
        <v>46</v>
      </c>
      <c r="G207" s="269"/>
      <c r="H207" s="400" t="s">
        <v>1023</v>
      </c>
      <c r="I207" s="400"/>
      <c r="J207" s="400"/>
      <c r="K207" s="315"/>
    </row>
    <row r="208" spans="2:11" s="1" customFormat="1" ht="15" customHeight="1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>
      <c r="B209" s="292"/>
      <c r="C209" s="269" t="s">
        <v>962</v>
      </c>
      <c r="D209" s="269"/>
      <c r="E209" s="269"/>
      <c r="F209" s="290" t="s">
        <v>79</v>
      </c>
      <c r="G209" s="269"/>
      <c r="H209" s="400" t="s">
        <v>1024</v>
      </c>
      <c r="I209" s="400"/>
      <c r="J209" s="400"/>
      <c r="K209" s="315"/>
    </row>
    <row r="210" spans="2:11" s="1" customFormat="1" ht="15" customHeight="1">
      <c r="B210" s="292"/>
      <c r="C210" s="269"/>
      <c r="D210" s="269"/>
      <c r="E210" s="269"/>
      <c r="F210" s="290" t="s">
        <v>859</v>
      </c>
      <c r="G210" s="269"/>
      <c r="H210" s="400" t="s">
        <v>860</v>
      </c>
      <c r="I210" s="400"/>
      <c r="J210" s="400"/>
      <c r="K210" s="315"/>
    </row>
    <row r="211" spans="2:11" s="1" customFormat="1" ht="15" customHeight="1">
      <c r="B211" s="292"/>
      <c r="C211" s="269"/>
      <c r="D211" s="269"/>
      <c r="E211" s="269"/>
      <c r="F211" s="290" t="s">
        <v>857</v>
      </c>
      <c r="G211" s="269"/>
      <c r="H211" s="400" t="s">
        <v>1025</v>
      </c>
      <c r="I211" s="400"/>
      <c r="J211" s="400"/>
      <c r="K211" s="315"/>
    </row>
    <row r="212" spans="2:11" s="1" customFormat="1" ht="15" customHeight="1">
      <c r="B212" s="339"/>
      <c r="C212" s="269"/>
      <c r="D212" s="269"/>
      <c r="E212" s="269"/>
      <c r="F212" s="290" t="s">
        <v>861</v>
      </c>
      <c r="G212" s="328"/>
      <c r="H212" s="401" t="s">
        <v>862</v>
      </c>
      <c r="I212" s="401"/>
      <c r="J212" s="401"/>
      <c r="K212" s="340"/>
    </row>
    <row r="213" spans="2:11" s="1" customFormat="1" ht="15" customHeight="1">
      <c r="B213" s="339"/>
      <c r="C213" s="269"/>
      <c r="D213" s="269"/>
      <c r="E213" s="269"/>
      <c r="F213" s="290" t="s">
        <v>618</v>
      </c>
      <c r="G213" s="328"/>
      <c r="H213" s="401" t="s">
        <v>820</v>
      </c>
      <c r="I213" s="401"/>
      <c r="J213" s="401"/>
      <c r="K213" s="340"/>
    </row>
    <row r="214" spans="2:11" s="1" customFormat="1" ht="15" customHeight="1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>
      <c r="B215" s="339"/>
      <c r="C215" s="269" t="s">
        <v>986</v>
      </c>
      <c r="D215" s="269"/>
      <c r="E215" s="269"/>
      <c r="F215" s="290">
        <v>1</v>
      </c>
      <c r="G215" s="328"/>
      <c r="H215" s="401" t="s">
        <v>1026</v>
      </c>
      <c r="I215" s="401"/>
      <c r="J215" s="401"/>
      <c r="K215" s="340"/>
    </row>
    <row r="216" spans="2:11" s="1" customFormat="1" ht="15" customHeight="1">
      <c r="B216" s="339"/>
      <c r="C216" s="269"/>
      <c r="D216" s="269"/>
      <c r="E216" s="269"/>
      <c r="F216" s="290">
        <v>2</v>
      </c>
      <c r="G216" s="328"/>
      <c r="H216" s="401" t="s">
        <v>1027</v>
      </c>
      <c r="I216" s="401"/>
      <c r="J216" s="401"/>
      <c r="K216" s="340"/>
    </row>
    <row r="217" spans="2:11" s="1" customFormat="1" ht="15" customHeight="1">
      <c r="B217" s="339"/>
      <c r="C217" s="269"/>
      <c r="D217" s="269"/>
      <c r="E217" s="269"/>
      <c r="F217" s="290">
        <v>3</v>
      </c>
      <c r="G217" s="328"/>
      <c r="H217" s="401" t="s">
        <v>1028</v>
      </c>
      <c r="I217" s="401"/>
      <c r="J217" s="401"/>
      <c r="K217" s="340"/>
    </row>
    <row r="218" spans="2:11" s="1" customFormat="1" ht="15" customHeight="1">
      <c r="B218" s="339"/>
      <c r="C218" s="269"/>
      <c r="D218" s="269"/>
      <c r="E218" s="269"/>
      <c r="F218" s="290">
        <v>4</v>
      </c>
      <c r="G218" s="328"/>
      <c r="H218" s="401" t="s">
        <v>1029</v>
      </c>
      <c r="I218" s="401"/>
      <c r="J218" s="401"/>
      <c r="K218" s="340"/>
    </row>
    <row r="219" spans="2:11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Architektonicko stav...</vt:lpstr>
      <vt:lpstr>02 - Hrubé rozvody elektr...</vt:lpstr>
      <vt:lpstr>03 - Ostatní a vedlejší n...</vt:lpstr>
      <vt:lpstr>Pokyny pro vyplnění</vt:lpstr>
      <vt:lpstr>'01 - Architektonicko stav...'!Názvy_tisku</vt:lpstr>
      <vt:lpstr>'02 - Hrubé rozvody elektr...'!Názvy_tisku</vt:lpstr>
      <vt:lpstr>'03 - Ostatní a vedlejší n...'!Názvy_tisku</vt:lpstr>
      <vt:lpstr>'Rekapitulace stavby'!Názvy_tisku</vt:lpstr>
      <vt:lpstr>'01 - Architektonicko stav...'!Oblast_tisku</vt:lpstr>
      <vt:lpstr>'02 - Hrubé rozvody elektr...'!Oblast_tisku</vt:lpstr>
      <vt:lpstr>'03 - Ostatní a vedlejší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Leskovjanová Irena, Mgr.</cp:lastModifiedBy>
  <dcterms:created xsi:type="dcterms:W3CDTF">2025-03-03T09:27:35Z</dcterms:created>
  <dcterms:modified xsi:type="dcterms:W3CDTF">2025-03-04T09:38:56Z</dcterms:modified>
</cp:coreProperties>
</file>